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Registro" sheetId="2" state="visible" r:id="rId2"/>
    <sheet xmlns:r="http://schemas.openxmlformats.org/officeDocument/2006/relationships" name="Configuración" sheetId="3" state="visible" r:id="rId3"/>
  </sheets>
  <definedNames>
    <definedName name="_xlnm._FilterDatabase" localSheetId="1" hidden="1">'Registro'!$A$5:$S$115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dd/mm/yyyy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273746"/>
      <sz val="10"/>
    </font>
    <font>
      <name val="Aptos"/>
      <color rgb="00273746"/>
      <sz val="10"/>
    </font>
    <font>
      <name val="Aptos"/>
      <b val="1"/>
      <color rgb="00FFFFFF"/>
      <sz val="10"/>
    </font>
    <font>
      <name val="Aptos"/>
      <i val="1"/>
      <color rgb="00666666"/>
      <sz val="9"/>
    </font>
    <font>
      <name val="Aptos"/>
      <b val="1"/>
      <color rgb="00BD3A24"/>
      <sz val="10"/>
    </font>
  </fonts>
  <fills count="10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F3F6F8"/>
      </patternFill>
    </fill>
    <fill>
      <patternFill patternType="solid">
        <fgColor rgb="00FFFFFF"/>
      </patternFill>
    </fill>
    <fill>
      <patternFill patternType="solid">
        <fgColor rgb="00E7ECEF"/>
      </patternFill>
    </fill>
    <fill>
      <patternFill patternType="solid">
        <fgColor rgb="00BD3A24"/>
      </patternFill>
    </fill>
    <fill>
      <patternFill patternType="solid">
        <fgColor rgb="00F05A28"/>
      </patternFill>
    </fill>
    <fill>
      <patternFill patternType="solid">
        <fgColor rgb="000E7C86"/>
      </patternFill>
    </fill>
    <fill>
      <patternFill patternType="solid">
        <fgColor rgb="00FFF0AE"/>
      </patternFill>
    </fill>
  </fills>
  <borders count="6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  <border>
      <left/>
      <right/>
      <top style="thin">
        <color rgb="00C9CED2"/>
      </top>
      <bottom/>
      <diagonal/>
    </border>
    <border>
      <left/>
      <right style="thin">
        <color rgb="00C9CED2"/>
      </right>
      <top style="thin">
        <color rgb="00C9CED2"/>
      </top>
      <bottom/>
      <diagonal/>
    </border>
    <border>
      <left/>
      <right/>
      <top style="thin">
        <color rgb="00C9CED2"/>
      </top>
      <bottom style="thin">
        <color rgb="00C9CED2"/>
      </bottom>
      <diagonal/>
    </border>
    <border>
      <left/>
      <right style="thin">
        <color rgb="00C9CED2"/>
      </right>
      <top style="thin">
        <color rgb="00C9CED2"/>
      </top>
      <bottom style="thin">
        <color rgb="00C9CED2"/>
      </bottom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top"/>
    </xf>
    <xf numFmtId="1" fontId="2" fillId="5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top"/>
    </xf>
    <xf numFmtId="1" fontId="4" fillId="6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top" wrapText="1"/>
    </xf>
    <xf numFmtId="1" fontId="4" fillId="7" borderId="1" applyAlignment="1" pivotButton="0" quotePrefix="0" xfId="0">
      <alignment horizontal="center" vertical="center"/>
    </xf>
    <xf numFmtId="1" fontId="4" fillId="8" borderId="1" applyAlignment="1" pivotButton="0" quotePrefix="0" xfId="0">
      <alignment horizontal="center" vertical="center"/>
    </xf>
    <xf numFmtId="164" fontId="2" fillId="5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top"/>
    </xf>
    <xf numFmtId="0" fontId="6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/>
    </xf>
    <xf numFmtId="0" fontId="4" fillId="7" borderId="1" applyAlignment="1" pivotButton="0" quotePrefix="0" xfId="0">
      <alignment horizontal="center" vertical="center" wrapText="1"/>
    </xf>
    <xf numFmtId="0" fontId="3" fillId="9" borderId="1" applyAlignment="1" applyProtection="1" pivotButton="0" quotePrefix="0" xfId="0">
      <alignment horizontal="left" vertical="top"/>
      <protection locked="0" hidden="0"/>
    </xf>
    <xf numFmtId="165" fontId="3" fillId="9" borderId="1" applyAlignment="1" applyProtection="1" pivotButton="0" quotePrefix="0" xfId="0">
      <alignment horizontal="center" vertical="center"/>
      <protection locked="0" hidden="0"/>
    </xf>
    <xf numFmtId="0" fontId="3" fillId="9" borderId="1" applyAlignment="1" applyProtection="1" pivotButton="0" quotePrefix="0" xfId="0">
      <alignment horizontal="left" vertical="top" wrapText="1"/>
      <protection locked="0" hidden="0"/>
    </xf>
    <xf numFmtId="1" fontId="3" fillId="9" borderId="1" applyAlignment="1" applyProtection="1" pivotButton="0" quotePrefix="0" xfId="0">
      <alignment horizontal="center" vertical="center"/>
      <protection locked="0" hidden="0"/>
    </xf>
    <xf numFmtId="1" fontId="3" fillId="3" borderId="1" applyAlignment="1" pivotButton="0" quotePrefix="0" xfId="0">
      <alignment horizontal="center" vertical="center"/>
    </xf>
    <xf numFmtId="165" fontId="3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1" fontId="3" fillId="4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165" fontId="3" fillId="9" borderId="1" applyAlignment="1" applyProtection="1" pivotButton="0" quotePrefix="0" xfId="0">
      <alignment horizontal="left" vertical="top" wrapText="1"/>
      <protection locked="0" hidden="0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6">
    <dxf>
      <font>
        <name val="Aptos"/>
        <color rgb="00666666"/>
        <sz val="10"/>
      </font>
      <fill>
        <patternFill patternType="solid">
          <fgColor rgb="00D9D9D9"/>
        </patternFill>
      </fill>
    </dxf>
    <dxf>
      <font>
        <name val="Aptos"/>
        <b val="1"/>
        <color rgb="00FFFFFF"/>
        <sz val="10"/>
      </font>
      <fill>
        <patternFill patternType="solid">
          <fgColor rgb="00BD3A24"/>
        </patternFill>
      </fill>
    </dxf>
    <dxf>
      <font>
        <name val="Aptos"/>
        <b val="1"/>
        <color rgb="00273746"/>
        <sz val="10"/>
      </font>
      <fill>
        <patternFill patternType="solid">
          <fgColor rgb="00F4B183"/>
        </patternFill>
      </fill>
    </dxf>
    <dxf>
      <font>
        <name val="Aptos"/>
        <b val="1"/>
        <color rgb="000E7C86"/>
        <sz val="10"/>
      </font>
      <fill>
        <patternFill patternType="solid">
          <fgColor rgb="00E2F0D9"/>
        </patternFill>
      </fill>
    </dxf>
    <dxf>
      <font>
        <name val="Aptos"/>
        <b val="1"/>
        <color rgb="00FFFFFF"/>
        <sz val="10"/>
      </font>
      <fill>
        <patternFill patternType="solid">
          <fgColor rgb="00F05A28"/>
        </patternFill>
      </fill>
    </dxf>
    <dxf>
      <font>
        <name val="Aptos"/>
        <b val="1"/>
        <color rgb="00FFFFFF"/>
        <sz val="10"/>
      </font>
      <fill>
        <patternFill patternType="solid">
          <fgColor rgb="007030A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Control interno ficticio</author>
  </authors>
  <commentList>
    <comment ref="B2" authorId="0" shapeId="0">
      <text>
        <t>Actualiza manualmente esta fecha antes de revisar prioridades y gestiones.</t>
      </text>
    </comment>
    <comment ref="B3" authorId="0" shapeId="0">
      <text>
        <t>Supuesto operativo editable; no representa una regla contractual o legal.</t>
      </text>
    </comment>
    <comment ref="B4" authorId="0" shapeId="0">
      <text>
        <t>Debe ser igual o mayor que el umbral amarillo para conservar la secuencia.</t>
      </text>
    </comment>
    <comment ref="B5" authorId="0" shapeId="0">
      <text>
        <t>Intervalo operativo editable entre gestiones manuales.</t>
      </text>
    </comment>
    <comment ref="B6" authorId="0" shapeId="0">
      <text>
        <t>Cantidad editable de intentos que eleva la prioridad.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132238"/>
    <outlinePr summaryBelow="1" summaryRight="1"/>
    <pageSetUpPr/>
  </sheetPr>
  <dimension ref="A1:F12"/>
  <sheetViews>
    <sheetView showGridLines="0" zoomScale="10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48" customWidth="1" min="3" max="3"/>
    <col width="4" customWidth="1" min="4" max="4"/>
    <col width="4" customWidth="1" min="5" max="5"/>
    <col width="4" customWidth="1" min="6" max="6"/>
  </cols>
  <sheetData>
    <row r="1" ht="28" customHeight="1">
      <c r="A1" s="1" t="inlineStr">
        <is>
          <t>Resumen de vehículos no recogidos</t>
        </is>
      </c>
      <c r="B1" s="30" t="n"/>
      <c r="C1" s="30" t="n"/>
      <c r="D1" s="30" t="n"/>
      <c r="E1" s="30" t="n"/>
      <c r="F1" s="31" t="n"/>
    </row>
    <row r="2">
      <c r="A2" s="2" t="inlineStr">
        <is>
          <t>Pendientes</t>
        </is>
      </c>
      <c r="B2" s="3">
        <f>COUNTIFS(Registro!$A$6:$A$115,"&lt;&gt;",Registro!$E$6:$E$115,"")</f>
        <v/>
      </c>
      <c r="C2" s="4" t="inlineStr">
        <is>
          <t>Unidades con folio y sin fecha de entrega.</t>
        </is>
      </c>
    </row>
    <row r="3">
      <c r="A3" s="5" t="inlineStr">
        <is>
          <t>Prioridad alta</t>
        </is>
      </c>
      <c r="B3" s="6">
        <f>COUNTIFS(Registro!$R$6:$R$115,"Alta",Registro!$E$6:$E$115,"")</f>
        <v/>
      </c>
      <c r="C3" s="7" t="inlineStr">
        <is>
          <t>Pendientes que requieren atención inmediata.</t>
        </is>
      </c>
    </row>
    <row r="4">
      <c r="A4" s="2" t="inlineStr">
        <is>
          <t>Gestión vencida</t>
        </is>
      </c>
      <c r="B4" s="8">
        <f>COUNTIFS(Registro!$P$6:$P$115,"&lt;="&amp;'Configuración'!$B$2,Registro!$P$6:$P$115,"&gt;0",Registro!$E$6:$E$115,"")</f>
        <v/>
      </c>
      <c r="C4" s="4" t="inlineStr">
        <is>
          <t>Pendientes cuya próxima gestión llegó o venció.</t>
        </is>
      </c>
    </row>
    <row r="5">
      <c r="A5" s="5" t="inlineStr">
        <is>
          <t>Entregados</t>
        </is>
      </c>
      <c r="B5" s="9">
        <f>COUNTIF(Registro!$Q$6:$Q$115,"Entregado")</f>
        <v/>
      </c>
      <c r="C5" s="7" t="inlineStr">
        <is>
          <t>Registros con fecha de entrega.</t>
        </is>
      </c>
    </row>
    <row r="6">
      <c r="A6" s="2" t="inlineStr">
        <is>
          <t>Porcentaje en prioridad alta</t>
        </is>
      </c>
      <c r="B6" s="10">
        <f>IFERROR(B3/B2,0)</f>
        <v/>
      </c>
      <c r="C6" s="4" t="inlineStr">
        <is>
          <t>Prioridad alta respecto del total pendiente.</t>
        </is>
      </c>
    </row>
    <row r="7"/>
    <row r="8">
      <c r="A8" s="11" t="inlineStr">
        <is>
          <t>Fecha de corte</t>
        </is>
      </c>
      <c r="B8" s="12">
        <f>'Configuración'!$B$2</f>
        <v/>
      </c>
      <c r="C8" s="13" t="inlineStr">
        <is>
          <t>Actualización manual desde la hoja Configuración.</t>
        </is>
      </c>
    </row>
    <row r="9"/>
    <row r="10" ht="68" customHeight="1">
      <c r="A10" s="14" t="inlineStr">
        <is>
          <t>Actualiza la fecha de corte y registra manualmente cada entrega o contacto. Este control no acredita custodia, abandono, adeudos ni cumplimiento legal.</t>
        </is>
      </c>
    </row>
    <row r="11"/>
    <row r="12" ht="32" customHeight="1">
      <c r="A12" s="15" t="inlineStr">
        <is>
          <t>Los indicadores dependen de la información capturada en Registro y no se actualizan en tiempo real.</t>
        </is>
      </c>
    </row>
  </sheetData>
  <mergeCells count="1"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05A28"/>
    <outlinePr summaryBelow="1" summaryRight="1"/>
    <pageSetUpPr/>
  </sheetPr>
  <dimension ref="A1:S115"/>
  <sheetViews>
    <sheetView showGridLines="0" zoomScale="8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16" customWidth="1" min="3" max="3"/>
    <col width="19" customWidth="1" min="4" max="4"/>
    <col width="15" customWidth="1" min="5" max="5"/>
    <col width="21" customWidth="1" min="6" max="6"/>
    <col width="31" customWidth="1" min="7" max="7"/>
    <col width="24" customWidth="1" min="8" max="8"/>
    <col width="22" customWidth="1" min="9" max="9"/>
    <col width="18" customWidth="1" min="10" max="10"/>
    <col width="10" customWidth="1" min="11" max="11"/>
    <col width="15" customWidth="1" min="12" max="12"/>
    <col width="30" customWidth="1" min="13" max="13"/>
    <col width="38" customWidth="1" min="14" max="14"/>
    <col width="15" customWidth="1" min="15" max="15"/>
    <col width="16" customWidth="1" min="16" max="16"/>
    <col width="21" customWidth="1" min="17" max="17"/>
    <col width="12" customWidth="1" min="18" max="18"/>
    <col width="19" customWidth="1" min="19" max="19"/>
  </cols>
  <sheetData>
    <row r="1" ht="28" customHeight="1">
      <c r="A1" s="1" t="inlineStr">
        <is>
          <t>Registro de vehículos terminados pendientes de recogida</t>
        </is>
      </c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0" t="n"/>
      <c r="L1" s="30" t="n"/>
      <c r="M1" s="30" t="n"/>
      <c r="N1" s="30" t="n"/>
      <c r="O1" s="30" t="n"/>
      <c r="P1" s="30" t="n"/>
      <c r="Q1" s="30" t="n"/>
      <c r="R1" s="30" t="n"/>
      <c r="S1" s="31" t="n"/>
    </row>
    <row r="2" ht="24" customHeight="1">
      <c r="A2" s="16" t="inlineStr">
        <is>
          <t>Actualiza la fecha de corte y registra manualmente cada entrega o contacto. Este control no acredita custodia, abandono, adeudos ni cumplimiento legal.</t>
        </is>
      </c>
    </row>
    <row r="3">
      <c r="A3" s="13" t="inlineStr">
        <is>
          <t>Celdas amarillas: captura manual. Celdas grises o blancas en O:S: cálculo automático. Todos los datos de ejemplo son ficticios.</t>
        </is>
      </c>
    </row>
    <row r="4">
      <c r="A4" s="11" t="inlineStr">
        <is>
          <t>Fecha de corte:</t>
        </is>
      </c>
      <c r="B4" s="12">
        <f>'Configuración'!$B$2</f>
        <v/>
      </c>
      <c r="C4" s="13" t="inlineStr">
        <is>
          <t>Sin sincronización en tiempo real</t>
        </is>
      </c>
    </row>
    <row r="5" ht="42" customHeight="1">
      <c r="A5" s="17" t="inlineStr">
        <is>
          <t>Folio de seguimiento</t>
        </is>
      </c>
      <c r="B5" s="17" t="inlineStr">
        <is>
          <t>Orden interna</t>
        </is>
      </c>
      <c r="C5" s="17" t="inlineStr">
        <is>
          <t>Fecha de terminación</t>
        </is>
      </c>
      <c r="D5" s="17" t="inlineStr">
        <is>
          <t>Fecha compromiso de recogida</t>
        </is>
      </c>
      <c r="E5" s="17" t="inlineStr">
        <is>
          <t>Fecha de entrega</t>
        </is>
      </c>
      <c r="F5" s="17" t="inlineStr">
        <is>
          <t>Identificador de unidad</t>
        </is>
      </c>
      <c r="G5" s="17" t="inlineStr">
        <is>
          <t>Vehículo</t>
        </is>
      </c>
      <c r="H5" s="17" t="inlineStr">
        <is>
          <t>Ubicación</t>
        </is>
      </c>
      <c r="I5" s="17" t="inlineStr">
        <is>
          <t>Responsable</t>
        </is>
      </c>
      <c r="J5" s="17" t="inlineStr">
        <is>
          <t>Canal de contacto</t>
        </is>
      </c>
      <c r="K5" s="17" t="inlineStr">
        <is>
          <t>Intentos</t>
        </is>
      </c>
      <c r="L5" s="17" t="inlineStr">
        <is>
          <t>Último contacto</t>
        </is>
      </c>
      <c r="M5" s="17" t="inlineStr">
        <is>
          <t>Resultado del último contacto</t>
        </is>
      </c>
      <c r="N5" s="17" t="inlineStr">
        <is>
          <t>Observaciones operativas</t>
        </is>
      </c>
      <c r="O5" s="17" t="inlineStr">
        <is>
          <t>Días sin recoger</t>
        </is>
      </c>
      <c r="P5" s="17" t="inlineStr">
        <is>
          <t>Próxima gestión</t>
        </is>
      </c>
      <c r="Q5" s="17" t="inlineStr">
        <is>
          <t>Estado</t>
        </is>
      </c>
      <c r="R5" s="17" t="inlineStr">
        <is>
          <t>Prioridad</t>
        </is>
      </c>
      <c r="S5" s="17" t="inlineStr">
        <is>
          <t>Integridad de datos</t>
        </is>
      </c>
    </row>
    <row r="6" ht="34" customHeight="1">
      <c r="A6" s="18" t="inlineStr">
        <is>
          <t>SEG-DEMO-001</t>
        </is>
      </c>
      <c r="B6" s="18" t="inlineStr">
        <is>
          <t>ORDEN-FICT-001</t>
        </is>
      </c>
      <c r="C6" s="19" t="n">
        <v>46266</v>
      </c>
      <c r="D6" s="19" t="n">
        <v>46270</v>
      </c>
      <c r="E6" s="19" t="n"/>
      <c r="F6" s="18" t="inlineStr">
        <is>
          <t>UNIDAD-FICT-001</t>
        </is>
      </c>
      <c r="G6" s="20" t="inlineStr">
        <is>
          <t>Compacto demostrativo Ámbar (ficticio)</t>
        </is>
      </c>
      <c r="H6" s="18" t="inlineStr">
        <is>
          <t>Patio norte</t>
        </is>
      </c>
      <c r="I6" s="18" t="inlineStr">
        <is>
          <t>Recepción A</t>
        </is>
      </c>
      <c r="J6" s="18" t="inlineStr">
        <is>
          <t>Llamada</t>
        </is>
      </c>
      <c r="K6" s="21" t="n">
        <v>3</v>
      </c>
      <c r="L6" s="19" t="n">
        <v>46273</v>
      </c>
      <c r="M6" s="20" t="inlineStr">
        <is>
          <t>Sin respuesta</t>
        </is>
      </c>
      <c r="N6" s="20" t="inlineStr">
        <is>
          <t>Reintentar contacto según la fecha programada.</t>
        </is>
      </c>
      <c r="O6" s="22">
        <f>IF(C6="","",MAX(0,IF(E6="",'Configuración'!$B$2,E6)-C6))</f>
        <v/>
      </c>
      <c r="P6" s="23">
        <f>IF(C6="","",IF(E6&lt;&gt;"","",IF(L6="",C6+'Configuración'!$B$5,L6+'Configuración'!$B$5)))</f>
        <v/>
      </c>
      <c r="Q6" s="24">
        <f>IF(C6="","",IF(E6&lt;&gt;"","Entregado",IF(AND(D6&lt;&gt;"",'Configuración'!$B$2&gt;D6),"Compromiso vencido",IF(O6&gt;='Configuración'!$B$4,"Pendiente crítico","Pendiente"))))</f>
        <v/>
      </c>
      <c r="R6" s="24">
        <f>IF(Q6="","",IF(Q6="Entregado","Cerrada",IF(OR(Q6="Compromiso vencido",O6&gt;='Configuración'!$B$4,K6&gt;='Configuración'!$B$6),"Alta",IF(OR(O6&gt;='Configuración'!$B$3,P6&lt;='Configuración'!$B$2),"Media","Baja"))))</f>
        <v/>
      </c>
      <c r="S6" s="24">
        <f>IF(A6="","",IF(OR(B6="",C6="",F6="",H6="",I6=""),"Revisar datos","Completo"))</f>
        <v/>
      </c>
    </row>
    <row r="7" ht="34" customHeight="1">
      <c r="A7" s="18" t="inlineStr">
        <is>
          <t>SEG-DEMO-002</t>
        </is>
      </c>
      <c r="B7" s="18" t="inlineStr">
        <is>
          <t>ORDEN-FICT-002</t>
        </is>
      </c>
      <c r="C7" s="19" t="n">
        <v>46274</v>
      </c>
      <c r="D7" s="19" t="n">
        <v>46277</v>
      </c>
      <c r="E7" s="19" t="n"/>
      <c r="F7" s="18" t="inlineStr">
        <is>
          <t>UNIDAD-FICT-002</t>
        </is>
      </c>
      <c r="G7" s="20" t="inlineStr">
        <is>
          <t>Sedán demostrativo Azul (ficticio)</t>
        </is>
      </c>
      <c r="H7" s="18" t="inlineStr">
        <is>
          <t>Bahía de entrega</t>
        </is>
      </c>
      <c r="I7" s="18" t="inlineStr">
        <is>
          <t>Recepción B</t>
        </is>
      </c>
      <c r="J7" s="18" t="inlineStr">
        <is>
          <t>Mensaje</t>
        </is>
      </c>
      <c r="K7" s="21" t="n">
        <v>1</v>
      </c>
      <c r="L7" s="19" t="n">
        <v>46274</v>
      </c>
      <c r="M7" s="20" t="inlineStr">
        <is>
          <t>Recogida confirmada</t>
        </is>
      </c>
      <c r="N7" s="20" t="inlineStr">
        <is>
          <t>Recogida indicada para una fecha posterior al corte.</t>
        </is>
      </c>
      <c r="O7" s="25">
        <f>IF(C7="","",MAX(0,IF(E7="",'Configuración'!$B$2,E7)-C7))</f>
        <v/>
      </c>
      <c r="P7" s="26">
        <f>IF(C7="","",IF(E7&lt;&gt;"","",IF(L7="",C7+'Configuración'!$B$5,L7+'Configuración'!$B$5)))</f>
        <v/>
      </c>
      <c r="Q7" s="27">
        <f>IF(C7="","",IF(E7&lt;&gt;"","Entregado",IF(AND(D7&lt;&gt;"",'Configuración'!$B$2&gt;D7),"Compromiso vencido",IF(O7&gt;='Configuración'!$B$4,"Pendiente crítico","Pendiente"))))</f>
        <v/>
      </c>
      <c r="R7" s="27">
        <f>IF(Q7="","",IF(Q7="Entregado","Cerrada",IF(OR(Q7="Compromiso vencido",O7&gt;='Configuración'!$B$4,K7&gt;='Configuración'!$B$6),"Alta",IF(OR(O7&gt;='Configuración'!$B$3,P7&lt;='Configuración'!$B$2),"Media","Baja"))))</f>
        <v/>
      </c>
      <c r="S7" s="27">
        <f>IF(A7="","",IF(OR(B7="",C7="",F7="",H7="",I7=""),"Revisar datos","Completo"))</f>
        <v/>
      </c>
    </row>
    <row r="8" ht="34" customHeight="1">
      <c r="A8" s="18" t="inlineStr">
        <is>
          <t>SEG-DEMO-003</t>
        </is>
      </c>
      <c r="B8" s="18" t="inlineStr">
        <is>
          <t>ORDEN-FICT-003</t>
        </is>
      </c>
      <c r="C8" s="19" t="n">
        <v>46264</v>
      </c>
      <c r="D8" s="19" t="n">
        <v>46269</v>
      </c>
      <c r="E8" s="19" t="n">
        <v>46269</v>
      </c>
      <c r="F8" s="18" t="inlineStr">
        <is>
          <t>UNIDAD-FICT-003</t>
        </is>
      </c>
      <c r="G8" s="20" t="inlineStr">
        <is>
          <t>Utilitario demostrativo Verde (ficticio)</t>
        </is>
      </c>
      <c r="H8" s="18" t="inlineStr">
        <is>
          <t>Patio sur</t>
        </is>
      </c>
      <c r="I8" s="18" t="inlineStr">
        <is>
          <t>Recepción A</t>
        </is>
      </c>
      <c r="J8" s="18" t="inlineStr">
        <is>
          <t>Llamada</t>
        </is>
      </c>
      <c r="K8" s="21" t="n">
        <v>2</v>
      </c>
      <c r="L8" s="19" t="n">
        <v>46268</v>
      </c>
      <c r="M8" s="20" t="inlineStr">
        <is>
          <t>Recogida confirmada</t>
        </is>
      </c>
      <c r="N8" s="20" t="inlineStr">
        <is>
          <t>Entrega registrada manualmente.</t>
        </is>
      </c>
      <c r="O8" s="22">
        <f>IF(C8="","",MAX(0,IF(E8="",'Configuración'!$B$2,E8)-C8))</f>
        <v/>
      </c>
      <c r="P8" s="23">
        <f>IF(C8="","",IF(E8&lt;&gt;"","",IF(L8="",C8+'Configuración'!$B$5,L8+'Configuración'!$B$5)))</f>
        <v/>
      </c>
      <c r="Q8" s="24">
        <f>IF(C8="","",IF(E8&lt;&gt;"","Entregado",IF(AND(D8&lt;&gt;"",'Configuración'!$B$2&gt;D8),"Compromiso vencido",IF(O8&gt;='Configuración'!$B$4,"Pendiente crítico","Pendiente"))))</f>
        <v/>
      </c>
      <c r="R8" s="24">
        <f>IF(Q8="","",IF(Q8="Entregado","Cerrada",IF(OR(Q8="Compromiso vencido",O8&gt;='Configuración'!$B$4,K8&gt;='Configuración'!$B$6),"Alta",IF(OR(O8&gt;='Configuración'!$B$3,P8&lt;='Configuración'!$B$2),"Media","Baja"))))</f>
        <v/>
      </c>
      <c r="S8" s="24">
        <f>IF(A8="","",IF(OR(B8="",C8="",F8="",H8="",I8=""),"Revisar datos","Completo"))</f>
        <v/>
      </c>
    </row>
    <row r="9" ht="34" customHeight="1">
      <c r="A9" s="18" t="inlineStr">
        <is>
          <t>SEG-DEMO-004</t>
        </is>
      </c>
      <c r="B9" s="18" t="inlineStr">
        <is>
          <t>ORDEN-FICT-004</t>
        </is>
      </c>
      <c r="C9" s="19" t="n">
        <v>46268</v>
      </c>
      <c r="D9" s="19" t="n"/>
      <c r="E9" s="19" t="n"/>
      <c r="F9" s="18" t="inlineStr">
        <is>
          <t>UNIDAD-FICT-004</t>
        </is>
      </c>
      <c r="G9" s="20" t="inlineStr">
        <is>
          <t>Cupé demostrativo Plata (ficticio)</t>
        </is>
      </c>
      <c r="H9" s="18" t="inlineStr">
        <is>
          <t>Patio norte</t>
        </is>
      </c>
      <c r="I9" s="18" t="inlineStr">
        <is>
          <t>Jefatura de servicio</t>
        </is>
      </c>
      <c r="J9" s="18" t="inlineStr">
        <is>
          <t>Llamada</t>
        </is>
      </c>
      <c r="K9" s="21" t="n">
        <v>2</v>
      </c>
      <c r="L9" s="19" t="n">
        <v>46273</v>
      </c>
      <c r="M9" s="20" t="inlineStr">
        <is>
          <t>Sin respuesta</t>
        </is>
      </c>
      <c r="N9" s="20" t="inlineStr">
        <is>
          <t>Dar seguimiento operativo inmediato.</t>
        </is>
      </c>
      <c r="O9" s="25">
        <f>IF(C9="","",MAX(0,IF(E9="",'Configuración'!$B$2,E9)-C9))</f>
        <v/>
      </c>
      <c r="P9" s="26">
        <f>IF(C9="","",IF(E9&lt;&gt;"","",IF(L9="",C9+'Configuración'!$B$5,L9+'Configuración'!$B$5)))</f>
        <v/>
      </c>
      <c r="Q9" s="27">
        <f>IF(C9="","",IF(E9&lt;&gt;"","Entregado",IF(AND(D9&lt;&gt;"",'Configuración'!$B$2&gt;D9),"Compromiso vencido",IF(O9&gt;='Configuración'!$B$4,"Pendiente crítico","Pendiente"))))</f>
        <v/>
      </c>
      <c r="R9" s="27">
        <f>IF(Q9="","",IF(Q9="Entregado","Cerrada",IF(OR(Q9="Compromiso vencido",O9&gt;='Configuración'!$B$4,K9&gt;='Configuración'!$B$6),"Alta",IF(OR(O9&gt;='Configuración'!$B$3,P9&lt;='Configuración'!$B$2),"Media","Baja"))))</f>
        <v/>
      </c>
      <c r="S9" s="27">
        <f>IF(A9="","",IF(OR(B9="",C9="",F9="",H9="",I9=""),"Revisar datos","Completo"))</f>
        <v/>
      </c>
    </row>
    <row r="10" ht="34" customHeight="1">
      <c r="A10" s="18" t="inlineStr">
        <is>
          <t>SEG-DEMO-005</t>
        </is>
      </c>
      <c r="B10" s="18" t="inlineStr">
        <is>
          <t>ORDEN-FICT-005</t>
        </is>
      </c>
      <c r="C10" s="19" t="n">
        <v>46272</v>
      </c>
      <c r="D10" s="19" t="n">
        <v>46275</v>
      </c>
      <c r="E10" s="19" t="n"/>
      <c r="F10" s="18" t="inlineStr">
        <is>
          <t>UNIDAD-FICT-005</t>
        </is>
      </c>
      <c r="G10" s="20" t="inlineStr">
        <is>
          <t>Familiar demostrativo Naranja (ficticio)</t>
        </is>
      </c>
      <c r="H10" s="18" t="inlineStr">
        <is>
          <t>Estacionamiento techado</t>
        </is>
      </c>
      <c r="I10" s="18" t="inlineStr">
        <is>
          <t>Recepción B</t>
        </is>
      </c>
      <c r="J10" s="18" t="inlineStr">
        <is>
          <t>Mensaje</t>
        </is>
      </c>
      <c r="K10" s="21" t="n">
        <v>1</v>
      </c>
      <c r="L10" s="19" t="n">
        <v>46274</v>
      </c>
      <c r="M10" s="20" t="inlineStr">
        <is>
          <t>Solicita nueva fecha</t>
        </is>
      </c>
      <c r="N10" s="20" t="inlineStr">
        <is>
          <t>Confirmar la nueva fecha antes de actualizar el compromiso.</t>
        </is>
      </c>
      <c r="O10" s="22">
        <f>IF(C10="","",MAX(0,IF(E10="",'Configuración'!$B$2,E10)-C10))</f>
        <v/>
      </c>
      <c r="P10" s="23">
        <f>IF(C10="","",IF(E10&lt;&gt;"","",IF(L10="",C10+'Configuración'!$B$5,L10+'Configuración'!$B$5)))</f>
        <v/>
      </c>
      <c r="Q10" s="24">
        <f>IF(C10="","",IF(E10&lt;&gt;"","Entregado",IF(AND(D10&lt;&gt;"",'Configuración'!$B$2&gt;D10),"Compromiso vencido",IF(O10&gt;='Configuración'!$B$4,"Pendiente crítico","Pendiente"))))</f>
        <v/>
      </c>
      <c r="R10" s="24">
        <f>IF(Q10="","",IF(Q10="Entregado","Cerrada",IF(OR(Q10="Compromiso vencido",O10&gt;='Configuración'!$B$4,K10&gt;='Configuración'!$B$6),"Alta",IF(OR(O10&gt;='Configuración'!$B$3,P10&lt;='Configuración'!$B$2),"Media","Baja"))))</f>
        <v/>
      </c>
      <c r="S10" s="24">
        <f>IF(A10="","",IF(OR(B10="",C10="",F10="",H10="",I10=""),"Revisar datos","Completo"))</f>
        <v/>
      </c>
    </row>
    <row r="11" ht="34" customHeight="1">
      <c r="A11" s="18" t="inlineStr">
        <is>
          <t>SEG-DEMO-006</t>
        </is>
      </c>
      <c r="B11" s="18" t="inlineStr">
        <is>
          <t>ORDEN-FICT-006</t>
        </is>
      </c>
      <c r="C11" s="19" t="n">
        <v>46275</v>
      </c>
      <c r="D11" s="19" t="n"/>
      <c r="E11" s="19" t="n"/>
      <c r="F11" s="18" t="inlineStr">
        <is>
          <t>UNIDAD-FICT-006</t>
        </is>
      </c>
      <c r="G11" s="20" t="inlineStr">
        <is>
          <t>Compacto demostrativo Blanco (ficticio)</t>
        </is>
      </c>
      <c r="H11" s="18" t="inlineStr">
        <is>
          <t>Bahía de entrega</t>
        </is>
      </c>
      <c r="I11" s="18" t="inlineStr">
        <is>
          <t>Recepción A</t>
        </is>
      </c>
      <c r="J11" s="18" t="inlineStr">
        <is>
          <t>Sin contacto</t>
        </is>
      </c>
      <c r="K11" s="21" t="n">
        <v>0</v>
      </c>
      <c r="L11" s="19" t="n"/>
      <c r="M11" s="20" t="inlineStr">
        <is>
          <t>Dato de contacto no disponible</t>
        </is>
      </c>
      <c r="N11" s="20" t="inlineStr">
        <is>
          <t>No se almacena información personal en este libro.</t>
        </is>
      </c>
      <c r="O11" s="25">
        <f>IF(C11="","",MAX(0,IF(E11="",'Configuración'!$B$2,E11)-C11))</f>
        <v/>
      </c>
      <c r="P11" s="26">
        <f>IF(C11="","",IF(E11&lt;&gt;"","",IF(L11="",C11+'Configuración'!$B$5,L11+'Configuración'!$B$5)))</f>
        <v/>
      </c>
      <c r="Q11" s="27">
        <f>IF(C11="","",IF(E11&lt;&gt;"","Entregado",IF(AND(D11&lt;&gt;"",'Configuración'!$B$2&gt;D11),"Compromiso vencido",IF(O11&gt;='Configuración'!$B$4,"Pendiente crítico","Pendiente"))))</f>
        <v/>
      </c>
      <c r="R11" s="27">
        <f>IF(Q11="","",IF(Q11="Entregado","Cerrada",IF(OR(Q11="Compromiso vencido",O11&gt;='Configuración'!$B$4,K11&gt;='Configuración'!$B$6),"Alta",IF(OR(O11&gt;='Configuración'!$B$3,P11&lt;='Configuración'!$B$2),"Media","Baja"))))</f>
        <v/>
      </c>
      <c r="S11" s="27">
        <f>IF(A11="","",IF(OR(B11="",C11="",F11="",H11="",I11=""),"Revisar datos","Completo"))</f>
        <v/>
      </c>
    </row>
    <row r="12" ht="34" customHeight="1">
      <c r="A12" s="18" t="inlineStr">
        <is>
          <t>SEG-DEMO-007</t>
        </is>
      </c>
      <c r="B12" s="18" t="inlineStr">
        <is>
          <t>ORDEN-FICT-007</t>
        </is>
      </c>
      <c r="C12" s="19" t="n">
        <v>46267</v>
      </c>
      <c r="D12" s="19" t="n">
        <v>46280</v>
      </c>
      <c r="E12" s="19" t="n"/>
      <c r="F12" s="18" t="inlineStr">
        <is>
          <t>UNIDAD-FICT-007</t>
        </is>
      </c>
      <c r="G12" s="20" t="inlineStr">
        <is>
          <t>Utilitario demostrativo Rojo (ficticio)</t>
        </is>
      </c>
      <c r="H12" s="18" t="inlineStr">
        <is>
          <t>Patio sur</t>
        </is>
      </c>
      <c r="I12" s="18" t="inlineStr">
        <is>
          <t>Recepción B</t>
        </is>
      </c>
      <c r="J12" s="18" t="inlineStr">
        <is>
          <t>Correo</t>
        </is>
      </c>
      <c r="K12" s="21" t="n">
        <v>2</v>
      </c>
      <c r="L12" s="19" t="n">
        <v>46274</v>
      </c>
      <c r="M12" s="20" t="inlineStr">
        <is>
          <t>Solicita nueva fecha</t>
        </is>
      </c>
      <c r="N12" s="20" t="inlineStr">
        <is>
          <t>Mantener seguimiento por antigüedad de la unidad.</t>
        </is>
      </c>
      <c r="O12" s="22">
        <f>IF(C12="","",MAX(0,IF(E12="",'Configuración'!$B$2,E12)-C12))</f>
        <v/>
      </c>
      <c r="P12" s="23">
        <f>IF(C12="","",IF(E12&lt;&gt;"","",IF(L12="",C12+'Configuración'!$B$5,L12+'Configuración'!$B$5)))</f>
        <v/>
      </c>
      <c r="Q12" s="24">
        <f>IF(C12="","",IF(E12&lt;&gt;"","Entregado",IF(AND(D12&lt;&gt;"",'Configuración'!$B$2&gt;D12),"Compromiso vencido",IF(O12&gt;='Configuración'!$B$4,"Pendiente crítico","Pendiente"))))</f>
        <v/>
      </c>
      <c r="R12" s="24">
        <f>IF(Q12="","",IF(Q12="Entregado","Cerrada",IF(OR(Q12="Compromiso vencido",O12&gt;='Configuración'!$B$4,K12&gt;='Configuración'!$B$6),"Alta",IF(OR(O12&gt;='Configuración'!$B$3,P12&lt;='Configuración'!$B$2),"Media","Baja"))))</f>
        <v/>
      </c>
      <c r="S12" s="24">
        <f>IF(A12="","",IF(OR(B12="",C12="",F12="",H12="",I12=""),"Revisar datos","Completo"))</f>
        <v/>
      </c>
    </row>
    <row r="13" ht="34" customHeight="1">
      <c r="A13" s="18" t="inlineStr">
        <is>
          <t>SEG-DEMO-008</t>
        </is>
      </c>
      <c r="B13" s="18" t="inlineStr">
        <is>
          <t>ORDEN-FICT-008</t>
        </is>
      </c>
      <c r="C13" s="19" t="n">
        <v>46273</v>
      </c>
      <c r="D13" s="19" t="n">
        <v>46274</v>
      </c>
      <c r="E13" s="19" t="n"/>
      <c r="F13" s="18" t="inlineStr">
        <is>
          <t>UNIDAD-FICT-008</t>
        </is>
      </c>
      <c r="G13" s="20" t="inlineStr">
        <is>
          <t>Sedán demostrativo Gris (ficticio)</t>
        </is>
      </c>
      <c r="H13" s="18" t="inlineStr">
        <is>
          <t>Patio norte</t>
        </is>
      </c>
      <c r="I13" s="18" t="inlineStr">
        <is>
          <t>Recepción A</t>
        </is>
      </c>
      <c r="J13" s="18" t="inlineStr">
        <is>
          <t>Llamada</t>
        </is>
      </c>
      <c r="K13" s="21" t="n">
        <v>1</v>
      </c>
      <c r="L13" s="19" t="n">
        <v>46274</v>
      </c>
      <c r="M13" s="20" t="inlineStr">
        <is>
          <t>Sin respuesta</t>
        </is>
      </c>
      <c r="N13" s="20" t="inlineStr">
        <is>
          <t>El compromiso ya venció a la fecha de corte.</t>
        </is>
      </c>
      <c r="O13" s="25">
        <f>IF(C13="","",MAX(0,IF(E13="",'Configuración'!$B$2,E13)-C13))</f>
        <v/>
      </c>
      <c r="P13" s="26">
        <f>IF(C13="","",IF(E13&lt;&gt;"","",IF(L13="",C13+'Configuración'!$B$5,L13+'Configuración'!$B$5)))</f>
        <v/>
      </c>
      <c r="Q13" s="27">
        <f>IF(C13="","",IF(E13&lt;&gt;"","Entregado",IF(AND(D13&lt;&gt;"",'Configuración'!$B$2&gt;D13),"Compromiso vencido",IF(O13&gt;='Configuración'!$B$4,"Pendiente crítico","Pendiente"))))</f>
        <v/>
      </c>
      <c r="R13" s="27">
        <f>IF(Q13="","",IF(Q13="Entregado","Cerrada",IF(OR(Q13="Compromiso vencido",O13&gt;='Configuración'!$B$4,K13&gt;='Configuración'!$B$6),"Alta",IF(OR(O13&gt;='Configuración'!$B$3,P13&lt;='Configuración'!$B$2),"Media","Baja"))))</f>
        <v/>
      </c>
      <c r="S13" s="27">
        <f>IF(A13="","",IF(OR(B13="",C13="",F13="",H13="",I13=""),"Revisar datos","Completo"))</f>
        <v/>
      </c>
    </row>
    <row r="14" ht="34" customHeight="1">
      <c r="A14" s="18" t="inlineStr">
        <is>
          <t>SEG-DEMO-009</t>
        </is>
      </c>
      <c r="B14" s="18" t="inlineStr">
        <is>
          <t>ORDEN-FICT-009</t>
        </is>
      </c>
      <c r="C14" s="19" t="n">
        <v>46271</v>
      </c>
      <c r="D14" s="19" t="n"/>
      <c r="E14" s="19" t="n"/>
      <c r="F14" s="18" t="inlineStr">
        <is>
          <t>UNIDAD-FICT-009</t>
        </is>
      </c>
      <c r="G14" s="20" t="inlineStr">
        <is>
          <t>Familiar demostrativo Turquesa (ficticio)</t>
        </is>
      </c>
      <c r="H14" s="18" t="inlineStr">
        <is>
          <t>Estacionamiento techado</t>
        </is>
      </c>
      <c r="I14" s="18" t="inlineStr">
        <is>
          <t>Jefatura de servicio</t>
        </is>
      </c>
      <c r="J14" s="18" t="inlineStr">
        <is>
          <t>Mensaje</t>
        </is>
      </c>
      <c r="K14" s="21" t="n">
        <v>2</v>
      </c>
      <c r="L14" s="19" t="n">
        <v>46272</v>
      </c>
      <c r="M14" s="20" t="inlineStr">
        <is>
          <t>Sin respuesta</t>
        </is>
      </c>
      <c r="N14" s="20" t="inlineStr">
        <is>
          <t>La próxima gestión requiere actualización.</t>
        </is>
      </c>
      <c r="O14" s="22">
        <f>IF(C14="","",MAX(0,IF(E14="",'Configuración'!$B$2,E14)-C14))</f>
        <v/>
      </c>
      <c r="P14" s="23">
        <f>IF(C14="","",IF(E14&lt;&gt;"","",IF(L14="",C14+'Configuración'!$B$5,L14+'Configuración'!$B$5)))</f>
        <v/>
      </c>
      <c r="Q14" s="24">
        <f>IF(C14="","",IF(E14&lt;&gt;"","Entregado",IF(AND(D14&lt;&gt;"",'Configuración'!$B$2&gt;D14),"Compromiso vencido",IF(O14&gt;='Configuración'!$B$4,"Pendiente crítico","Pendiente"))))</f>
        <v/>
      </c>
      <c r="R14" s="24">
        <f>IF(Q14="","",IF(Q14="Entregado","Cerrada",IF(OR(Q14="Compromiso vencido",O14&gt;='Configuración'!$B$4,K14&gt;='Configuración'!$B$6),"Alta",IF(OR(O14&gt;='Configuración'!$B$3,P14&lt;='Configuración'!$B$2),"Media","Baja"))))</f>
        <v/>
      </c>
      <c r="S14" s="24">
        <f>IF(A14="","",IF(OR(B14="",C14="",F14="",H14="",I14=""),"Revisar datos","Completo"))</f>
        <v/>
      </c>
    </row>
    <row r="15" ht="34" customHeight="1">
      <c r="A15" s="18" t="inlineStr">
        <is>
          <t>SEG-DEMO-010</t>
        </is>
      </c>
      <c r="B15" s="18" t="inlineStr">
        <is>
          <t>ORDEN-FICT-010</t>
        </is>
      </c>
      <c r="C15" s="19" t="n">
        <v>46270</v>
      </c>
      <c r="D15" s="19" t="n">
        <v>46275</v>
      </c>
      <c r="E15" s="19" t="n">
        <v>46275</v>
      </c>
      <c r="F15" s="18" t="inlineStr">
        <is>
          <t>UNIDAD-FICT-010</t>
        </is>
      </c>
      <c r="G15" s="20" t="inlineStr">
        <is>
          <t>Compacto demostrativo Negro (ficticio)</t>
        </is>
      </c>
      <c r="H15" s="18" t="inlineStr">
        <is>
          <t>Bahía de entrega</t>
        </is>
      </c>
      <c r="I15" s="18" t="inlineStr">
        <is>
          <t>Recepción B</t>
        </is>
      </c>
      <c r="J15" s="18" t="inlineStr">
        <is>
          <t>Llamada</t>
        </is>
      </c>
      <c r="K15" s="21" t="n">
        <v>2</v>
      </c>
      <c r="L15" s="19" t="n">
        <v>46274</v>
      </c>
      <c r="M15" s="20" t="inlineStr">
        <is>
          <t>Recogida confirmada</t>
        </is>
      </c>
      <c r="N15" s="20" t="inlineStr">
        <is>
          <t>Entrega registrada en la fecha de corte.</t>
        </is>
      </c>
      <c r="O15" s="25">
        <f>IF(C15="","",MAX(0,IF(E15="",'Configuración'!$B$2,E15)-C15))</f>
        <v/>
      </c>
      <c r="P15" s="26">
        <f>IF(C15="","",IF(E15&lt;&gt;"","",IF(L15="",C15+'Configuración'!$B$5,L15+'Configuración'!$B$5)))</f>
        <v/>
      </c>
      <c r="Q15" s="27">
        <f>IF(C15="","",IF(E15&lt;&gt;"","Entregado",IF(AND(D15&lt;&gt;"",'Configuración'!$B$2&gt;D15),"Compromiso vencido",IF(O15&gt;='Configuración'!$B$4,"Pendiente crítico","Pendiente"))))</f>
        <v/>
      </c>
      <c r="R15" s="27">
        <f>IF(Q15="","",IF(Q15="Entregado","Cerrada",IF(OR(Q15="Compromiso vencido",O15&gt;='Configuración'!$B$4,K15&gt;='Configuración'!$B$6),"Alta",IF(OR(O15&gt;='Configuración'!$B$3,P15&lt;='Configuración'!$B$2),"Media","Baja"))))</f>
        <v/>
      </c>
      <c r="S15" s="27">
        <f>IF(A15="","",IF(OR(B15="",C15="",F15="",H15="",I15=""),"Revisar datos","Completo"))</f>
        <v/>
      </c>
    </row>
    <row r="16" ht="34" customHeight="1">
      <c r="A16" s="18" t="n"/>
      <c r="B16" s="18" t="n"/>
      <c r="C16" s="19" t="n"/>
      <c r="D16" s="19" t="n"/>
      <c r="E16" s="19" t="n"/>
      <c r="F16" s="18" t="n"/>
      <c r="G16" s="20" t="n"/>
      <c r="H16" s="18" t="n"/>
      <c r="I16" s="18" t="n"/>
      <c r="J16" s="18" t="n"/>
      <c r="K16" s="21" t="n"/>
      <c r="L16" s="19" t="n"/>
      <c r="M16" s="20" t="n"/>
      <c r="N16" s="20" t="n"/>
      <c r="O16" s="22">
        <f>IF(C16="","",MAX(0,IF(E16="",'Configuración'!$B$2,E16)-C16))</f>
        <v/>
      </c>
      <c r="P16" s="23">
        <f>IF(C16="","",IF(E16&lt;&gt;"","",IF(L16="",C16+'Configuración'!$B$5,L16+'Configuración'!$B$5)))</f>
        <v/>
      </c>
      <c r="Q16" s="24">
        <f>IF(C16="","",IF(E16&lt;&gt;"","Entregado",IF(AND(D16&lt;&gt;"",'Configuración'!$B$2&gt;D16),"Compromiso vencido",IF(O16&gt;='Configuración'!$B$4,"Pendiente crítico","Pendiente"))))</f>
        <v/>
      </c>
      <c r="R16" s="24">
        <f>IF(Q16="","",IF(Q16="Entregado","Cerrada",IF(OR(Q16="Compromiso vencido",O16&gt;='Configuración'!$B$4,K16&gt;='Configuración'!$B$6),"Alta",IF(OR(O16&gt;='Configuración'!$B$3,P16&lt;='Configuración'!$B$2),"Media","Baja"))))</f>
        <v/>
      </c>
      <c r="S16" s="24">
        <f>IF(A16="","",IF(OR(B16="",C16="",F16="",H16="",I16=""),"Revisar datos","Completo"))</f>
        <v/>
      </c>
    </row>
    <row r="17" ht="34" customHeight="1">
      <c r="A17" s="18" t="n"/>
      <c r="B17" s="18" t="n"/>
      <c r="C17" s="19" t="n"/>
      <c r="D17" s="19" t="n"/>
      <c r="E17" s="19" t="n"/>
      <c r="F17" s="18" t="n"/>
      <c r="G17" s="20" t="n"/>
      <c r="H17" s="18" t="n"/>
      <c r="I17" s="18" t="n"/>
      <c r="J17" s="18" t="n"/>
      <c r="K17" s="21" t="n"/>
      <c r="L17" s="19" t="n"/>
      <c r="M17" s="20" t="n"/>
      <c r="N17" s="20" t="n"/>
      <c r="O17" s="25">
        <f>IF(C17="","",MAX(0,IF(E17="",'Configuración'!$B$2,E17)-C17))</f>
        <v/>
      </c>
      <c r="P17" s="26">
        <f>IF(C17="","",IF(E17&lt;&gt;"","",IF(L17="",C17+'Configuración'!$B$5,L17+'Configuración'!$B$5)))</f>
        <v/>
      </c>
      <c r="Q17" s="27">
        <f>IF(C17="","",IF(E17&lt;&gt;"","Entregado",IF(AND(D17&lt;&gt;"",'Configuración'!$B$2&gt;D17),"Compromiso vencido",IF(O17&gt;='Configuración'!$B$4,"Pendiente crítico","Pendiente"))))</f>
        <v/>
      </c>
      <c r="R17" s="27">
        <f>IF(Q17="","",IF(Q17="Entregado","Cerrada",IF(OR(Q17="Compromiso vencido",O17&gt;='Configuración'!$B$4,K17&gt;='Configuración'!$B$6),"Alta",IF(OR(O17&gt;='Configuración'!$B$3,P17&lt;='Configuración'!$B$2),"Media","Baja"))))</f>
        <v/>
      </c>
      <c r="S17" s="27">
        <f>IF(A17="","",IF(OR(B17="",C17="",F17="",H17="",I17=""),"Revisar datos","Completo"))</f>
        <v/>
      </c>
    </row>
    <row r="18" ht="34" customHeight="1">
      <c r="A18" s="18" t="n"/>
      <c r="B18" s="18" t="n"/>
      <c r="C18" s="19" t="n"/>
      <c r="D18" s="19" t="n"/>
      <c r="E18" s="19" t="n"/>
      <c r="F18" s="18" t="n"/>
      <c r="G18" s="20" t="n"/>
      <c r="H18" s="18" t="n"/>
      <c r="I18" s="18" t="n"/>
      <c r="J18" s="18" t="n"/>
      <c r="K18" s="21" t="n"/>
      <c r="L18" s="19" t="n"/>
      <c r="M18" s="20" t="n"/>
      <c r="N18" s="20" t="n"/>
      <c r="O18" s="22">
        <f>IF(C18="","",MAX(0,IF(E18="",'Configuración'!$B$2,E18)-C18))</f>
        <v/>
      </c>
      <c r="P18" s="23">
        <f>IF(C18="","",IF(E18&lt;&gt;"","",IF(L18="",C18+'Configuración'!$B$5,L18+'Configuración'!$B$5)))</f>
        <v/>
      </c>
      <c r="Q18" s="24">
        <f>IF(C18="","",IF(E18&lt;&gt;"","Entregado",IF(AND(D18&lt;&gt;"",'Configuración'!$B$2&gt;D18),"Compromiso vencido",IF(O18&gt;='Configuración'!$B$4,"Pendiente crítico","Pendiente"))))</f>
        <v/>
      </c>
      <c r="R18" s="24">
        <f>IF(Q18="","",IF(Q18="Entregado","Cerrada",IF(OR(Q18="Compromiso vencido",O18&gt;='Configuración'!$B$4,K18&gt;='Configuración'!$B$6),"Alta",IF(OR(O18&gt;='Configuración'!$B$3,P18&lt;='Configuración'!$B$2),"Media","Baja"))))</f>
        <v/>
      </c>
      <c r="S18" s="24">
        <f>IF(A18="","",IF(OR(B18="",C18="",F18="",H18="",I18=""),"Revisar datos","Completo"))</f>
        <v/>
      </c>
    </row>
    <row r="19" ht="34" customHeight="1">
      <c r="A19" s="18" t="n"/>
      <c r="B19" s="18" t="n"/>
      <c r="C19" s="19" t="n"/>
      <c r="D19" s="19" t="n"/>
      <c r="E19" s="19" t="n"/>
      <c r="F19" s="18" t="n"/>
      <c r="G19" s="20" t="n"/>
      <c r="H19" s="18" t="n"/>
      <c r="I19" s="18" t="n"/>
      <c r="J19" s="18" t="n"/>
      <c r="K19" s="21" t="n"/>
      <c r="L19" s="19" t="n"/>
      <c r="M19" s="20" t="n"/>
      <c r="N19" s="20" t="n"/>
      <c r="O19" s="25">
        <f>IF(C19="","",MAX(0,IF(E19="",'Configuración'!$B$2,E19)-C19))</f>
        <v/>
      </c>
      <c r="P19" s="26">
        <f>IF(C19="","",IF(E19&lt;&gt;"","",IF(L19="",C19+'Configuración'!$B$5,L19+'Configuración'!$B$5)))</f>
        <v/>
      </c>
      <c r="Q19" s="27">
        <f>IF(C19="","",IF(E19&lt;&gt;"","Entregado",IF(AND(D19&lt;&gt;"",'Configuración'!$B$2&gt;D19),"Compromiso vencido",IF(O19&gt;='Configuración'!$B$4,"Pendiente crítico","Pendiente"))))</f>
        <v/>
      </c>
      <c r="R19" s="27">
        <f>IF(Q19="","",IF(Q19="Entregado","Cerrada",IF(OR(Q19="Compromiso vencido",O19&gt;='Configuración'!$B$4,K19&gt;='Configuración'!$B$6),"Alta",IF(OR(O19&gt;='Configuración'!$B$3,P19&lt;='Configuración'!$B$2),"Media","Baja"))))</f>
        <v/>
      </c>
      <c r="S19" s="27">
        <f>IF(A19="","",IF(OR(B19="",C19="",F19="",H19="",I19=""),"Revisar datos","Completo"))</f>
        <v/>
      </c>
    </row>
    <row r="20" ht="34" customHeight="1">
      <c r="A20" s="18" t="n"/>
      <c r="B20" s="18" t="n"/>
      <c r="C20" s="19" t="n"/>
      <c r="D20" s="19" t="n"/>
      <c r="E20" s="19" t="n"/>
      <c r="F20" s="18" t="n"/>
      <c r="G20" s="20" t="n"/>
      <c r="H20" s="18" t="n"/>
      <c r="I20" s="18" t="n"/>
      <c r="J20" s="18" t="n"/>
      <c r="K20" s="21" t="n"/>
      <c r="L20" s="19" t="n"/>
      <c r="M20" s="20" t="n"/>
      <c r="N20" s="20" t="n"/>
      <c r="O20" s="22">
        <f>IF(C20="","",MAX(0,IF(E20="",'Configuración'!$B$2,E20)-C20))</f>
        <v/>
      </c>
      <c r="P20" s="23">
        <f>IF(C20="","",IF(E20&lt;&gt;"","",IF(L20="",C20+'Configuración'!$B$5,L20+'Configuración'!$B$5)))</f>
        <v/>
      </c>
      <c r="Q20" s="24">
        <f>IF(C20="","",IF(E20&lt;&gt;"","Entregado",IF(AND(D20&lt;&gt;"",'Configuración'!$B$2&gt;D20),"Compromiso vencido",IF(O20&gt;='Configuración'!$B$4,"Pendiente crítico","Pendiente"))))</f>
        <v/>
      </c>
      <c r="R20" s="24">
        <f>IF(Q20="","",IF(Q20="Entregado","Cerrada",IF(OR(Q20="Compromiso vencido",O20&gt;='Configuración'!$B$4,K20&gt;='Configuración'!$B$6),"Alta",IF(OR(O20&gt;='Configuración'!$B$3,P20&lt;='Configuración'!$B$2),"Media","Baja"))))</f>
        <v/>
      </c>
      <c r="S20" s="24">
        <f>IF(A20="","",IF(OR(B20="",C20="",F20="",H20="",I20=""),"Revisar datos","Completo"))</f>
        <v/>
      </c>
    </row>
    <row r="21" ht="34" customHeight="1">
      <c r="A21" s="18" t="n"/>
      <c r="B21" s="18" t="n"/>
      <c r="C21" s="19" t="n"/>
      <c r="D21" s="19" t="n"/>
      <c r="E21" s="19" t="n"/>
      <c r="F21" s="18" t="n"/>
      <c r="G21" s="20" t="n"/>
      <c r="H21" s="18" t="n"/>
      <c r="I21" s="18" t="n"/>
      <c r="J21" s="18" t="n"/>
      <c r="K21" s="21" t="n"/>
      <c r="L21" s="19" t="n"/>
      <c r="M21" s="20" t="n"/>
      <c r="N21" s="20" t="n"/>
      <c r="O21" s="25">
        <f>IF(C21="","",MAX(0,IF(E21="",'Configuración'!$B$2,E21)-C21))</f>
        <v/>
      </c>
      <c r="P21" s="26">
        <f>IF(C21="","",IF(E21&lt;&gt;"","",IF(L21="",C21+'Configuración'!$B$5,L21+'Configuración'!$B$5)))</f>
        <v/>
      </c>
      <c r="Q21" s="27">
        <f>IF(C21="","",IF(E21&lt;&gt;"","Entregado",IF(AND(D21&lt;&gt;"",'Configuración'!$B$2&gt;D21),"Compromiso vencido",IF(O21&gt;='Configuración'!$B$4,"Pendiente crítico","Pendiente"))))</f>
        <v/>
      </c>
      <c r="R21" s="27">
        <f>IF(Q21="","",IF(Q21="Entregado","Cerrada",IF(OR(Q21="Compromiso vencido",O21&gt;='Configuración'!$B$4,K21&gt;='Configuración'!$B$6),"Alta",IF(OR(O21&gt;='Configuración'!$B$3,P21&lt;='Configuración'!$B$2),"Media","Baja"))))</f>
        <v/>
      </c>
      <c r="S21" s="27">
        <f>IF(A21="","",IF(OR(B21="",C21="",F21="",H21="",I21=""),"Revisar datos","Completo"))</f>
        <v/>
      </c>
    </row>
    <row r="22" ht="34" customHeight="1">
      <c r="A22" s="18" t="n"/>
      <c r="B22" s="18" t="n"/>
      <c r="C22" s="19" t="n"/>
      <c r="D22" s="19" t="n"/>
      <c r="E22" s="19" t="n"/>
      <c r="F22" s="18" t="n"/>
      <c r="G22" s="20" t="n"/>
      <c r="H22" s="18" t="n"/>
      <c r="I22" s="18" t="n"/>
      <c r="J22" s="18" t="n"/>
      <c r="K22" s="21" t="n"/>
      <c r="L22" s="19" t="n"/>
      <c r="M22" s="20" t="n"/>
      <c r="N22" s="20" t="n"/>
      <c r="O22" s="22">
        <f>IF(C22="","",MAX(0,IF(E22="",'Configuración'!$B$2,E22)-C22))</f>
        <v/>
      </c>
      <c r="P22" s="23">
        <f>IF(C22="","",IF(E22&lt;&gt;"","",IF(L22="",C22+'Configuración'!$B$5,L22+'Configuración'!$B$5)))</f>
        <v/>
      </c>
      <c r="Q22" s="24">
        <f>IF(C22="","",IF(E22&lt;&gt;"","Entregado",IF(AND(D22&lt;&gt;"",'Configuración'!$B$2&gt;D22),"Compromiso vencido",IF(O22&gt;='Configuración'!$B$4,"Pendiente crítico","Pendiente"))))</f>
        <v/>
      </c>
      <c r="R22" s="24">
        <f>IF(Q22="","",IF(Q22="Entregado","Cerrada",IF(OR(Q22="Compromiso vencido",O22&gt;='Configuración'!$B$4,K22&gt;='Configuración'!$B$6),"Alta",IF(OR(O22&gt;='Configuración'!$B$3,P22&lt;='Configuración'!$B$2),"Media","Baja"))))</f>
        <v/>
      </c>
      <c r="S22" s="24">
        <f>IF(A22="","",IF(OR(B22="",C22="",F22="",H22="",I22=""),"Revisar datos","Completo"))</f>
        <v/>
      </c>
    </row>
    <row r="23" ht="34" customHeight="1">
      <c r="A23" s="18" t="n"/>
      <c r="B23" s="18" t="n"/>
      <c r="C23" s="19" t="n"/>
      <c r="D23" s="19" t="n"/>
      <c r="E23" s="19" t="n"/>
      <c r="F23" s="18" t="n"/>
      <c r="G23" s="20" t="n"/>
      <c r="H23" s="18" t="n"/>
      <c r="I23" s="18" t="n"/>
      <c r="J23" s="18" t="n"/>
      <c r="K23" s="21" t="n"/>
      <c r="L23" s="19" t="n"/>
      <c r="M23" s="20" t="n"/>
      <c r="N23" s="20" t="n"/>
      <c r="O23" s="25">
        <f>IF(C23="","",MAX(0,IF(E23="",'Configuración'!$B$2,E23)-C23))</f>
        <v/>
      </c>
      <c r="P23" s="26">
        <f>IF(C23="","",IF(E23&lt;&gt;"","",IF(L23="",C23+'Configuración'!$B$5,L23+'Configuración'!$B$5)))</f>
        <v/>
      </c>
      <c r="Q23" s="27">
        <f>IF(C23="","",IF(E23&lt;&gt;"","Entregado",IF(AND(D23&lt;&gt;"",'Configuración'!$B$2&gt;D23),"Compromiso vencido",IF(O23&gt;='Configuración'!$B$4,"Pendiente crítico","Pendiente"))))</f>
        <v/>
      </c>
      <c r="R23" s="27">
        <f>IF(Q23="","",IF(Q23="Entregado","Cerrada",IF(OR(Q23="Compromiso vencido",O23&gt;='Configuración'!$B$4,K23&gt;='Configuración'!$B$6),"Alta",IF(OR(O23&gt;='Configuración'!$B$3,P23&lt;='Configuración'!$B$2),"Media","Baja"))))</f>
        <v/>
      </c>
      <c r="S23" s="27">
        <f>IF(A23="","",IF(OR(B23="",C23="",F23="",H23="",I23=""),"Revisar datos","Completo"))</f>
        <v/>
      </c>
    </row>
    <row r="24" ht="34" customHeight="1">
      <c r="A24" s="18" t="n"/>
      <c r="B24" s="18" t="n"/>
      <c r="C24" s="19" t="n"/>
      <c r="D24" s="19" t="n"/>
      <c r="E24" s="19" t="n"/>
      <c r="F24" s="18" t="n"/>
      <c r="G24" s="20" t="n"/>
      <c r="H24" s="18" t="n"/>
      <c r="I24" s="18" t="n"/>
      <c r="J24" s="18" t="n"/>
      <c r="K24" s="21" t="n"/>
      <c r="L24" s="19" t="n"/>
      <c r="M24" s="20" t="n"/>
      <c r="N24" s="20" t="n"/>
      <c r="O24" s="22">
        <f>IF(C24="","",MAX(0,IF(E24="",'Configuración'!$B$2,E24)-C24))</f>
        <v/>
      </c>
      <c r="P24" s="23">
        <f>IF(C24="","",IF(E24&lt;&gt;"","",IF(L24="",C24+'Configuración'!$B$5,L24+'Configuración'!$B$5)))</f>
        <v/>
      </c>
      <c r="Q24" s="24">
        <f>IF(C24="","",IF(E24&lt;&gt;"","Entregado",IF(AND(D24&lt;&gt;"",'Configuración'!$B$2&gt;D24),"Compromiso vencido",IF(O24&gt;='Configuración'!$B$4,"Pendiente crítico","Pendiente"))))</f>
        <v/>
      </c>
      <c r="R24" s="24">
        <f>IF(Q24="","",IF(Q24="Entregado","Cerrada",IF(OR(Q24="Compromiso vencido",O24&gt;='Configuración'!$B$4,K24&gt;='Configuración'!$B$6),"Alta",IF(OR(O24&gt;='Configuración'!$B$3,P24&lt;='Configuración'!$B$2),"Media","Baja"))))</f>
        <v/>
      </c>
      <c r="S24" s="24">
        <f>IF(A24="","",IF(OR(B24="",C24="",F24="",H24="",I24=""),"Revisar datos","Completo"))</f>
        <v/>
      </c>
    </row>
    <row r="25" ht="34" customHeight="1">
      <c r="A25" s="18" t="n"/>
      <c r="B25" s="18" t="n"/>
      <c r="C25" s="19" t="n"/>
      <c r="D25" s="19" t="n"/>
      <c r="E25" s="19" t="n"/>
      <c r="F25" s="18" t="n"/>
      <c r="G25" s="20" t="n"/>
      <c r="H25" s="18" t="n"/>
      <c r="I25" s="18" t="n"/>
      <c r="J25" s="18" t="n"/>
      <c r="K25" s="21" t="n"/>
      <c r="L25" s="19" t="n"/>
      <c r="M25" s="20" t="n"/>
      <c r="N25" s="20" t="n"/>
      <c r="O25" s="25">
        <f>IF(C25="","",MAX(0,IF(E25="",'Configuración'!$B$2,E25)-C25))</f>
        <v/>
      </c>
      <c r="P25" s="26">
        <f>IF(C25="","",IF(E25&lt;&gt;"","",IF(L25="",C25+'Configuración'!$B$5,L25+'Configuración'!$B$5)))</f>
        <v/>
      </c>
      <c r="Q25" s="27">
        <f>IF(C25="","",IF(E25&lt;&gt;"","Entregado",IF(AND(D25&lt;&gt;"",'Configuración'!$B$2&gt;D25),"Compromiso vencido",IF(O25&gt;='Configuración'!$B$4,"Pendiente crítico","Pendiente"))))</f>
        <v/>
      </c>
      <c r="R25" s="27">
        <f>IF(Q25="","",IF(Q25="Entregado","Cerrada",IF(OR(Q25="Compromiso vencido",O25&gt;='Configuración'!$B$4,K25&gt;='Configuración'!$B$6),"Alta",IF(OR(O25&gt;='Configuración'!$B$3,P25&lt;='Configuración'!$B$2),"Media","Baja"))))</f>
        <v/>
      </c>
      <c r="S25" s="27">
        <f>IF(A25="","",IF(OR(B25="",C25="",F25="",H25="",I25=""),"Revisar datos","Completo"))</f>
        <v/>
      </c>
    </row>
    <row r="26" ht="34" customHeight="1">
      <c r="A26" s="18" t="n"/>
      <c r="B26" s="18" t="n"/>
      <c r="C26" s="19" t="n"/>
      <c r="D26" s="19" t="n"/>
      <c r="E26" s="19" t="n"/>
      <c r="F26" s="18" t="n"/>
      <c r="G26" s="20" t="n"/>
      <c r="H26" s="18" t="n"/>
      <c r="I26" s="18" t="n"/>
      <c r="J26" s="18" t="n"/>
      <c r="K26" s="21" t="n"/>
      <c r="L26" s="19" t="n"/>
      <c r="M26" s="20" t="n"/>
      <c r="N26" s="20" t="n"/>
      <c r="O26" s="22">
        <f>IF(C26="","",MAX(0,IF(E26="",'Configuración'!$B$2,E26)-C26))</f>
        <v/>
      </c>
      <c r="P26" s="23">
        <f>IF(C26="","",IF(E26&lt;&gt;"","",IF(L26="",C26+'Configuración'!$B$5,L26+'Configuración'!$B$5)))</f>
        <v/>
      </c>
      <c r="Q26" s="24">
        <f>IF(C26="","",IF(E26&lt;&gt;"","Entregado",IF(AND(D26&lt;&gt;"",'Configuración'!$B$2&gt;D26),"Compromiso vencido",IF(O26&gt;='Configuración'!$B$4,"Pendiente crítico","Pendiente"))))</f>
        <v/>
      </c>
      <c r="R26" s="24">
        <f>IF(Q26="","",IF(Q26="Entregado","Cerrada",IF(OR(Q26="Compromiso vencido",O26&gt;='Configuración'!$B$4,K26&gt;='Configuración'!$B$6),"Alta",IF(OR(O26&gt;='Configuración'!$B$3,P26&lt;='Configuración'!$B$2),"Media","Baja"))))</f>
        <v/>
      </c>
      <c r="S26" s="24">
        <f>IF(A26="","",IF(OR(B26="",C26="",F26="",H26="",I26=""),"Revisar datos","Completo"))</f>
        <v/>
      </c>
    </row>
    <row r="27" ht="34" customHeight="1">
      <c r="A27" s="18" t="n"/>
      <c r="B27" s="18" t="n"/>
      <c r="C27" s="19" t="n"/>
      <c r="D27" s="19" t="n"/>
      <c r="E27" s="19" t="n"/>
      <c r="F27" s="18" t="n"/>
      <c r="G27" s="20" t="n"/>
      <c r="H27" s="18" t="n"/>
      <c r="I27" s="18" t="n"/>
      <c r="J27" s="18" t="n"/>
      <c r="K27" s="21" t="n"/>
      <c r="L27" s="19" t="n"/>
      <c r="M27" s="20" t="n"/>
      <c r="N27" s="20" t="n"/>
      <c r="O27" s="25">
        <f>IF(C27="","",MAX(0,IF(E27="",'Configuración'!$B$2,E27)-C27))</f>
        <v/>
      </c>
      <c r="P27" s="26">
        <f>IF(C27="","",IF(E27&lt;&gt;"","",IF(L27="",C27+'Configuración'!$B$5,L27+'Configuración'!$B$5)))</f>
        <v/>
      </c>
      <c r="Q27" s="27">
        <f>IF(C27="","",IF(E27&lt;&gt;"","Entregado",IF(AND(D27&lt;&gt;"",'Configuración'!$B$2&gt;D27),"Compromiso vencido",IF(O27&gt;='Configuración'!$B$4,"Pendiente crítico","Pendiente"))))</f>
        <v/>
      </c>
      <c r="R27" s="27">
        <f>IF(Q27="","",IF(Q27="Entregado","Cerrada",IF(OR(Q27="Compromiso vencido",O27&gt;='Configuración'!$B$4,K27&gt;='Configuración'!$B$6),"Alta",IF(OR(O27&gt;='Configuración'!$B$3,P27&lt;='Configuración'!$B$2),"Media","Baja"))))</f>
        <v/>
      </c>
      <c r="S27" s="27">
        <f>IF(A27="","",IF(OR(B27="",C27="",F27="",H27="",I27=""),"Revisar datos","Completo"))</f>
        <v/>
      </c>
    </row>
    <row r="28" ht="34" customHeight="1">
      <c r="A28" s="18" t="n"/>
      <c r="B28" s="18" t="n"/>
      <c r="C28" s="19" t="n"/>
      <c r="D28" s="19" t="n"/>
      <c r="E28" s="19" t="n"/>
      <c r="F28" s="18" t="n"/>
      <c r="G28" s="20" t="n"/>
      <c r="H28" s="18" t="n"/>
      <c r="I28" s="18" t="n"/>
      <c r="J28" s="18" t="n"/>
      <c r="K28" s="21" t="n"/>
      <c r="L28" s="19" t="n"/>
      <c r="M28" s="20" t="n"/>
      <c r="N28" s="20" t="n"/>
      <c r="O28" s="22">
        <f>IF(C28="","",MAX(0,IF(E28="",'Configuración'!$B$2,E28)-C28))</f>
        <v/>
      </c>
      <c r="P28" s="23">
        <f>IF(C28="","",IF(E28&lt;&gt;"","",IF(L28="",C28+'Configuración'!$B$5,L28+'Configuración'!$B$5)))</f>
        <v/>
      </c>
      <c r="Q28" s="24">
        <f>IF(C28="","",IF(E28&lt;&gt;"","Entregado",IF(AND(D28&lt;&gt;"",'Configuración'!$B$2&gt;D28),"Compromiso vencido",IF(O28&gt;='Configuración'!$B$4,"Pendiente crítico","Pendiente"))))</f>
        <v/>
      </c>
      <c r="R28" s="24">
        <f>IF(Q28="","",IF(Q28="Entregado","Cerrada",IF(OR(Q28="Compromiso vencido",O28&gt;='Configuración'!$B$4,K28&gt;='Configuración'!$B$6),"Alta",IF(OR(O28&gt;='Configuración'!$B$3,P28&lt;='Configuración'!$B$2),"Media","Baja"))))</f>
        <v/>
      </c>
      <c r="S28" s="24">
        <f>IF(A28="","",IF(OR(B28="",C28="",F28="",H28="",I28=""),"Revisar datos","Completo"))</f>
        <v/>
      </c>
    </row>
    <row r="29" ht="34" customHeight="1">
      <c r="A29" s="18" t="n"/>
      <c r="B29" s="18" t="n"/>
      <c r="C29" s="19" t="n"/>
      <c r="D29" s="19" t="n"/>
      <c r="E29" s="19" t="n"/>
      <c r="F29" s="18" t="n"/>
      <c r="G29" s="20" t="n"/>
      <c r="H29" s="18" t="n"/>
      <c r="I29" s="18" t="n"/>
      <c r="J29" s="18" t="n"/>
      <c r="K29" s="21" t="n"/>
      <c r="L29" s="19" t="n"/>
      <c r="M29" s="20" t="n"/>
      <c r="N29" s="20" t="n"/>
      <c r="O29" s="25">
        <f>IF(C29="","",MAX(0,IF(E29="",'Configuración'!$B$2,E29)-C29))</f>
        <v/>
      </c>
      <c r="P29" s="26">
        <f>IF(C29="","",IF(E29&lt;&gt;"","",IF(L29="",C29+'Configuración'!$B$5,L29+'Configuración'!$B$5)))</f>
        <v/>
      </c>
      <c r="Q29" s="27">
        <f>IF(C29="","",IF(E29&lt;&gt;"","Entregado",IF(AND(D29&lt;&gt;"",'Configuración'!$B$2&gt;D29),"Compromiso vencido",IF(O29&gt;='Configuración'!$B$4,"Pendiente crítico","Pendiente"))))</f>
        <v/>
      </c>
      <c r="R29" s="27">
        <f>IF(Q29="","",IF(Q29="Entregado","Cerrada",IF(OR(Q29="Compromiso vencido",O29&gt;='Configuración'!$B$4,K29&gt;='Configuración'!$B$6),"Alta",IF(OR(O29&gt;='Configuración'!$B$3,P29&lt;='Configuración'!$B$2),"Media","Baja"))))</f>
        <v/>
      </c>
      <c r="S29" s="27">
        <f>IF(A29="","",IF(OR(B29="",C29="",F29="",H29="",I29=""),"Revisar datos","Completo"))</f>
        <v/>
      </c>
    </row>
    <row r="30" ht="34" customHeight="1">
      <c r="A30" s="18" t="n"/>
      <c r="B30" s="18" t="n"/>
      <c r="C30" s="19" t="n"/>
      <c r="D30" s="19" t="n"/>
      <c r="E30" s="19" t="n"/>
      <c r="F30" s="18" t="n"/>
      <c r="G30" s="20" t="n"/>
      <c r="H30" s="18" t="n"/>
      <c r="I30" s="18" t="n"/>
      <c r="J30" s="18" t="n"/>
      <c r="K30" s="21" t="n"/>
      <c r="L30" s="19" t="n"/>
      <c r="M30" s="20" t="n"/>
      <c r="N30" s="20" t="n"/>
      <c r="O30" s="22">
        <f>IF(C30="","",MAX(0,IF(E30="",'Configuración'!$B$2,E30)-C30))</f>
        <v/>
      </c>
      <c r="P30" s="23">
        <f>IF(C30="","",IF(E30&lt;&gt;"","",IF(L30="",C30+'Configuración'!$B$5,L30+'Configuración'!$B$5)))</f>
        <v/>
      </c>
      <c r="Q30" s="24">
        <f>IF(C30="","",IF(E30&lt;&gt;"","Entregado",IF(AND(D30&lt;&gt;"",'Configuración'!$B$2&gt;D30),"Compromiso vencido",IF(O30&gt;='Configuración'!$B$4,"Pendiente crítico","Pendiente"))))</f>
        <v/>
      </c>
      <c r="R30" s="24">
        <f>IF(Q30="","",IF(Q30="Entregado","Cerrada",IF(OR(Q30="Compromiso vencido",O30&gt;='Configuración'!$B$4,K30&gt;='Configuración'!$B$6),"Alta",IF(OR(O30&gt;='Configuración'!$B$3,P30&lt;='Configuración'!$B$2),"Media","Baja"))))</f>
        <v/>
      </c>
      <c r="S30" s="24">
        <f>IF(A30="","",IF(OR(B30="",C30="",F30="",H30="",I30=""),"Revisar datos","Completo"))</f>
        <v/>
      </c>
    </row>
    <row r="31" ht="34" customHeight="1">
      <c r="A31" s="18" t="n"/>
      <c r="B31" s="18" t="n"/>
      <c r="C31" s="19" t="n"/>
      <c r="D31" s="19" t="n"/>
      <c r="E31" s="19" t="n"/>
      <c r="F31" s="18" t="n"/>
      <c r="G31" s="20" t="n"/>
      <c r="H31" s="18" t="n"/>
      <c r="I31" s="18" t="n"/>
      <c r="J31" s="18" t="n"/>
      <c r="K31" s="21" t="n"/>
      <c r="L31" s="19" t="n"/>
      <c r="M31" s="20" t="n"/>
      <c r="N31" s="20" t="n"/>
      <c r="O31" s="25">
        <f>IF(C31="","",MAX(0,IF(E31="",'Configuración'!$B$2,E31)-C31))</f>
        <v/>
      </c>
      <c r="P31" s="26">
        <f>IF(C31="","",IF(E31&lt;&gt;"","",IF(L31="",C31+'Configuración'!$B$5,L31+'Configuración'!$B$5)))</f>
        <v/>
      </c>
      <c r="Q31" s="27">
        <f>IF(C31="","",IF(E31&lt;&gt;"","Entregado",IF(AND(D31&lt;&gt;"",'Configuración'!$B$2&gt;D31),"Compromiso vencido",IF(O31&gt;='Configuración'!$B$4,"Pendiente crítico","Pendiente"))))</f>
        <v/>
      </c>
      <c r="R31" s="27">
        <f>IF(Q31="","",IF(Q31="Entregado","Cerrada",IF(OR(Q31="Compromiso vencido",O31&gt;='Configuración'!$B$4,K31&gt;='Configuración'!$B$6),"Alta",IF(OR(O31&gt;='Configuración'!$B$3,P31&lt;='Configuración'!$B$2),"Media","Baja"))))</f>
        <v/>
      </c>
      <c r="S31" s="27">
        <f>IF(A31="","",IF(OR(B31="",C31="",F31="",H31="",I31=""),"Revisar datos","Completo"))</f>
        <v/>
      </c>
    </row>
    <row r="32" ht="34" customHeight="1">
      <c r="A32" s="18" t="n"/>
      <c r="B32" s="18" t="n"/>
      <c r="C32" s="19" t="n"/>
      <c r="D32" s="19" t="n"/>
      <c r="E32" s="19" t="n"/>
      <c r="F32" s="18" t="n"/>
      <c r="G32" s="20" t="n"/>
      <c r="H32" s="18" t="n"/>
      <c r="I32" s="18" t="n"/>
      <c r="J32" s="18" t="n"/>
      <c r="K32" s="21" t="n"/>
      <c r="L32" s="19" t="n"/>
      <c r="M32" s="20" t="n"/>
      <c r="N32" s="20" t="n"/>
      <c r="O32" s="22">
        <f>IF(C32="","",MAX(0,IF(E32="",'Configuración'!$B$2,E32)-C32))</f>
        <v/>
      </c>
      <c r="P32" s="23">
        <f>IF(C32="","",IF(E32&lt;&gt;"","",IF(L32="",C32+'Configuración'!$B$5,L32+'Configuración'!$B$5)))</f>
        <v/>
      </c>
      <c r="Q32" s="24">
        <f>IF(C32="","",IF(E32&lt;&gt;"","Entregado",IF(AND(D32&lt;&gt;"",'Configuración'!$B$2&gt;D32),"Compromiso vencido",IF(O32&gt;='Configuración'!$B$4,"Pendiente crítico","Pendiente"))))</f>
        <v/>
      </c>
      <c r="R32" s="24">
        <f>IF(Q32="","",IF(Q32="Entregado","Cerrada",IF(OR(Q32="Compromiso vencido",O32&gt;='Configuración'!$B$4,K32&gt;='Configuración'!$B$6),"Alta",IF(OR(O32&gt;='Configuración'!$B$3,P32&lt;='Configuración'!$B$2),"Media","Baja"))))</f>
        <v/>
      </c>
      <c r="S32" s="24">
        <f>IF(A32="","",IF(OR(B32="",C32="",F32="",H32="",I32=""),"Revisar datos","Completo"))</f>
        <v/>
      </c>
    </row>
    <row r="33" ht="34" customHeight="1">
      <c r="A33" s="18" t="n"/>
      <c r="B33" s="18" t="n"/>
      <c r="C33" s="19" t="n"/>
      <c r="D33" s="19" t="n"/>
      <c r="E33" s="19" t="n"/>
      <c r="F33" s="18" t="n"/>
      <c r="G33" s="20" t="n"/>
      <c r="H33" s="18" t="n"/>
      <c r="I33" s="18" t="n"/>
      <c r="J33" s="18" t="n"/>
      <c r="K33" s="21" t="n"/>
      <c r="L33" s="19" t="n"/>
      <c r="M33" s="20" t="n"/>
      <c r="N33" s="20" t="n"/>
      <c r="O33" s="25">
        <f>IF(C33="","",MAX(0,IF(E33="",'Configuración'!$B$2,E33)-C33))</f>
        <v/>
      </c>
      <c r="P33" s="26">
        <f>IF(C33="","",IF(E33&lt;&gt;"","",IF(L33="",C33+'Configuración'!$B$5,L33+'Configuración'!$B$5)))</f>
        <v/>
      </c>
      <c r="Q33" s="27">
        <f>IF(C33="","",IF(E33&lt;&gt;"","Entregado",IF(AND(D33&lt;&gt;"",'Configuración'!$B$2&gt;D33),"Compromiso vencido",IF(O33&gt;='Configuración'!$B$4,"Pendiente crítico","Pendiente"))))</f>
        <v/>
      </c>
      <c r="R33" s="27">
        <f>IF(Q33="","",IF(Q33="Entregado","Cerrada",IF(OR(Q33="Compromiso vencido",O33&gt;='Configuración'!$B$4,K33&gt;='Configuración'!$B$6),"Alta",IF(OR(O33&gt;='Configuración'!$B$3,P33&lt;='Configuración'!$B$2),"Media","Baja"))))</f>
        <v/>
      </c>
      <c r="S33" s="27">
        <f>IF(A33="","",IF(OR(B33="",C33="",F33="",H33="",I33=""),"Revisar datos","Completo"))</f>
        <v/>
      </c>
    </row>
    <row r="34" ht="34" customHeight="1">
      <c r="A34" s="18" t="n"/>
      <c r="B34" s="18" t="n"/>
      <c r="C34" s="19" t="n"/>
      <c r="D34" s="19" t="n"/>
      <c r="E34" s="19" t="n"/>
      <c r="F34" s="18" t="n"/>
      <c r="G34" s="20" t="n"/>
      <c r="H34" s="18" t="n"/>
      <c r="I34" s="18" t="n"/>
      <c r="J34" s="18" t="n"/>
      <c r="K34" s="21" t="n"/>
      <c r="L34" s="19" t="n"/>
      <c r="M34" s="20" t="n"/>
      <c r="N34" s="20" t="n"/>
      <c r="O34" s="22">
        <f>IF(C34="","",MAX(0,IF(E34="",'Configuración'!$B$2,E34)-C34))</f>
        <v/>
      </c>
      <c r="P34" s="23">
        <f>IF(C34="","",IF(E34&lt;&gt;"","",IF(L34="",C34+'Configuración'!$B$5,L34+'Configuración'!$B$5)))</f>
        <v/>
      </c>
      <c r="Q34" s="24">
        <f>IF(C34="","",IF(E34&lt;&gt;"","Entregado",IF(AND(D34&lt;&gt;"",'Configuración'!$B$2&gt;D34),"Compromiso vencido",IF(O34&gt;='Configuración'!$B$4,"Pendiente crítico","Pendiente"))))</f>
        <v/>
      </c>
      <c r="R34" s="24">
        <f>IF(Q34="","",IF(Q34="Entregado","Cerrada",IF(OR(Q34="Compromiso vencido",O34&gt;='Configuración'!$B$4,K34&gt;='Configuración'!$B$6),"Alta",IF(OR(O34&gt;='Configuración'!$B$3,P34&lt;='Configuración'!$B$2),"Media","Baja"))))</f>
        <v/>
      </c>
      <c r="S34" s="24">
        <f>IF(A34="","",IF(OR(B34="",C34="",F34="",H34="",I34=""),"Revisar datos","Completo"))</f>
        <v/>
      </c>
    </row>
    <row r="35" ht="34" customHeight="1">
      <c r="A35" s="18" t="n"/>
      <c r="B35" s="18" t="n"/>
      <c r="C35" s="19" t="n"/>
      <c r="D35" s="19" t="n"/>
      <c r="E35" s="19" t="n"/>
      <c r="F35" s="18" t="n"/>
      <c r="G35" s="20" t="n"/>
      <c r="H35" s="18" t="n"/>
      <c r="I35" s="18" t="n"/>
      <c r="J35" s="18" t="n"/>
      <c r="K35" s="21" t="n"/>
      <c r="L35" s="19" t="n"/>
      <c r="M35" s="20" t="n"/>
      <c r="N35" s="20" t="n"/>
      <c r="O35" s="25">
        <f>IF(C35="","",MAX(0,IF(E35="",'Configuración'!$B$2,E35)-C35))</f>
        <v/>
      </c>
      <c r="P35" s="26">
        <f>IF(C35="","",IF(E35&lt;&gt;"","",IF(L35="",C35+'Configuración'!$B$5,L35+'Configuración'!$B$5)))</f>
        <v/>
      </c>
      <c r="Q35" s="27">
        <f>IF(C35="","",IF(E35&lt;&gt;"","Entregado",IF(AND(D35&lt;&gt;"",'Configuración'!$B$2&gt;D35),"Compromiso vencido",IF(O35&gt;='Configuración'!$B$4,"Pendiente crítico","Pendiente"))))</f>
        <v/>
      </c>
      <c r="R35" s="27">
        <f>IF(Q35="","",IF(Q35="Entregado","Cerrada",IF(OR(Q35="Compromiso vencido",O35&gt;='Configuración'!$B$4,K35&gt;='Configuración'!$B$6),"Alta",IF(OR(O35&gt;='Configuración'!$B$3,P35&lt;='Configuración'!$B$2),"Media","Baja"))))</f>
        <v/>
      </c>
      <c r="S35" s="27">
        <f>IF(A35="","",IF(OR(B35="",C35="",F35="",H35="",I35=""),"Revisar datos","Completo"))</f>
        <v/>
      </c>
    </row>
    <row r="36" ht="34" customHeight="1">
      <c r="A36" s="18" t="n"/>
      <c r="B36" s="18" t="n"/>
      <c r="C36" s="19" t="n"/>
      <c r="D36" s="19" t="n"/>
      <c r="E36" s="19" t="n"/>
      <c r="F36" s="18" t="n"/>
      <c r="G36" s="20" t="n"/>
      <c r="H36" s="18" t="n"/>
      <c r="I36" s="18" t="n"/>
      <c r="J36" s="18" t="n"/>
      <c r="K36" s="21" t="n"/>
      <c r="L36" s="19" t="n"/>
      <c r="M36" s="20" t="n"/>
      <c r="N36" s="20" t="n"/>
      <c r="O36" s="22">
        <f>IF(C36="","",MAX(0,IF(E36="",'Configuración'!$B$2,E36)-C36))</f>
        <v/>
      </c>
      <c r="P36" s="23">
        <f>IF(C36="","",IF(E36&lt;&gt;"","",IF(L36="",C36+'Configuración'!$B$5,L36+'Configuración'!$B$5)))</f>
        <v/>
      </c>
      <c r="Q36" s="24">
        <f>IF(C36="","",IF(E36&lt;&gt;"","Entregado",IF(AND(D36&lt;&gt;"",'Configuración'!$B$2&gt;D36),"Compromiso vencido",IF(O36&gt;='Configuración'!$B$4,"Pendiente crítico","Pendiente"))))</f>
        <v/>
      </c>
      <c r="R36" s="24">
        <f>IF(Q36="","",IF(Q36="Entregado","Cerrada",IF(OR(Q36="Compromiso vencido",O36&gt;='Configuración'!$B$4,K36&gt;='Configuración'!$B$6),"Alta",IF(OR(O36&gt;='Configuración'!$B$3,P36&lt;='Configuración'!$B$2),"Media","Baja"))))</f>
        <v/>
      </c>
      <c r="S36" s="24">
        <f>IF(A36="","",IF(OR(B36="",C36="",F36="",H36="",I36=""),"Revisar datos","Completo"))</f>
        <v/>
      </c>
    </row>
    <row r="37" ht="34" customHeight="1">
      <c r="A37" s="18" t="n"/>
      <c r="B37" s="18" t="n"/>
      <c r="C37" s="19" t="n"/>
      <c r="D37" s="19" t="n"/>
      <c r="E37" s="19" t="n"/>
      <c r="F37" s="18" t="n"/>
      <c r="G37" s="20" t="n"/>
      <c r="H37" s="18" t="n"/>
      <c r="I37" s="18" t="n"/>
      <c r="J37" s="18" t="n"/>
      <c r="K37" s="21" t="n"/>
      <c r="L37" s="19" t="n"/>
      <c r="M37" s="20" t="n"/>
      <c r="N37" s="20" t="n"/>
      <c r="O37" s="25">
        <f>IF(C37="","",MAX(0,IF(E37="",'Configuración'!$B$2,E37)-C37))</f>
        <v/>
      </c>
      <c r="P37" s="26">
        <f>IF(C37="","",IF(E37&lt;&gt;"","",IF(L37="",C37+'Configuración'!$B$5,L37+'Configuración'!$B$5)))</f>
        <v/>
      </c>
      <c r="Q37" s="27">
        <f>IF(C37="","",IF(E37&lt;&gt;"","Entregado",IF(AND(D37&lt;&gt;"",'Configuración'!$B$2&gt;D37),"Compromiso vencido",IF(O37&gt;='Configuración'!$B$4,"Pendiente crítico","Pendiente"))))</f>
        <v/>
      </c>
      <c r="R37" s="27">
        <f>IF(Q37="","",IF(Q37="Entregado","Cerrada",IF(OR(Q37="Compromiso vencido",O37&gt;='Configuración'!$B$4,K37&gt;='Configuración'!$B$6),"Alta",IF(OR(O37&gt;='Configuración'!$B$3,P37&lt;='Configuración'!$B$2),"Media","Baja"))))</f>
        <v/>
      </c>
      <c r="S37" s="27">
        <f>IF(A37="","",IF(OR(B37="",C37="",F37="",H37="",I37=""),"Revisar datos","Completo"))</f>
        <v/>
      </c>
    </row>
    <row r="38" ht="34" customHeight="1">
      <c r="A38" s="18" t="n"/>
      <c r="B38" s="18" t="n"/>
      <c r="C38" s="19" t="n"/>
      <c r="D38" s="19" t="n"/>
      <c r="E38" s="19" t="n"/>
      <c r="F38" s="18" t="n"/>
      <c r="G38" s="20" t="n"/>
      <c r="H38" s="18" t="n"/>
      <c r="I38" s="18" t="n"/>
      <c r="J38" s="18" t="n"/>
      <c r="K38" s="21" t="n"/>
      <c r="L38" s="19" t="n"/>
      <c r="M38" s="20" t="n"/>
      <c r="N38" s="20" t="n"/>
      <c r="O38" s="22">
        <f>IF(C38="","",MAX(0,IF(E38="",'Configuración'!$B$2,E38)-C38))</f>
        <v/>
      </c>
      <c r="P38" s="23">
        <f>IF(C38="","",IF(E38&lt;&gt;"","",IF(L38="",C38+'Configuración'!$B$5,L38+'Configuración'!$B$5)))</f>
        <v/>
      </c>
      <c r="Q38" s="24">
        <f>IF(C38="","",IF(E38&lt;&gt;"","Entregado",IF(AND(D38&lt;&gt;"",'Configuración'!$B$2&gt;D38),"Compromiso vencido",IF(O38&gt;='Configuración'!$B$4,"Pendiente crítico","Pendiente"))))</f>
        <v/>
      </c>
      <c r="R38" s="24">
        <f>IF(Q38="","",IF(Q38="Entregado","Cerrada",IF(OR(Q38="Compromiso vencido",O38&gt;='Configuración'!$B$4,K38&gt;='Configuración'!$B$6),"Alta",IF(OR(O38&gt;='Configuración'!$B$3,P38&lt;='Configuración'!$B$2),"Media","Baja"))))</f>
        <v/>
      </c>
      <c r="S38" s="24">
        <f>IF(A38="","",IF(OR(B38="",C38="",F38="",H38="",I38=""),"Revisar datos","Completo"))</f>
        <v/>
      </c>
    </row>
    <row r="39" ht="34" customHeight="1">
      <c r="A39" s="18" t="n"/>
      <c r="B39" s="18" t="n"/>
      <c r="C39" s="19" t="n"/>
      <c r="D39" s="19" t="n"/>
      <c r="E39" s="19" t="n"/>
      <c r="F39" s="18" t="n"/>
      <c r="G39" s="20" t="n"/>
      <c r="H39" s="18" t="n"/>
      <c r="I39" s="18" t="n"/>
      <c r="J39" s="18" t="n"/>
      <c r="K39" s="21" t="n"/>
      <c r="L39" s="19" t="n"/>
      <c r="M39" s="20" t="n"/>
      <c r="N39" s="20" t="n"/>
      <c r="O39" s="25">
        <f>IF(C39="","",MAX(0,IF(E39="",'Configuración'!$B$2,E39)-C39))</f>
        <v/>
      </c>
      <c r="P39" s="26">
        <f>IF(C39="","",IF(E39&lt;&gt;"","",IF(L39="",C39+'Configuración'!$B$5,L39+'Configuración'!$B$5)))</f>
        <v/>
      </c>
      <c r="Q39" s="27">
        <f>IF(C39="","",IF(E39&lt;&gt;"","Entregado",IF(AND(D39&lt;&gt;"",'Configuración'!$B$2&gt;D39),"Compromiso vencido",IF(O39&gt;='Configuración'!$B$4,"Pendiente crítico","Pendiente"))))</f>
        <v/>
      </c>
      <c r="R39" s="27">
        <f>IF(Q39="","",IF(Q39="Entregado","Cerrada",IF(OR(Q39="Compromiso vencido",O39&gt;='Configuración'!$B$4,K39&gt;='Configuración'!$B$6),"Alta",IF(OR(O39&gt;='Configuración'!$B$3,P39&lt;='Configuración'!$B$2),"Media","Baja"))))</f>
        <v/>
      </c>
      <c r="S39" s="27">
        <f>IF(A39="","",IF(OR(B39="",C39="",F39="",H39="",I39=""),"Revisar datos","Completo"))</f>
        <v/>
      </c>
    </row>
    <row r="40" ht="34" customHeight="1">
      <c r="A40" s="18" t="n"/>
      <c r="B40" s="18" t="n"/>
      <c r="C40" s="19" t="n"/>
      <c r="D40" s="19" t="n"/>
      <c r="E40" s="19" t="n"/>
      <c r="F40" s="18" t="n"/>
      <c r="G40" s="20" t="n"/>
      <c r="H40" s="18" t="n"/>
      <c r="I40" s="18" t="n"/>
      <c r="J40" s="18" t="n"/>
      <c r="K40" s="21" t="n"/>
      <c r="L40" s="19" t="n"/>
      <c r="M40" s="20" t="n"/>
      <c r="N40" s="20" t="n"/>
      <c r="O40" s="22">
        <f>IF(C40="","",MAX(0,IF(E40="",'Configuración'!$B$2,E40)-C40))</f>
        <v/>
      </c>
      <c r="P40" s="23">
        <f>IF(C40="","",IF(E40&lt;&gt;"","",IF(L40="",C40+'Configuración'!$B$5,L40+'Configuración'!$B$5)))</f>
        <v/>
      </c>
      <c r="Q40" s="24">
        <f>IF(C40="","",IF(E40&lt;&gt;"","Entregado",IF(AND(D40&lt;&gt;"",'Configuración'!$B$2&gt;D40),"Compromiso vencido",IF(O40&gt;='Configuración'!$B$4,"Pendiente crítico","Pendiente"))))</f>
        <v/>
      </c>
      <c r="R40" s="24">
        <f>IF(Q40="","",IF(Q40="Entregado","Cerrada",IF(OR(Q40="Compromiso vencido",O40&gt;='Configuración'!$B$4,K40&gt;='Configuración'!$B$6),"Alta",IF(OR(O40&gt;='Configuración'!$B$3,P40&lt;='Configuración'!$B$2),"Media","Baja"))))</f>
        <v/>
      </c>
      <c r="S40" s="24">
        <f>IF(A40="","",IF(OR(B40="",C40="",F40="",H40="",I40=""),"Revisar datos","Completo"))</f>
        <v/>
      </c>
    </row>
    <row r="41" ht="34" customHeight="1">
      <c r="A41" s="18" t="n"/>
      <c r="B41" s="18" t="n"/>
      <c r="C41" s="19" t="n"/>
      <c r="D41" s="19" t="n"/>
      <c r="E41" s="19" t="n"/>
      <c r="F41" s="18" t="n"/>
      <c r="G41" s="20" t="n"/>
      <c r="H41" s="18" t="n"/>
      <c r="I41" s="18" t="n"/>
      <c r="J41" s="18" t="n"/>
      <c r="K41" s="21" t="n"/>
      <c r="L41" s="19" t="n"/>
      <c r="M41" s="20" t="n"/>
      <c r="N41" s="20" t="n"/>
      <c r="O41" s="25">
        <f>IF(C41="","",MAX(0,IF(E41="",'Configuración'!$B$2,E41)-C41))</f>
        <v/>
      </c>
      <c r="P41" s="26">
        <f>IF(C41="","",IF(E41&lt;&gt;"","",IF(L41="",C41+'Configuración'!$B$5,L41+'Configuración'!$B$5)))</f>
        <v/>
      </c>
      <c r="Q41" s="27">
        <f>IF(C41="","",IF(E41&lt;&gt;"","Entregado",IF(AND(D41&lt;&gt;"",'Configuración'!$B$2&gt;D41),"Compromiso vencido",IF(O41&gt;='Configuración'!$B$4,"Pendiente crítico","Pendiente"))))</f>
        <v/>
      </c>
      <c r="R41" s="27">
        <f>IF(Q41="","",IF(Q41="Entregado","Cerrada",IF(OR(Q41="Compromiso vencido",O41&gt;='Configuración'!$B$4,K41&gt;='Configuración'!$B$6),"Alta",IF(OR(O41&gt;='Configuración'!$B$3,P41&lt;='Configuración'!$B$2),"Media","Baja"))))</f>
        <v/>
      </c>
      <c r="S41" s="27">
        <f>IF(A41="","",IF(OR(B41="",C41="",F41="",H41="",I41=""),"Revisar datos","Completo"))</f>
        <v/>
      </c>
    </row>
    <row r="42" ht="34" customHeight="1">
      <c r="A42" s="18" t="n"/>
      <c r="B42" s="18" t="n"/>
      <c r="C42" s="19" t="n"/>
      <c r="D42" s="19" t="n"/>
      <c r="E42" s="19" t="n"/>
      <c r="F42" s="18" t="n"/>
      <c r="G42" s="20" t="n"/>
      <c r="H42" s="18" t="n"/>
      <c r="I42" s="18" t="n"/>
      <c r="J42" s="18" t="n"/>
      <c r="K42" s="21" t="n"/>
      <c r="L42" s="19" t="n"/>
      <c r="M42" s="20" t="n"/>
      <c r="N42" s="20" t="n"/>
      <c r="O42" s="22">
        <f>IF(C42="","",MAX(0,IF(E42="",'Configuración'!$B$2,E42)-C42))</f>
        <v/>
      </c>
      <c r="P42" s="23">
        <f>IF(C42="","",IF(E42&lt;&gt;"","",IF(L42="",C42+'Configuración'!$B$5,L42+'Configuración'!$B$5)))</f>
        <v/>
      </c>
      <c r="Q42" s="24">
        <f>IF(C42="","",IF(E42&lt;&gt;"","Entregado",IF(AND(D42&lt;&gt;"",'Configuración'!$B$2&gt;D42),"Compromiso vencido",IF(O42&gt;='Configuración'!$B$4,"Pendiente crítico","Pendiente"))))</f>
        <v/>
      </c>
      <c r="R42" s="24">
        <f>IF(Q42="","",IF(Q42="Entregado","Cerrada",IF(OR(Q42="Compromiso vencido",O42&gt;='Configuración'!$B$4,K42&gt;='Configuración'!$B$6),"Alta",IF(OR(O42&gt;='Configuración'!$B$3,P42&lt;='Configuración'!$B$2),"Media","Baja"))))</f>
        <v/>
      </c>
      <c r="S42" s="24">
        <f>IF(A42="","",IF(OR(B42="",C42="",F42="",H42="",I42=""),"Revisar datos","Completo"))</f>
        <v/>
      </c>
    </row>
    <row r="43" ht="34" customHeight="1">
      <c r="A43" s="18" t="n"/>
      <c r="B43" s="18" t="n"/>
      <c r="C43" s="19" t="n"/>
      <c r="D43" s="19" t="n"/>
      <c r="E43" s="19" t="n"/>
      <c r="F43" s="18" t="n"/>
      <c r="G43" s="20" t="n"/>
      <c r="H43" s="18" t="n"/>
      <c r="I43" s="18" t="n"/>
      <c r="J43" s="18" t="n"/>
      <c r="K43" s="21" t="n"/>
      <c r="L43" s="19" t="n"/>
      <c r="M43" s="20" t="n"/>
      <c r="N43" s="20" t="n"/>
      <c r="O43" s="25">
        <f>IF(C43="","",MAX(0,IF(E43="",'Configuración'!$B$2,E43)-C43))</f>
        <v/>
      </c>
      <c r="P43" s="26">
        <f>IF(C43="","",IF(E43&lt;&gt;"","",IF(L43="",C43+'Configuración'!$B$5,L43+'Configuración'!$B$5)))</f>
        <v/>
      </c>
      <c r="Q43" s="27">
        <f>IF(C43="","",IF(E43&lt;&gt;"","Entregado",IF(AND(D43&lt;&gt;"",'Configuración'!$B$2&gt;D43),"Compromiso vencido",IF(O43&gt;='Configuración'!$B$4,"Pendiente crítico","Pendiente"))))</f>
        <v/>
      </c>
      <c r="R43" s="27">
        <f>IF(Q43="","",IF(Q43="Entregado","Cerrada",IF(OR(Q43="Compromiso vencido",O43&gt;='Configuración'!$B$4,K43&gt;='Configuración'!$B$6),"Alta",IF(OR(O43&gt;='Configuración'!$B$3,P43&lt;='Configuración'!$B$2),"Media","Baja"))))</f>
        <v/>
      </c>
      <c r="S43" s="27">
        <f>IF(A43="","",IF(OR(B43="",C43="",F43="",H43="",I43=""),"Revisar datos","Completo"))</f>
        <v/>
      </c>
    </row>
    <row r="44" ht="34" customHeight="1">
      <c r="A44" s="18" t="n"/>
      <c r="B44" s="18" t="n"/>
      <c r="C44" s="19" t="n"/>
      <c r="D44" s="19" t="n"/>
      <c r="E44" s="19" t="n"/>
      <c r="F44" s="18" t="n"/>
      <c r="G44" s="20" t="n"/>
      <c r="H44" s="18" t="n"/>
      <c r="I44" s="18" t="n"/>
      <c r="J44" s="18" t="n"/>
      <c r="K44" s="21" t="n"/>
      <c r="L44" s="19" t="n"/>
      <c r="M44" s="20" t="n"/>
      <c r="N44" s="20" t="n"/>
      <c r="O44" s="22">
        <f>IF(C44="","",MAX(0,IF(E44="",'Configuración'!$B$2,E44)-C44))</f>
        <v/>
      </c>
      <c r="P44" s="23">
        <f>IF(C44="","",IF(E44&lt;&gt;"","",IF(L44="",C44+'Configuración'!$B$5,L44+'Configuración'!$B$5)))</f>
        <v/>
      </c>
      <c r="Q44" s="24">
        <f>IF(C44="","",IF(E44&lt;&gt;"","Entregado",IF(AND(D44&lt;&gt;"",'Configuración'!$B$2&gt;D44),"Compromiso vencido",IF(O44&gt;='Configuración'!$B$4,"Pendiente crítico","Pendiente"))))</f>
        <v/>
      </c>
      <c r="R44" s="24">
        <f>IF(Q44="","",IF(Q44="Entregado","Cerrada",IF(OR(Q44="Compromiso vencido",O44&gt;='Configuración'!$B$4,K44&gt;='Configuración'!$B$6),"Alta",IF(OR(O44&gt;='Configuración'!$B$3,P44&lt;='Configuración'!$B$2),"Media","Baja"))))</f>
        <v/>
      </c>
      <c r="S44" s="24">
        <f>IF(A44="","",IF(OR(B44="",C44="",F44="",H44="",I44=""),"Revisar datos","Completo"))</f>
        <v/>
      </c>
    </row>
    <row r="45" ht="34" customHeight="1">
      <c r="A45" s="18" t="n"/>
      <c r="B45" s="18" t="n"/>
      <c r="C45" s="19" t="n"/>
      <c r="D45" s="19" t="n"/>
      <c r="E45" s="19" t="n"/>
      <c r="F45" s="18" t="n"/>
      <c r="G45" s="20" t="n"/>
      <c r="H45" s="18" t="n"/>
      <c r="I45" s="18" t="n"/>
      <c r="J45" s="18" t="n"/>
      <c r="K45" s="21" t="n"/>
      <c r="L45" s="19" t="n"/>
      <c r="M45" s="20" t="n"/>
      <c r="N45" s="20" t="n"/>
      <c r="O45" s="25">
        <f>IF(C45="","",MAX(0,IF(E45="",'Configuración'!$B$2,E45)-C45))</f>
        <v/>
      </c>
      <c r="P45" s="26">
        <f>IF(C45="","",IF(E45&lt;&gt;"","",IF(L45="",C45+'Configuración'!$B$5,L45+'Configuración'!$B$5)))</f>
        <v/>
      </c>
      <c r="Q45" s="27">
        <f>IF(C45="","",IF(E45&lt;&gt;"","Entregado",IF(AND(D45&lt;&gt;"",'Configuración'!$B$2&gt;D45),"Compromiso vencido",IF(O45&gt;='Configuración'!$B$4,"Pendiente crítico","Pendiente"))))</f>
        <v/>
      </c>
      <c r="R45" s="27">
        <f>IF(Q45="","",IF(Q45="Entregado","Cerrada",IF(OR(Q45="Compromiso vencido",O45&gt;='Configuración'!$B$4,K45&gt;='Configuración'!$B$6),"Alta",IF(OR(O45&gt;='Configuración'!$B$3,P45&lt;='Configuración'!$B$2),"Media","Baja"))))</f>
        <v/>
      </c>
      <c r="S45" s="27">
        <f>IF(A45="","",IF(OR(B45="",C45="",F45="",H45="",I45=""),"Revisar datos","Completo"))</f>
        <v/>
      </c>
    </row>
    <row r="46" ht="34" customHeight="1">
      <c r="A46" s="18" t="n"/>
      <c r="B46" s="18" t="n"/>
      <c r="C46" s="19" t="n"/>
      <c r="D46" s="19" t="n"/>
      <c r="E46" s="19" t="n"/>
      <c r="F46" s="18" t="n"/>
      <c r="G46" s="20" t="n"/>
      <c r="H46" s="18" t="n"/>
      <c r="I46" s="18" t="n"/>
      <c r="J46" s="18" t="n"/>
      <c r="K46" s="21" t="n"/>
      <c r="L46" s="19" t="n"/>
      <c r="M46" s="20" t="n"/>
      <c r="N46" s="20" t="n"/>
      <c r="O46" s="22">
        <f>IF(C46="","",MAX(0,IF(E46="",'Configuración'!$B$2,E46)-C46))</f>
        <v/>
      </c>
      <c r="P46" s="23">
        <f>IF(C46="","",IF(E46&lt;&gt;"","",IF(L46="",C46+'Configuración'!$B$5,L46+'Configuración'!$B$5)))</f>
        <v/>
      </c>
      <c r="Q46" s="24">
        <f>IF(C46="","",IF(E46&lt;&gt;"","Entregado",IF(AND(D46&lt;&gt;"",'Configuración'!$B$2&gt;D46),"Compromiso vencido",IF(O46&gt;='Configuración'!$B$4,"Pendiente crítico","Pendiente"))))</f>
        <v/>
      </c>
      <c r="R46" s="24">
        <f>IF(Q46="","",IF(Q46="Entregado","Cerrada",IF(OR(Q46="Compromiso vencido",O46&gt;='Configuración'!$B$4,K46&gt;='Configuración'!$B$6),"Alta",IF(OR(O46&gt;='Configuración'!$B$3,P46&lt;='Configuración'!$B$2),"Media","Baja"))))</f>
        <v/>
      </c>
      <c r="S46" s="24">
        <f>IF(A46="","",IF(OR(B46="",C46="",F46="",H46="",I46=""),"Revisar datos","Completo"))</f>
        <v/>
      </c>
    </row>
    <row r="47" ht="34" customHeight="1">
      <c r="A47" s="18" t="n"/>
      <c r="B47" s="18" t="n"/>
      <c r="C47" s="19" t="n"/>
      <c r="D47" s="19" t="n"/>
      <c r="E47" s="19" t="n"/>
      <c r="F47" s="18" t="n"/>
      <c r="G47" s="20" t="n"/>
      <c r="H47" s="18" t="n"/>
      <c r="I47" s="18" t="n"/>
      <c r="J47" s="18" t="n"/>
      <c r="K47" s="21" t="n"/>
      <c r="L47" s="19" t="n"/>
      <c r="M47" s="20" t="n"/>
      <c r="N47" s="20" t="n"/>
      <c r="O47" s="25">
        <f>IF(C47="","",MAX(0,IF(E47="",'Configuración'!$B$2,E47)-C47))</f>
        <v/>
      </c>
      <c r="P47" s="26">
        <f>IF(C47="","",IF(E47&lt;&gt;"","",IF(L47="",C47+'Configuración'!$B$5,L47+'Configuración'!$B$5)))</f>
        <v/>
      </c>
      <c r="Q47" s="27">
        <f>IF(C47="","",IF(E47&lt;&gt;"","Entregado",IF(AND(D47&lt;&gt;"",'Configuración'!$B$2&gt;D47),"Compromiso vencido",IF(O47&gt;='Configuración'!$B$4,"Pendiente crítico","Pendiente"))))</f>
        <v/>
      </c>
      <c r="R47" s="27">
        <f>IF(Q47="","",IF(Q47="Entregado","Cerrada",IF(OR(Q47="Compromiso vencido",O47&gt;='Configuración'!$B$4,K47&gt;='Configuración'!$B$6),"Alta",IF(OR(O47&gt;='Configuración'!$B$3,P47&lt;='Configuración'!$B$2),"Media","Baja"))))</f>
        <v/>
      </c>
      <c r="S47" s="27">
        <f>IF(A47="","",IF(OR(B47="",C47="",F47="",H47="",I47=""),"Revisar datos","Completo"))</f>
        <v/>
      </c>
    </row>
    <row r="48" ht="34" customHeight="1">
      <c r="A48" s="18" t="n"/>
      <c r="B48" s="18" t="n"/>
      <c r="C48" s="19" t="n"/>
      <c r="D48" s="19" t="n"/>
      <c r="E48" s="19" t="n"/>
      <c r="F48" s="18" t="n"/>
      <c r="G48" s="20" t="n"/>
      <c r="H48" s="18" t="n"/>
      <c r="I48" s="18" t="n"/>
      <c r="J48" s="18" t="n"/>
      <c r="K48" s="21" t="n"/>
      <c r="L48" s="19" t="n"/>
      <c r="M48" s="20" t="n"/>
      <c r="N48" s="20" t="n"/>
      <c r="O48" s="22">
        <f>IF(C48="","",MAX(0,IF(E48="",'Configuración'!$B$2,E48)-C48))</f>
        <v/>
      </c>
      <c r="P48" s="23">
        <f>IF(C48="","",IF(E48&lt;&gt;"","",IF(L48="",C48+'Configuración'!$B$5,L48+'Configuración'!$B$5)))</f>
        <v/>
      </c>
      <c r="Q48" s="24">
        <f>IF(C48="","",IF(E48&lt;&gt;"","Entregado",IF(AND(D48&lt;&gt;"",'Configuración'!$B$2&gt;D48),"Compromiso vencido",IF(O48&gt;='Configuración'!$B$4,"Pendiente crítico","Pendiente"))))</f>
        <v/>
      </c>
      <c r="R48" s="24">
        <f>IF(Q48="","",IF(Q48="Entregado","Cerrada",IF(OR(Q48="Compromiso vencido",O48&gt;='Configuración'!$B$4,K48&gt;='Configuración'!$B$6),"Alta",IF(OR(O48&gt;='Configuración'!$B$3,P48&lt;='Configuración'!$B$2),"Media","Baja"))))</f>
        <v/>
      </c>
      <c r="S48" s="24">
        <f>IF(A48="","",IF(OR(B48="",C48="",F48="",H48="",I48=""),"Revisar datos","Completo"))</f>
        <v/>
      </c>
    </row>
    <row r="49" ht="34" customHeight="1">
      <c r="A49" s="18" t="n"/>
      <c r="B49" s="18" t="n"/>
      <c r="C49" s="19" t="n"/>
      <c r="D49" s="19" t="n"/>
      <c r="E49" s="19" t="n"/>
      <c r="F49" s="18" t="n"/>
      <c r="G49" s="20" t="n"/>
      <c r="H49" s="18" t="n"/>
      <c r="I49" s="18" t="n"/>
      <c r="J49" s="18" t="n"/>
      <c r="K49" s="21" t="n"/>
      <c r="L49" s="19" t="n"/>
      <c r="M49" s="20" t="n"/>
      <c r="N49" s="20" t="n"/>
      <c r="O49" s="25">
        <f>IF(C49="","",MAX(0,IF(E49="",'Configuración'!$B$2,E49)-C49))</f>
        <v/>
      </c>
      <c r="P49" s="26">
        <f>IF(C49="","",IF(E49&lt;&gt;"","",IF(L49="",C49+'Configuración'!$B$5,L49+'Configuración'!$B$5)))</f>
        <v/>
      </c>
      <c r="Q49" s="27">
        <f>IF(C49="","",IF(E49&lt;&gt;"","Entregado",IF(AND(D49&lt;&gt;"",'Configuración'!$B$2&gt;D49),"Compromiso vencido",IF(O49&gt;='Configuración'!$B$4,"Pendiente crítico","Pendiente"))))</f>
        <v/>
      </c>
      <c r="R49" s="27">
        <f>IF(Q49="","",IF(Q49="Entregado","Cerrada",IF(OR(Q49="Compromiso vencido",O49&gt;='Configuración'!$B$4,K49&gt;='Configuración'!$B$6),"Alta",IF(OR(O49&gt;='Configuración'!$B$3,P49&lt;='Configuración'!$B$2),"Media","Baja"))))</f>
        <v/>
      </c>
      <c r="S49" s="27">
        <f>IF(A49="","",IF(OR(B49="",C49="",F49="",H49="",I49=""),"Revisar datos","Completo"))</f>
        <v/>
      </c>
    </row>
    <row r="50" ht="34" customHeight="1">
      <c r="A50" s="18" t="n"/>
      <c r="B50" s="18" t="n"/>
      <c r="C50" s="19" t="n"/>
      <c r="D50" s="19" t="n"/>
      <c r="E50" s="19" t="n"/>
      <c r="F50" s="18" t="n"/>
      <c r="G50" s="20" t="n"/>
      <c r="H50" s="18" t="n"/>
      <c r="I50" s="18" t="n"/>
      <c r="J50" s="18" t="n"/>
      <c r="K50" s="21" t="n"/>
      <c r="L50" s="19" t="n"/>
      <c r="M50" s="20" t="n"/>
      <c r="N50" s="20" t="n"/>
      <c r="O50" s="22">
        <f>IF(C50="","",MAX(0,IF(E50="",'Configuración'!$B$2,E50)-C50))</f>
        <v/>
      </c>
      <c r="P50" s="23">
        <f>IF(C50="","",IF(E50&lt;&gt;"","",IF(L50="",C50+'Configuración'!$B$5,L50+'Configuración'!$B$5)))</f>
        <v/>
      </c>
      <c r="Q50" s="24">
        <f>IF(C50="","",IF(E50&lt;&gt;"","Entregado",IF(AND(D50&lt;&gt;"",'Configuración'!$B$2&gt;D50),"Compromiso vencido",IF(O50&gt;='Configuración'!$B$4,"Pendiente crítico","Pendiente"))))</f>
        <v/>
      </c>
      <c r="R50" s="24">
        <f>IF(Q50="","",IF(Q50="Entregado","Cerrada",IF(OR(Q50="Compromiso vencido",O50&gt;='Configuración'!$B$4,K50&gt;='Configuración'!$B$6),"Alta",IF(OR(O50&gt;='Configuración'!$B$3,P50&lt;='Configuración'!$B$2),"Media","Baja"))))</f>
        <v/>
      </c>
      <c r="S50" s="24">
        <f>IF(A50="","",IF(OR(B50="",C50="",F50="",H50="",I50=""),"Revisar datos","Completo"))</f>
        <v/>
      </c>
    </row>
    <row r="51" ht="34" customHeight="1">
      <c r="A51" s="18" t="n"/>
      <c r="B51" s="18" t="n"/>
      <c r="C51" s="19" t="n"/>
      <c r="D51" s="19" t="n"/>
      <c r="E51" s="19" t="n"/>
      <c r="F51" s="18" t="n"/>
      <c r="G51" s="20" t="n"/>
      <c r="H51" s="18" t="n"/>
      <c r="I51" s="18" t="n"/>
      <c r="J51" s="18" t="n"/>
      <c r="K51" s="21" t="n"/>
      <c r="L51" s="19" t="n"/>
      <c r="M51" s="20" t="n"/>
      <c r="N51" s="20" t="n"/>
      <c r="O51" s="25">
        <f>IF(C51="","",MAX(0,IF(E51="",'Configuración'!$B$2,E51)-C51))</f>
        <v/>
      </c>
      <c r="P51" s="26">
        <f>IF(C51="","",IF(E51&lt;&gt;"","",IF(L51="",C51+'Configuración'!$B$5,L51+'Configuración'!$B$5)))</f>
        <v/>
      </c>
      <c r="Q51" s="27">
        <f>IF(C51="","",IF(E51&lt;&gt;"","Entregado",IF(AND(D51&lt;&gt;"",'Configuración'!$B$2&gt;D51),"Compromiso vencido",IF(O51&gt;='Configuración'!$B$4,"Pendiente crítico","Pendiente"))))</f>
        <v/>
      </c>
      <c r="R51" s="27">
        <f>IF(Q51="","",IF(Q51="Entregado","Cerrada",IF(OR(Q51="Compromiso vencido",O51&gt;='Configuración'!$B$4,K51&gt;='Configuración'!$B$6),"Alta",IF(OR(O51&gt;='Configuración'!$B$3,P51&lt;='Configuración'!$B$2),"Media","Baja"))))</f>
        <v/>
      </c>
      <c r="S51" s="27">
        <f>IF(A51="","",IF(OR(B51="",C51="",F51="",H51="",I51=""),"Revisar datos","Completo"))</f>
        <v/>
      </c>
    </row>
    <row r="52" ht="34" customHeight="1">
      <c r="A52" s="18" t="n"/>
      <c r="B52" s="18" t="n"/>
      <c r="C52" s="19" t="n"/>
      <c r="D52" s="19" t="n"/>
      <c r="E52" s="19" t="n"/>
      <c r="F52" s="18" t="n"/>
      <c r="G52" s="20" t="n"/>
      <c r="H52" s="18" t="n"/>
      <c r="I52" s="18" t="n"/>
      <c r="J52" s="18" t="n"/>
      <c r="K52" s="21" t="n"/>
      <c r="L52" s="19" t="n"/>
      <c r="M52" s="20" t="n"/>
      <c r="N52" s="20" t="n"/>
      <c r="O52" s="22">
        <f>IF(C52="","",MAX(0,IF(E52="",'Configuración'!$B$2,E52)-C52))</f>
        <v/>
      </c>
      <c r="P52" s="23">
        <f>IF(C52="","",IF(E52&lt;&gt;"","",IF(L52="",C52+'Configuración'!$B$5,L52+'Configuración'!$B$5)))</f>
        <v/>
      </c>
      <c r="Q52" s="24">
        <f>IF(C52="","",IF(E52&lt;&gt;"","Entregado",IF(AND(D52&lt;&gt;"",'Configuración'!$B$2&gt;D52),"Compromiso vencido",IF(O52&gt;='Configuración'!$B$4,"Pendiente crítico","Pendiente"))))</f>
        <v/>
      </c>
      <c r="R52" s="24">
        <f>IF(Q52="","",IF(Q52="Entregado","Cerrada",IF(OR(Q52="Compromiso vencido",O52&gt;='Configuración'!$B$4,K52&gt;='Configuración'!$B$6),"Alta",IF(OR(O52&gt;='Configuración'!$B$3,P52&lt;='Configuración'!$B$2),"Media","Baja"))))</f>
        <v/>
      </c>
      <c r="S52" s="24">
        <f>IF(A52="","",IF(OR(B52="",C52="",F52="",H52="",I52=""),"Revisar datos","Completo"))</f>
        <v/>
      </c>
    </row>
    <row r="53" ht="34" customHeight="1">
      <c r="A53" s="18" t="n"/>
      <c r="B53" s="18" t="n"/>
      <c r="C53" s="19" t="n"/>
      <c r="D53" s="19" t="n"/>
      <c r="E53" s="19" t="n"/>
      <c r="F53" s="18" t="n"/>
      <c r="G53" s="20" t="n"/>
      <c r="H53" s="18" t="n"/>
      <c r="I53" s="18" t="n"/>
      <c r="J53" s="18" t="n"/>
      <c r="K53" s="21" t="n"/>
      <c r="L53" s="19" t="n"/>
      <c r="M53" s="20" t="n"/>
      <c r="N53" s="20" t="n"/>
      <c r="O53" s="25">
        <f>IF(C53="","",MAX(0,IF(E53="",'Configuración'!$B$2,E53)-C53))</f>
        <v/>
      </c>
      <c r="P53" s="26">
        <f>IF(C53="","",IF(E53&lt;&gt;"","",IF(L53="",C53+'Configuración'!$B$5,L53+'Configuración'!$B$5)))</f>
        <v/>
      </c>
      <c r="Q53" s="27">
        <f>IF(C53="","",IF(E53&lt;&gt;"","Entregado",IF(AND(D53&lt;&gt;"",'Configuración'!$B$2&gt;D53),"Compromiso vencido",IF(O53&gt;='Configuración'!$B$4,"Pendiente crítico","Pendiente"))))</f>
        <v/>
      </c>
      <c r="R53" s="27">
        <f>IF(Q53="","",IF(Q53="Entregado","Cerrada",IF(OR(Q53="Compromiso vencido",O53&gt;='Configuración'!$B$4,K53&gt;='Configuración'!$B$6),"Alta",IF(OR(O53&gt;='Configuración'!$B$3,P53&lt;='Configuración'!$B$2),"Media","Baja"))))</f>
        <v/>
      </c>
      <c r="S53" s="27">
        <f>IF(A53="","",IF(OR(B53="",C53="",F53="",H53="",I53=""),"Revisar datos","Completo"))</f>
        <v/>
      </c>
    </row>
    <row r="54" ht="34" customHeight="1">
      <c r="A54" s="18" t="n"/>
      <c r="B54" s="18" t="n"/>
      <c r="C54" s="19" t="n"/>
      <c r="D54" s="19" t="n"/>
      <c r="E54" s="19" t="n"/>
      <c r="F54" s="18" t="n"/>
      <c r="G54" s="20" t="n"/>
      <c r="H54" s="18" t="n"/>
      <c r="I54" s="18" t="n"/>
      <c r="J54" s="18" t="n"/>
      <c r="K54" s="21" t="n"/>
      <c r="L54" s="19" t="n"/>
      <c r="M54" s="20" t="n"/>
      <c r="N54" s="20" t="n"/>
      <c r="O54" s="22">
        <f>IF(C54="","",MAX(0,IF(E54="",'Configuración'!$B$2,E54)-C54))</f>
        <v/>
      </c>
      <c r="P54" s="23">
        <f>IF(C54="","",IF(E54&lt;&gt;"","",IF(L54="",C54+'Configuración'!$B$5,L54+'Configuración'!$B$5)))</f>
        <v/>
      </c>
      <c r="Q54" s="24">
        <f>IF(C54="","",IF(E54&lt;&gt;"","Entregado",IF(AND(D54&lt;&gt;"",'Configuración'!$B$2&gt;D54),"Compromiso vencido",IF(O54&gt;='Configuración'!$B$4,"Pendiente crítico","Pendiente"))))</f>
        <v/>
      </c>
      <c r="R54" s="24">
        <f>IF(Q54="","",IF(Q54="Entregado","Cerrada",IF(OR(Q54="Compromiso vencido",O54&gt;='Configuración'!$B$4,K54&gt;='Configuración'!$B$6),"Alta",IF(OR(O54&gt;='Configuración'!$B$3,P54&lt;='Configuración'!$B$2),"Media","Baja"))))</f>
        <v/>
      </c>
      <c r="S54" s="24">
        <f>IF(A54="","",IF(OR(B54="",C54="",F54="",H54="",I54=""),"Revisar datos","Completo"))</f>
        <v/>
      </c>
    </row>
    <row r="55" ht="34" customHeight="1">
      <c r="A55" s="18" t="n"/>
      <c r="B55" s="18" t="n"/>
      <c r="C55" s="19" t="n"/>
      <c r="D55" s="19" t="n"/>
      <c r="E55" s="19" t="n"/>
      <c r="F55" s="18" t="n"/>
      <c r="G55" s="20" t="n"/>
      <c r="H55" s="18" t="n"/>
      <c r="I55" s="18" t="n"/>
      <c r="J55" s="18" t="n"/>
      <c r="K55" s="21" t="n"/>
      <c r="L55" s="19" t="n"/>
      <c r="M55" s="20" t="n"/>
      <c r="N55" s="20" t="n"/>
      <c r="O55" s="25">
        <f>IF(C55="","",MAX(0,IF(E55="",'Configuración'!$B$2,E55)-C55))</f>
        <v/>
      </c>
      <c r="P55" s="26">
        <f>IF(C55="","",IF(E55&lt;&gt;"","",IF(L55="",C55+'Configuración'!$B$5,L55+'Configuración'!$B$5)))</f>
        <v/>
      </c>
      <c r="Q55" s="27">
        <f>IF(C55="","",IF(E55&lt;&gt;"","Entregado",IF(AND(D55&lt;&gt;"",'Configuración'!$B$2&gt;D55),"Compromiso vencido",IF(O55&gt;='Configuración'!$B$4,"Pendiente crítico","Pendiente"))))</f>
        <v/>
      </c>
      <c r="R55" s="27">
        <f>IF(Q55="","",IF(Q55="Entregado","Cerrada",IF(OR(Q55="Compromiso vencido",O55&gt;='Configuración'!$B$4,K55&gt;='Configuración'!$B$6),"Alta",IF(OR(O55&gt;='Configuración'!$B$3,P55&lt;='Configuración'!$B$2),"Media","Baja"))))</f>
        <v/>
      </c>
      <c r="S55" s="27">
        <f>IF(A55="","",IF(OR(B55="",C55="",F55="",H55="",I55=""),"Revisar datos","Completo"))</f>
        <v/>
      </c>
    </row>
    <row r="56" ht="34" customHeight="1">
      <c r="A56" s="18" t="n"/>
      <c r="B56" s="18" t="n"/>
      <c r="C56" s="19" t="n"/>
      <c r="D56" s="19" t="n"/>
      <c r="E56" s="19" t="n"/>
      <c r="F56" s="18" t="n"/>
      <c r="G56" s="20" t="n"/>
      <c r="H56" s="18" t="n"/>
      <c r="I56" s="18" t="n"/>
      <c r="J56" s="18" t="n"/>
      <c r="K56" s="21" t="n"/>
      <c r="L56" s="19" t="n"/>
      <c r="M56" s="20" t="n"/>
      <c r="N56" s="20" t="n"/>
      <c r="O56" s="22">
        <f>IF(C56="","",MAX(0,IF(E56="",'Configuración'!$B$2,E56)-C56))</f>
        <v/>
      </c>
      <c r="P56" s="23">
        <f>IF(C56="","",IF(E56&lt;&gt;"","",IF(L56="",C56+'Configuración'!$B$5,L56+'Configuración'!$B$5)))</f>
        <v/>
      </c>
      <c r="Q56" s="24">
        <f>IF(C56="","",IF(E56&lt;&gt;"","Entregado",IF(AND(D56&lt;&gt;"",'Configuración'!$B$2&gt;D56),"Compromiso vencido",IF(O56&gt;='Configuración'!$B$4,"Pendiente crítico","Pendiente"))))</f>
        <v/>
      </c>
      <c r="R56" s="24">
        <f>IF(Q56="","",IF(Q56="Entregado","Cerrada",IF(OR(Q56="Compromiso vencido",O56&gt;='Configuración'!$B$4,K56&gt;='Configuración'!$B$6),"Alta",IF(OR(O56&gt;='Configuración'!$B$3,P56&lt;='Configuración'!$B$2),"Media","Baja"))))</f>
        <v/>
      </c>
      <c r="S56" s="24">
        <f>IF(A56="","",IF(OR(B56="",C56="",F56="",H56="",I56=""),"Revisar datos","Completo"))</f>
        <v/>
      </c>
    </row>
    <row r="57" ht="34" customHeight="1">
      <c r="A57" s="18" t="n"/>
      <c r="B57" s="18" t="n"/>
      <c r="C57" s="19" t="n"/>
      <c r="D57" s="19" t="n"/>
      <c r="E57" s="19" t="n"/>
      <c r="F57" s="18" t="n"/>
      <c r="G57" s="20" t="n"/>
      <c r="H57" s="18" t="n"/>
      <c r="I57" s="18" t="n"/>
      <c r="J57" s="18" t="n"/>
      <c r="K57" s="21" t="n"/>
      <c r="L57" s="19" t="n"/>
      <c r="M57" s="20" t="n"/>
      <c r="N57" s="20" t="n"/>
      <c r="O57" s="25">
        <f>IF(C57="","",MAX(0,IF(E57="",'Configuración'!$B$2,E57)-C57))</f>
        <v/>
      </c>
      <c r="P57" s="26">
        <f>IF(C57="","",IF(E57&lt;&gt;"","",IF(L57="",C57+'Configuración'!$B$5,L57+'Configuración'!$B$5)))</f>
        <v/>
      </c>
      <c r="Q57" s="27">
        <f>IF(C57="","",IF(E57&lt;&gt;"","Entregado",IF(AND(D57&lt;&gt;"",'Configuración'!$B$2&gt;D57),"Compromiso vencido",IF(O57&gt;='Configuración'!$B$4,"Pendiente crítico","Pendiente"))))</f>
        <v/>
      </c>
      <c r="R57" s="27">
        <f>IF(Q57="","",IF(Q57="Entregado","Cerrada",IF(OR(Q57="Compromiso vencido",O57&gt;='Configuración'!$B$4,K57&gt;='Configuración'!$B$6),"Alta",IF(OR(O57&gt;='Configuración'!$B$3,P57&lt;='Configuración'!$B$2),"Media","Baja"))))</f>
        <v/>
      </c>
      <c r="S57" s="27">
        <f>IF(A57="","",IF(OR(B57="",C57="",F57="",H57="",I57=""),"Revisar datos","Completo"))</f>
        <v/>
      </c>
    </row>
    <row r="58" ht="34" customHeight="1">
      <c r="A58" s="18" t="n"/>
      <c r="B58" s="18" t="n"/>
      <c r="C58" s="19" t="n"/>
      <c r="D58" s="19" t="n"/>
      <c r="E58" s="19" t="n"/>
      <c r="F58" s="18" t="n"/>
      <c r="G58" s="20" t="n"/>
      <c r="H58" s="18" t="n"/>
      <c r="I58" s="18" t="n"/>
      <c r="J58" s="18" t="n"/>
      <c r="K58" s="21" t="n"/>
      <c r="L58" s="19" t="n"/>
      <c r="M58" s="20" t="n"/>
      <c r="N58" s="20" t="n"/>
      <c r="O58" s="22">
        <f>IF(C58="","",MAX(0,IF(E58="",'Configuración'!$B$2,E58)-C58))</f>
        <v/>
      </c>
      <c r="P58" s="23">
        <f>IF(C58="","",IF(E58&lt;&gt;"","",IF(L58="",C58+'Configuración'!$B$5,L58+'Configuración'!$B$5)))</f>
        <v/>
      </c>
      <c r="Q58" s="24">
        <f>IF(C58="","",IF(E58&lt;&gt;"","Entregado",IF(AND(D58&lt;&gt;"",'Configuración'!$B$2&gt;D58),"Compromiso vencido",IF(O58&gt;='Configuración'!$B$4,"Pendiente crítico","Pendiente"))))</f>
        <v/>
      </c>
      <c r="R58" s="24">
        <f>IF(Q58="","",IF(Q58="Entregado","Cerrada",IF(OR(Q58="Compromiso vencido",O58&gt;='Configuración'!$B$4,K58&gt;='Configuración'!$B$6),"Alta",IF(OR(O58&gt;='Configuración'!$B$3,P58&lt;='Configuración'!$B$2),"Media","Baja"))))</f>
        <v/>
      </c>
      <c r="S58" s="24">
        <f>IF(A58="","",IF(OR(B58="",C58="",F58="",H58="",I58=""),"Revisar datos","Completo"))</f>
        <v/>
      </c>
    </row>
    <row r="59" ht="34" customHeight="1">
      <c r="A59" s="18" t="n"/>
      <c r="B59" s="18" t="n"/>
      <c r="C59" s="19" t="n"/>
      <c r="D59" s="19" t="n"/>
      <c r="E59" s="19" t="n"/>
      <c r="F59" s="18" t="n"/>
      <c r="G59" s="20" t="n"/>
      <c r="H59" s="18" t="n"/>
      <c r="I59" s="18" t="n"/>
      <c r="J59" s="18" t="n"/>
      <c r="K59" s="21" t="n"/>
      <c r="L59" s="19" t="n"/>
      <c r="M59" s="20" t="n"/>
      <c r="N59" s="20" t="n"/>
      <c r="O59" s="25">
        <f>IF(C59="","",MAX(0,IF(E59="",'Configuración'!$B$2,E59)-C59))</f>
        <v/>
      </c>
      <c r="P59" s="26">
        <f>IF(C59="","",IF(E59&lt;&gt;"","",IF(L59="",C59+'Configuración'!$B$5,L59+'Configuración'!$B$5)))</f>
        <v/>
      </c>
      <c r="Q59" s="27">
        <f>IF(C59="","",IF(E59&lt;&gt;"","Entregado",IF(AND(D59&lt;&gt;"",'Configuración'!$B$2&gt;D59),"Compromiso vencido",IF(O59&gt;='Configuración'!$B$4,"Pendiente crítico","Pendiente"))))</f>
        <v/>
      </c>
      <c r="R59" s="27">
        <f>IF(Q59="","",IF(Q59="Entregado","Cerrada",IF(OR(Q59="Compromiso vencido",O59&gt;='Configuración'!$B$4,K59&gt;='Configuración'!$B$6),"Alta",IF(OR(O59&gt;='Configuración'!$B$3,P59&lt;='Configuración'!$B$2),"Media","Baja"))))</f>
        <v/>
      </c>
      <c r="S59" s="27">
        <f>IF(A59="","",IF(OR(B59="",C59="",F59="",H59="",I59=""),"Revisar datos","Completo"))</f>
        <v/>
      </c>
    </row>
    <row r="60" ht="34" customHeight="1">
      <c r="A60" s="18" t="n"/>
      <c r="B60" s="18" t="n"/>
      <c r="C60" s="19" t="n"/>
      <c r="D60" s="19" t="n"/>
      <c r="E60" s="19" t="n"/>
      <c r="F60" s="18" t="n"/>
      <c r="G60" s="20" t="n"/>
      <c r="H60" s="18" t="n"/>
      <c r="I60" s="18" t="n"/>
      <c r="J60" s="18" t="n"/>
      <c r="K60" s="21" t="n"/>
      <c r="L60" s="19" t="n"/>
      <c r="M60" s="20" t="n"/>
      <c r="N60" s="20" t="n"/>
      <c r="O60" s="22">
        <f>IF(C60="","",MAX(0,IF(E60="",'Configuración'!$B$2,E60)-C60))</f>
        <v/>
      </c>
      <c r="P60" s="23">
        <f>IF(C60="","",IF(E60&lt;&gt;"","",IF(L60="",C60+'Configuración'!$B$5,L60+'Configuración'!$B$5)))</f>
        <v/>
      </c>
      <c r="Q60" s="24">
        <f>IF(C60="","",IF(E60&lt;&gt;"","Entregado",IF(AND(D60&lt;&gt;"",'Configuración'!$B$2&gt;D60),"Compromiso vencido",IF(O60&gt;='Configuración'!$B$4,"Pendiente crítico","Pendiente"))))</f>
        <v/>
      </c>
      <c r="R60" s="24">
        <f>IF(Q60="","",IF(Q60="Entregado","Cerrada",IF(OR(Q60="Compromiso vencido",O60&gt;='Configuración'!$B$4,K60&gt;='Configuración'!$B$6),"Alta",IF(OR(O60&gt;='Configuración'!$B$3,P60&lt;='Configuración'!$B$2),"Media","Baja"))))</f>
        <v/>
      </c>
      <c r="S60" s="24">
        <f>IF(A60="","",IF(OR(B60="",C60="",F60="",H60="",I60=""),"Revisar datos","Completo"))</f>
        <v/>
      </c>
    </row>
    <row r="61" ht="34" customHeight="1">
      <c r="A61" s="18" t="n"/>
      <c r="B61" s="18" t="n"/>
      <c r="C61" s="19" t="n"/>
      <c r="D61" s="19" t="n"/>
      <c r="E61" s="19" t="n"/>
      <c r="F61" s="18" t="n"/>
      <c r="G61" s="20" t="n"/>
      <c r="H61" s="18" t="n"/>
      <c r="I61" s="18" t="n"/>
      <c r="J61" s="18" t="n"/>
      <c r="K61" s="21" t="n"/>
      <c r="L61" s="19" t="n"/>
      <c r="M61" s="20" t="n"/>
      <c r="N61" s="20" t="n"/>
      <c r="O61" s="25">
        <f>IF(C61="","",MAX(0,IF(E61="",'Configuración'!$B$2,E61)-C61))</f>
        <v/>
      </c>
      <c r="P61" s="26">
        <f>IF(C61="","",IF(E61&lt;&gt;"","",IF(L61="",C61+'Configuración'!$B$5,L61+'Configuración'!$B$5)))</f>
        <v/>
      </c>
      <c r="Q61" s="27">
        <f>IF(C61="","",IF(E61&lt;&gt;"","Entregado",IF(AND(D61&lt;&gt;"",'Configuración'!$B$2&gt;D61),"Compromiso vencido",IF(O61&gt;='Configuración'!$B$4,"Pendiente crítico","Pendiente"))))</f>
        <v/>
      </c>
      <c r="R61" s="27">
        <f>IF(Q61="","",IF(Q61="Entregado","Cerrada",IF(OR(Q61="Compromiso vencido",O61&gt;='Configuración'!$B$4,K61&gt;='Configuración'!$B$6),"Alta",IF(OR(O61&gt;='Configuración'!$B$3,P61&lt;='Configuración'!$B$2),"Media","Baja"))))</f>
        <v/>
      </c>
      <c r="S61" s="27">
        <f>IF(A61="","",IF(OR(B61="",C61="",F61="",H61="",I61=""),"Revisar datos","Completo"))</f>
        <v/>
      </c>
    </row>
    <row r="62" ht="34" customHeight="1">
      <c r="A62" s="18" t="n"/>
      <c r="B62" s="18" t="n"/>
      <c r="C62" s="19" t="n"/>
      <c r="D62" s="19" t="n"/>
      <c r="E62" s="19" t="n"/>
      <c r="F62" s="18" t="n"/>
      <c r="G62" s="20" t="n"/>
      <c r="H62" s="18" t="n"/>
      <c r="I62" s="18" t="n"/>
      <c r="J62" s="18" t="n"/>
      <c r="K62" s="21" t="n"/>
      <c r="L62" s="19" t="n"/>
      <c r="M62" s="20" t="n"/>
      <c r="N62" s="20" t="n"/>
      <c r="O62" s="22">
        <f>IF(C62="","",MAX(0,IF(E62="",'Configuración'!$B$2,E62)-C62))</f>
        <v/>
      </c>
      <c r="P62" s="23">
        <f>IF(C62="","",IF(E62&lt;&gt;"","",IF(L62="",C62+'Configuración'!$B$5,L62+'Configuración'!$B$5)))</f>
        <v/>
      </c>
      <c r="Q62" s="24">
        <f>IF(C62="","",IF(E62&lt;&gt;"","Entregado",IF(AND(D62&lt;&gt;"",'Configuración'!$B$2&gt;D62),"Compromiso vencido",IF(O62&gt;='Configuración'!$B$4,"Pendiente crítico","Pendiente"))))</f>
        <v/>
      </c>
      <c r="R62" s="24">
        <f>IF(Q62="","",IF(Q62="Entregado","Cerrada",IF(OR(Q62="Compromiso vencido",O62&gt;='Configuración'!$B$4,K62&gt;='Configuración'!$B$6),"Alta",IF(OR(O62&gt;='Configuración'!$B$3,P62&lt;='Configuración'!$B$2),"Media","Baja"))))</f>
        <v/>
      </c>
      <c r="S62" s="24">
        <f>IF(A62="","",IF(OR(B62="",C62="",F62="",H62="",I62=""),"Revisar datos","Completo"))</f>
        <v/>
      </c>
    </row>
    <row r="63" ht="34" customHeight="1">
      <c r="A63" s="18" t="n"/>
      <c r="B63" s="18" t="n"/>
      <c r="C63" s="19" t="n"/>
      <c r="D63" s="19" t="n"/>
      <c r="E63" s="19" t="n"/>
      <c r="F63" s="18" t="n"/>
      <c r="G63" s="20" t="n"/>
      <c r="H63" s="18" t="n"/>
      <c r="I63" s="18" t="n"/>
      <c r="J63" s="18" t="n"/>
      <c r="K63" s="21" t="n"/>
      <c r="L63" s="19" t="n"/>
      <c r="M63" s="20" t="n"/>
      <c r="N63" s="20" t="n"/>
      <c r="O63" s="25">
        <f>IF(C63="","",MAX(0,IF(E63="",'Configuración'!$B$2,E63)-C63))</f>
        <v/>
      </c>
      <c r="P63" s="26">
        <f>IF(C63="","",IF(E63&lt;&gt;"","",IF(L63="",C63+'Configuración'!$B$5,L63+'Configuración'!$B$5)))</f>
        <v/>
      </c>
      <c r="Q63" s="27">
        <f>IF(C63="","",IF(E63&lt;&gt;"","Entregado",IF(AND(D63&lt;&gt;"",'Configuración'!$B$2&gt;D63),"Compromiso vencido",IF(O63&gt;='Configuración'!$B$4,"Pendiente crítico","Pendiente"))))</f>
        <v/>
      </c>
      <c r="R63" s="27">
        <f>IF(Q63="","",IF(Q63="Entregado","Cerrada",IF(OR(Q63="Compromiso vencido",O63&gt;='Configuración'!$B$4,K63&gt;='Configuración'!$B$6),"Alta",IF(OR(O63&gt;='Configuración'!$B$3,P63&lt;='Configuración'!$B$2),"Media","Baja"))))</f>
        <v/>
      </c>
      <c r="S63" s="27">
        <f>IF(A63="","",IF(OR(B63="",C63="",F63="",H63="",I63=""),"Revisar datos","Completo"))</f>
        <v/>
      </c>
    </row>
    <row r="64" ht="34" customHeight="1">
      <c r="A64" s="18" t="n"/>
      <c r="B64" s="18" t="n"/>
      <c r="C64" s="19" t="n"/>
      <c r="D64" s="19" t="n"/>
      <c r="E64" s="19" t="n"/>
      <c r="F64" s="18" t="n"/>
      <c r="G64" s="20" t="n"/>
      <c r="H64" s="18" t="n"/>
      <c r="I64" s="18" t="n"/>
      <c r="J64" s="18" t="n"/>
      <c r="K64" s="21" t="n"/>
      <c r="L64" s="19" t="n"/>
      <c r="M64" s="20" t="n"/>
      <c r="N64" s="20" t="n"/>
      <c r="O64" s="22">
        <f>IF(C64="","",MAX(0,IF(E64="",'Configuración'!$B$2,E64)-C64))</f>
        <v/>
      </c>
      <c r="P64" s="23">
        <f>IF(C64="","",IF(E64&lt;&gt;"","",IF(L64="",C64+'Configuración'!$B$5,L64+'Configuración'!$B$5)))</f>
        <v/>
      </c>
      <c r="Q64" s="24">
        <f>IF(C64="","",IF(E64&lt;&gt;"","Entregado",IF(AND(D64&lt;&gt;"",'Configuración'!$B$2&gt;D64),"Compromiso vencido",IF(O64&gt;='Configuración'!$B$4,"Pendiente crítico","Pendiente"))))</f>
        <v/>
      </c>
      <c r="R64" s="24">
        <f>IF(Q64="","",IF(Q64="Entregado","Cerrada",IF(OR(Q64="Compromiso vencido",O64&gt;='Configuración'!$B$4,K64&gt;='Configuración'!$B$6),"Alta",IF(OR(O64&gt;='Configuración'!$B$3,P64&lt;='Configuración'!$B$2),"Media","Baja"))))</f>
        <v/>
      </c>
      <c r="S64" s="24">
        <f>IF(A64="","",IF(OR(B64="",C64="",F64="",H64="",I64=""),"Revisar datos","Completo"))</f>
        <v/>
      </c>
    </row>
    <row r="65" ht="34" customHeight="1">
      <c r="A65" s="18" t="n"/>
      <c r="B65" s="18" t="n"/>
      <c r="C65" s="19" t="n"/>
      <c r="D65" s="19" t="n"/>
      <c r="E65" s="19" t="n"/>
      <c r="F65" s="18" t="n"/>
      <c r="G65" s="20" t="n"/>
      <c r="H65" s="18" t="n"/>
      <c r="I65" s="18" t="n"/>
      <c r="J65" s="18" t="n"/>
      <c r="K65" s="21" t="n"/>
      <c r="L65" s="19" t="n"/>
      <c r="M65" s="20" t="n"/>
      <c r="N65" s="20" t="n"/>
      <c r="O65" s="25">
        <f>IF(C65="","",MAX(0,IF(E65="",'Configuración'!$B$2,E65)-C65))</f>
        <v/>
      </c>
      <c r="P65" s="26">
        <f>IF(C65="","",IF(E65&lt;&gt;"","",IF(L65="",C65+'Configuración'!$B$5,L65+'Configuración'!$B$5)))</f>
        <v/>
      </c>
      <c r="Q65" s="27">
        <f>IF(C65="","",IF(E65&lt;&gt;"","Entregado",IF(AND(D65&lt;&gt;"",'Configuración'!$B$2&gt;D65),"Compromiso vencido",IF(O65&gt;='Configuración'!$B$4,"Pendiente crítico","Pendiente"))))</f>
        <v/>
      </c>
      <c r="R65" s="27">
        <f>IF(Q65="","",IF(Q65="Entregado","Cerrada",IF(OR(Q65="Compromiso vencido",O65&gt;='Configuración'!$B$4,K65&gt;='Configuración'!$B$6),"Alta",IF(OR(O65&gt;='Configuración'!$B$3,P65&lt;='Configuración'!$B$2),"Media","Baja"))))</f>
        <v/>
      </c>
      <c r="S65" s="27">
        <f>IF(A65="","",IF(OR(B65="",C65="",F65="",H65="",I65=""),"Revisar datos","Completo"))</f>
        <v/>
      </c>
    </row>
    <row r="66" ht="34" customHeight="1">
      <c r="A66" s="18" t="n"/>
      <c r="B66" s="18" t="n"/>
      <c r="C66" s="19" t="n"/>
      <c r="D66" s="19" t="n"/>
      <c r="E66" s="19" t="n"/>
      <c r="F66" s="18" t="n"/>
      <c r="G66" s="20" t="n"/>
      <c r="H66" s="18" t="n"/>
      <c r="I66" s="18" t="n"/>
      <c r="J66" s="18" t="n"/>
      <c r="K66" s="21" t="n"/>
      <c r="L66" s="19" t="n"/>
      <c r="M66" s="20" t="n"/>
      <c r="N66" s="20" t="n"/>
      <c r="O66" s="22">
        <f>IF(C66="","",MAX(0,IF(E66="",'Configuración'!$B$2,E66)-C66))</f>
        <v/>
      </c>
      <c r="P66" s="23">
        <f>IF(C66="","",IF(E66&lt;&gt;"","",IF(L66="",C66+'Configuración'!$B$5,L66+'Configuración'!$B$5)))</f>
        <v/>
      </c>
      <c r="Q66" s="24">
        <f>IF(C66="","",IF(E66&lt;&gt;"","Entregado",IF(AND(D66&lt;&gt;"",'Configuración'!$B$2&gt;D66),"Compromiso vencido",IF(O66&gt;='Configuración'!$B$4,"Pendiente crítico","Pendiente"))))</f>
        <v/>
      </c>
      <c r="R66" s="24">
        <f>IF(Q66="","",IF(Q66="Entregado","Cerrada",IF(OR(Q66="Compromiso vencido",O66&gt;='Configuración'!$B$4,K66&gt;='Configuración'!$B$6),"Alta",IF(OR(O66&gt;='Configuración'!$B$3,P66&lt;='Configuración'!$B$2),"Media","Baja"))))</f>
        <v/>
      </c>
      <c r="S66" s="24">
        <f>IF(A66="","",IF(OR(B66="",C66="",F66="",H66="",I66=""),"Revisar datos","Completo"))</f>
        <v/>
      </c>
    </row>
    <row r="67" ht="34" customHeight="1">
      <c r="A67" s="18" t="n"/>
      <c r="B67" s="18" t="n"/>
      <c r="C67" s="19" t="n"/>
      <c r="D67" s="19" t="n"/>
      <c r="E67" s="19" t="n"/>
      <c r="F67" s="18" t="n"/>
      <c r="G67" s="20" t="n"/>
      <c r="H67" s="18" t="n"/>
      <c r="I67" s="18" t="n"/>
      <c r="J67" s="18" t="n"/>
      <c r="K67" s="21" t="n"/>
      <c r="L67" s="19" t="n"/>
      <c r="M67" s="20" t="n"/>
      <c r="N67" s="20" t="n"/>
      <c r="O67" s="25">
        <f>IF(C67="","",MAX(0,IF(E67="",'Configuración'!$B$2,E67)-C67))</f>
        <v/>
      </c>
      <c r="P67" s="26">
        <f>IF(C67="","",IF(E67&lt;&gt;"","",IF(L67="",C67+'Configuración'!$B$5,L67+'Configuración'!$B$5)))</f>
        <v/>
      </c>
      <c r="Q67" s="27">
        <f>IF(C67="","",IF(E67&lt;&gt;"","Entregado",IF(AND(D67&lt;&gt;"",'Configuración'!$B$2&gt;D67),"Compromiso vencido",IF(O67&gt;='Configuración'!$B$4,"Pendiente crítico","Pendiente"))))</f>
        <v/>
      </c>
      <c r="R67" s="27">
        <f>IF(Q67="","",IF(Q67="Entregado","Cerrada",IF(OR(Q67="Compromiso vencido",O67&gt;='Configuración'!$B$4,K67&gt;='Configuración'!$B$6),"Alta",IF(OR(O67&gt;='Configuración'!$B$3,P67&lt;='Configuración'!$B$2),"Media","Baja"))))</f>
        <v/>
      </c>
      <c r="S67" s="27">
        <f>IF(A67="","",IF(OR(B67="",C67="",F67="",H67="",I67=""),"Revisar datos","Completo"))</f>
        <v/>
      </c>
    </row>
    <row r="68" ht="34" customHeight="1">
      <c r="A68" s="18" t="n"/>
      <c r="B68" s="18" t="n"/>
      <c r="C68" s="19" t="n"/>
      <c r="D68" s="19" t="n"/>
      <c r="E68" s="19" t="n"/>
      <c r="F68" s="18" t="n"/>
      <c r="G68" s="20" t="n"/>
      <c r="H68" s="18" t="n"/>
      <c r="I68" s="18" t="n"/>
      <c r="J68" s="18" t="n"/>
      <c r="K68" s="21" t="n"/>
      <c r="L68" s="19" t="n"/>
      <c r="M68" s="20" t="n"/>
      <c r="N68" s="20" t="n"/>
      <c r="O68" s="22">
        <f>IF(C68="","",MAX(0,IF(E68="",'Configuración'!$B$2,E68)-C68))</f>
        <v/>
      </c>
      <c r="P68" s="23">
        <f>IF(C68="","",IF(E68&lt;&gt;"","",IF(L68="",C68+'Configuración'!$B$5,L68+'Configuración'!$B$5)))</f>
        <v/>
      </c>
      <c r="Q68" s="24">
        <f>IF(C68="","",IF(E68&lt;&gt;"","Entregado",IF(AND(D68&lt;&gt;"",'Configuración'!$B$2&gt;D68),"Compromiso vencido",IF(O68&gt;='Configuración'!$B$4,"Pendiente crítico","Pendiente"))))</f>
        <v/>
      </c>
      <c r="R68" s="24">
        <f>IF(Q68="","",IF(Q68="Entregado","Cerrada",IF(OR(Q68="Compromiso vencido",O68&gt;='Configuración'!$B$4,K68&gt;='Configuración'!$B$6),"Alta",IF(OR(O68&gt;='Configuración'!$B$3,P68&lt;='Configuración'!$B$2),"Media","Baja"))))</f>
        <v/>
      </c>
      <c r="S68" s="24">
        <f>IF(A68="","",IF(OR(B68="",C68="",F68="",H68="",I68=""),"Revisar datos","Completo"))</f>
        <v/>
      </c>
    </row>
    <row r="69" ht="34" customHeight="1">
      <c r="A69" s="18" t="n"/>
      <c r="B69" s="18" t="n"/>
      <c r="C69" s="19" t="n"/>
      <c r="D69" s="19" t="n"/>
      <c r="E69" s="19" t="n"/>
      <c r="F69" s="18" t="n"/>
      <c r="G69" s="20" t="n"/>
      <c r="H69" s="18" t="n"/>
      <c r="I69" s="18" t="n"/>
      <c r="J69" s="18" t="n"/>
      <c r="K69" s="21" t="n"/>
      <c r="L69" s="19" t="n"/>
      <c r="M69" s="20" t="n"/>
      <c r="N69" s="20" t="n"/>
      <c r="O69" s="25">
        <f>IF(C69="","",MAX(0,IF(E69="",'Configuración'!$B$2,E69)-C69))</f>
        <v/>
      </c>
      <c r="P69" s="26">
        <f>IF(C69="","",IF(E69&lt;&gt;"","",IF(L69="",C69+'Configuración'!$B$5,L69+'Configuración'!$B$5)))</f>
        <v/>
      </c>
      <c r="Q69" s="27">
        <f>IF(C69="","",IF(E69&lt;&gt;"","Entregado",IF(AND(D69&lt;&gt;"",'Configuración'!$B$2&gt;D69),"Compromiso vencido",IF(O69&gt;='Configuración'!$B$4,"Pendiente crítico","Pendiente"))))</f>
        <v/>
      </c>
      <c r="R69" s="27">
        <f>IF(Q69="","",IF(Q69="Entregado","Cerrada",IF(OR(Q69="Compromiso vencido",O69&gt;='Configuración'!$B$4,K69&gt;='Configuración'!$B$6),"Alta",IF(OR(O69&gt;='Configuración'!$B$3,P69&lt;='Configuración'!$B$2),"Media","Baja"))))</f>
        <v/>
      </c>
      <c r="S69" s="27">
        <f>IF(A69="","",IF(OR(B69="",C69="",F69="",H69="",I69=""),"Revisar datos","Completo"))</f>
        <v/>
      </c>
    </row>
    <row r="70" ht="34" customHeight="1">
      <c r="A70" s="18" t="n"/>
      <c r="B70" s="18" t="n"/>
      <c r="C70" s="19" t="n"/>
      <c r="D70" s="19" t="n"/>
      <c r="E70" s="19" t="n"/>
      <c r="F70" s="18" t="n"/>
      <c r="G70" s="20" t="n"/>
      <c r="H70" s="18" t="n"/>
      <c r="I70" s="18" t="n"/>
      <c r="J70" s="18" t="n"/>
      <c r="K70" s="21" t="n"/>
      <c r="L70" s="19" t="n"/>
      <c r="M70" s="20" t="n"/>
      <c r="N70" s="20" t="n"/>
      <c r="O70" s="22">
        <f>IF(C70="","",MAX(0,IF(E70="",'Configuración'!$B$2,E70)-C70))</f>
        <v/>
      </c>
      <c r="P70" s="23">
        <f>IF(C70="","",IF(E70&lt;&gt;"","",IF(L70="",C70+'Configuración'!$B$5,L70+'Configuración'!$B$5)))</f>
        <v/>
      </c>
      <c r="Q70" s="24">
        <f>IF(C70="","",IF(E70&lt;&gt;"","Entregado",IF(AND(D70&lt;&gt;"",'Configuración'!$B$2&gt;D70),"Compromiso vencido",IF(O70&gt;='Configuración'!$B$4,"Pendiente crítico","Pendiente"))))</f>
        <v/>
      </c>
      <c r="R70" s="24">
        <f>IF(Q70="","",IF(Q70="Entregado","Cerrada",IF(OR(Q70="Compromiso vencido",O70&gt;='Configuración'!$B$4,K70&gt;='Configuración'!$B$6),"Alta",IF(OR(O70&gt;='Configuración'!$B$3,P70&lt;='Configuración'!$B$2),"Media","Baja"))))</f>
        <v/>
      </c>
      <c r="S70" s="24">
        <f>IF(A70="","",IF(OR(B70="",C70="",F70="",H70="",I70=""),"Revisar datos","Completo"))</f>
        <v/>
      </c>
    </row>
    <row r="71" ht="34" customHeight="1">
      <c r="A71" s="18" t="n"/>
      <c r="B71" s="18" t="n"/>
      <c r="C71" s="19" t="n"/>
      <c r="D71" s="19" t="n"/>
      <c r="E71" s="19" t="n"/>
      <c r="F71" s="18" t="n"/>
      <c r="G71" s="20" t="n"/>
      <c r="H71" s="18" t="n"/>
      <c r="I71" s="18" t="n"/>
      <c r="J71" s="18" t="n"/>
      <c r="K71" s="21" t="n"/>
      <c r="L71" s="19" t="n"/>
      <c r="M71" s="20" t="n"/>
      <c r="N71" s="20" t="n"/>
      <c r="O71" s="25">
        <f>IF(C71="","",MAX(0,IF(E71="",'Configuración'!$B$2,E71)-C71))</f>
        <v/>
      </c>
      <c r="P71" s="26">
        <f>IF(C71="","",IF(E71&lt;&gt;"","",IF(L71="",C71+'Configuración'!$B$5,L71+'Configuración'!$B$5)))</f>
        <v/>
      </c>
      <c r="Q71" s="27">
        <f>IF(C71="","",IF(E71&lt;&gt;"","Entregado",IF(AND(D71&lt;&gt;"",'Configuración'!$B$2&gt;D71),"Compromiso vencido",IF(O71&gt;='Configuración'!$B$4,"Pendiente crítico","Pendiente"))))</f>
        <v/>
      </c>
      <c r="R71" s="27">
        <f>IF(Q71="","",IF(Q71="Entregado","Cerrada",IF(OR(Q71="Compromiso vencido",O71&gt;='Configuración'!$B$4,K71&gt;='Configuración'!$B$6),"Alta",IF(OR(O71&gt;='Configuración'!$B$3,P71&lt;='Configuración'!$B$2),"Media","Baja"))))</f>
        <v/>
      </c>
      <c r="S71" s="27">
        <f>IF(A71="","",IF(OR(B71="",C71="",F71="",H71="",I71=""),"Revisar datos","Completo"))</f>
        <v/>
      </c>
    </row>
    <row r="72" ht="34" customHeight="1">
      <c r="A72" s="18" t="n"/>
      <c r="B72" s="18" t="n"/>
      <c r="C72" s="19" t="n"/>
      <c r="D72" s="19" t="n"/>
      <c r="E72" s="19" t="n"/>
      <c r="F72" s="18" t="n"/>
      <c r="G72" s="20" t="n"/>
      <c r="H72" s="18" t="n"/>
      <c r="I72" s="18" t="n"/>
      <c r="J72" s="18" t="n"/>
      <c r="K72" s="21" t="n"/>
      <c r="L72" s="19" t="n"/>
      <c r="M72" s="20" t="n"/>
      <c r="N72" s="20" t="n"/>
      <c r="O72" s="22">
        <f>IF(C72="","",MAX(0,IF(E72="",'Configuración'!$B$2,E72)-C72))</f>
        <v/>
      </c>
      <c r="P72" s="23">
        <f>IF(C72="","",IF(E72&lt;&gt;"","",IF(L72="",C72+'Configuración'!$B$5,L72+'Configuración'!$B$5)))</f>
        <v/>
      </c>
      <c r="Q72" s="24">
        <f>IF(C72="","",IF(E72&lt;&gt;"","Entregado",IF(AND(D72&lt;&gt;"",'Configuración'!$B$2&gt;D72),"Compromiso vencido",IF(O72&gt;='Configuración'!$B$4,"Pendiente crítico","Pendiente"))))</f>
        <v/>
      </c>
      <c r="R72" s="24">
        <f>IF(Q72="","",IF(Q72="Entregado","Cerrada",IF(OR(Q72="Compromiso vencido",O72&gt;='Configuración'!$B$4,K72&gt;='Configuración'!$B$6),"Alta",IF(OR(O72&gt;='Configuración'!$B$3,P72&lt;='Configuración'!$B$2),"Media","Baja"))))</f>
        <v/>
      </c>
      <c r="S72" s="24">
        <f>IF(A72="","",IF(OR(B72="",C72="",F72="",H72="",I72=""),"Revisar datos","Completo"))</f>
        <v/>
      </c>
    </row>
    <row r="73" ht="34" customHeight="1">
      <c r="A73" s="18" t="n"/>
      <c r="B73" s="18" t="n"/>
      <c r="C73" s="19" t="n"/>
      <c r="D73" s="19" t="n"/>
      <c r="E73" s="19" t="n"/>
      <c r="F73" s="18" t="n"/>
      <c r="G73" s="20" t="n"/>
      <c r="H73" s="18" t="n"/>
      <c r="I73" s="18" t="n"/>
      <c r="J73" s="18" t="n"/>
      <c r="K73" s="21" t="n"/>
      <c r="L73" s="19" t="n"/>
      <c r="M73" s="20" t="n"/>
      <c r="N73" s="20" t="n"/>
      <c r="O73" s="25">
        <f>IF(C73="","",MAX(0,IF(E73="",'Configuración'!$B$2,E73)-C73))</f>
        <v/>
      </c>
      <c r="P73" s="26">
        <f>IF(C73="","",IF(E73&lt;&gt;"","",IF(L73="",C73+'Configuración'!$B$5,L73+'Configuración'!$B$5)))</f>
        <v/>
      </c>
      <c r="Q73" s="27">
        <f>IF(C73="","",IF(E73&lt;&gt;"","Entregado",IF(AND(D73&lt;&gt;"",'Configuración'!$B$2&gt;D73),"Compromiso vencido",IF(O73&gt;='Configuración'!$B$4,"Pendiente crítico","Pendiente"))))</f>
        <v/>
      </c>
      <c r="R73" s="27">
        <f>IF(Q73="","",IF(Q73="Entregado","Cerrada",IF(OR(Q73="Compromiso vencido",O73&gt;='Configuración'!$B$4,K73&gt;='Configuración'!$B$6),"Alta",IF(OR(O73&gt;='Configuración'!$B$3,P73&lt;='Configuración'!$B$2),"Media","Baja"))))</f>
        <v/>
      </c>
      <c r="S73" s="27">
        <f>IF(A73="","",IF(OR(B73="",C73="",F73="",H73="",I73=""),"Revisar datos","Completo"))</f>
        <v/>
      </c>
    </row>
    <row r="74" ht="34" customHeight="1">
      <c r="A74" s="18" t="n"/>
      <c r="B74" s="18" t="n"/>
      <c r="C74" s="19" t="n"/>
      <c r="D74" s="19" t="n"/>
      <c r="E74" s="19" t="n"/>
      <c r="F74" s="18" t="n"/>
      <c r="G74" s="20" t="n"/>
      <c r="H74" s="18" t="n"/>
      <c r="I74" s="18" t="n"/>
      <c r="J74" s="18" t="n"/>
      <c r="K74" s="21" t="n"/>
      <c r="L74" s="19" t="n"/>
      <c r="M74" s="20" t="n"/>
      <c r="N74" s="20" t="n"/>
      <c r="O74" s="22">
        <f>IF(C74="","",MAX(0,IF(E74="",'Configuración'!$B$2,E74)-C74))</f>
        <v/>
      </c>
      <c r="P74" s="23">
        <f>IF(C74="","",IF(E74&lt;&gt;"","",IF(L74="",C74+'Configuración'!$B$5,L74+'Configuración'!$B$5)))</f>
        <v/>
      </c>
      <c r="Q74" s="24">
        <f>IF(C74="","",IF(E74&lt;&gt;"","Entregado",IF(AND(D74&lt;&gt;"",'Configuración'!$B$2&gt;D74),"Compromiso vencido",IF(O74&gt;='Configuración'!$B$4,"Pendiente crítico","Pendiente"))))</f>
        <v/>
      </c>
      <c r="R74" s="24">
        <f>IF(Q74="","",IF(Q74="Entregado","Cerrada",IF(OR(Q74="Compromiso vencido",O74&gt;='Configuración'!$B$4,K74&gt;='Configuración'!$B$6),"Alta",IF(OR(O74&gt;='Configuración'!$B$3,P74&lt;='Configuración'!$B$2),"Media","Baja"))))</f>
        <v/>
      </c>
      <c r="S74" s="24">
        <f>IF(A74="","",IF(OR(B74="",C74="",F74="",H74="",I74=""),"Revisar datos","Completo"))</f>
        <v/>
      </c>
    </row>
    <row r="75" ht="34" customHeight="1">
      <c r="A75" s="18" t="n"/>
      <c r="B75" s="18" t="n"/>
      <c r="C75" s="19" t="n"/>
      <c r="D75" s="19" t="n"/>
      <c r="E75" s="19" t="n"/>
      <c r="F75" s="18" t="n"/>
      <c r="G75" s="20" t="n"/>
      <c r="H75" s="18" t="n"/>
      <c r="I75" s="18" t="n"/>
      <c r="J75" s="18" t="n"/>
      <c r="K75" s="21" t="n"/>
      <c r="L75" s="19" t="n"/>
      <c r="M75" s="20" t="n"/>
      <c r="N75" s="20" t="n"/>
      <c r="O75" s="25">
        <f>IF(C75="","",MAX(0,IF(E75="",'Configuración'!$B$2,E75)-C75))</f>
        <v/>
      </c>
      <c r="P75" s="26">
        <f>IF(C75="","",IF(E75&lt;&gt;"","",IF(L75="",C75+'Configuración'!$B$5,L75+'Configuración'!$B$5)))</f>
        <v/>
      </c>
      <c r="Q75" s="27">
        <f>IF(C75="","",IF(E75&lt;&gt;"","Entregado",IF(AND(D75&lt;&gt;"",'Configuración'!$B$2&gt;D75),"Compromiso vencido",IF(O75&gt;='Configuración'!$B$4,"Pendiente crítico","Pendiente"))))</f>
        <v/>
      </c>
      <c r="R75" s="27">
        <f>IF(Q75="","",IF(Q75="Entregado","Cerrada",IF(OR(Q75="Compromiso vencido",O75&gt;='Configuración'!$B$4,K75&gt;='Configuración'!$B$6),"Alta",IF(OR(O75&gt;='Configuración'!$B$3,P75&lt;='Configuración'!$B$2),"Media","Baja"))))</f>
        <v/>
      </c>
      <c r="S75" s="27">
        <f>IF(A75="","",IF(OR(B75="",C75="",F75="",H75="",I75=""),"Revisar datos","Completo"))</f>
        <v/>
      </c>
    </row>
    <row r="76" ht="34" customHeight="1">
      <c r="A76" s="18" t="n"/>
      <c r="B76" s="18" t="n"/>
      <c r="C76" s="19" t="n"/>
      <c r="D76" s="19" t="n"/>
      <c r="E76" s="19" t="n"/>
      <c r="F76" s="18" t="n"/>
      <c r="G76" s="20" t="n"/>
      <c r="H76" s="18" t="n"/>
      <c r="I76" s="18" t="n"/>
      <c r="J76" s="18" t="n"/>
      <c r="K76" s="21" t="n"/>
      <c r="L76" s="19" t="n"/>
      <c r="M76" s="20" t="n"/>
      <c r="N76" s="20" t="n"/>
      <c r="O76" s="22">
        <f>IF(C76="","",MAX(0,IF(E76="",'Configuración'!$B$2,E76)-C76))</f>
        <v/>
      </c>
      <c r="P76" s="23">
        <f>IF(C76="","",IF(E76&lt;&gt;"","",IF(L76="",C76+'Configuración'!$B$5,L76+'Configuración'!$B$5)))</f>
        <v/>
      </c>
      <c r="Q76" s="24">
        <f>IF(C76="","",IF(E76&lt;&gt;"","Entregado",IF(AND(D76&lt;&gt;"",'Configuración'!$B$2&gt;D76),"Compromiso vencido",IF(O76&gt;='Configuración'!$B$4,"Pendiente crítico","Pendiente"))))</f>
        <v/>
      </c>
      <c r="R76" s="24">
        <f>IF(Q76="","",IF(Q76="Entregado","Cerrada",IF(OR(Q76="Compromiso vencido",O76&gt;='Configuración'!$B$4,K76&gt;='Configuración'!$B$6),"Alta",IF(OR(O76&gt;='Configuración'!$B$3,P76&lt;='Configuración'!$B$2),"Media","Baja"))))</f>
        <v/>
      </c>
      <c r="S76" s="24">
        <f>IF(A76="","",IF(OR(B76="",C76="",F76="",H76="",I76=""),"Revisar datos","Completo"))</f>
        <v/>
      </c>
    </row>
    <row r="77" ht="34" customHeight="1">
      <c r="A77" s="18" t="n"/>
      <c r="B77" s="18" t="n"/>
      <c r="C77" s="19" t="n"/>
      <c r="D77" s="19" t="n"/>
      <c r="E77" s="19" t="n"/>
      <c r="F77" s="18" t="n"/>
      <c r="G77" s="20" t="n"/>
      <c r="H77" s="18" t="n"/>
      <c r="I77" s="18" t="n"/>
      <c r="J77" s="18" t="n"/>
      <c r="K77" s="21" t="n"/>
      <c r="L77" s="19" t="n"/>
      <c r="M77" s="20" t="n"/>
      <c r="N77" s="20" t="n"/>
      <c r="O77" s="25">
        <f>IF(C77="","",MAX(0,IF(E77="",'Configuración'!$B$2,E77)-C77))</f>
        <v/>
      </c>
      <c r="P77" s="26">
        <f>IF(C77="","",IF(E77&lt;&gt;"","",IF(L77="",C77+'Configuración'!$B$5,L77+'Configuración'!$B$5)))</f>
        <v/>
      </c>
      <c r="Q77" s="27">
        <f>IF(C77="","",IF(E77&lt;&gt;"","Entregado",IF(AND(D77&lt;&gt;"",'Configuración'!$B$2&gt;D77),"Compromiso vencido",IF(O77&gt;='Configuración'!$B$4,"Pendiente crítico","Pendiente"))))</f>
        <v/>
      </c>
      <c r="R77" s="27">
        <f>IF(Q77="","",IF(Q77="Entregado","Cerrada",IF(OR(Q77="Compromiso vencido",O77&gt;='Configuración'!$B$4,K77&gt;='Configuración'!$B$6),"Alta",IF(OR(O77&gt;='Configuración'!$B$3,P77&lt;='Configuración'!$B$2),"Media","Baja"))))</f>
        <v/>
      </c>
      <c r="S77" s="27">
        <f>IF(A77="","",IF(OR(B77="",C77="",F77="",H77="",I77=""),"Revisar datos","Completo"))</f>
        <v/>
      </c>
    </row>
    <row r="78" ht="34" customHeight="1">
      <c r="A78" s="18" t="n"/>
      <c r="B78" s="18" t="n"/>
      <c r="C78" s="19" t="n"/>
      <c r="D78" s="19" t="n"/>
      <c r="E78" s="19" t="n"/>
      <c r="F78" s="18" t="n"/>
      <c r="G78" s="20" t="n"/>
      <c r="H78" s="18" t="n"/>
      <c r="I78" s="18" t="n"/>
      <c r="J78" s="18" t="n"/>
      <c r="K78" s="21" t="n"/>
      <c r="L78" s="19" t="n"/>
      <c r="M78" s="20" t="n"/>
      <c r="N78" s="20" t="n"/>
      <c r="O78" s="22">
        <f>IF(C78="","",MAX(0,IF(E78="",'Configuración'!$B$2,E78)-C78))</f>
        <v/>
      </c>
      <c r="P78" s="23">
        <f>IF(C78="","",IF(E78&lt;&gt;"","",IF(L78="",C78+'Configuración'!$B$5,L78+'Configuración'!$B$5)))</f>
        <v/>
      </c>
      <c r="Q78" s="24">
        <f>IF(C78="","",IF(E78&lt;&gt;"","Entregado",IF(AND(D78&lt;&gt;"",'Configuración'!$B$2&gt;D78),"Compromiso vencido",IF(O78&gt;='Configuración'!$B$4,"Pendiente crítico","Pendiente"))))</f>
        <v/>
      </c>
      <c r="R78" s="24">
        <f>IF(Q78="","",IF(Q78="Entregado","Cerrada",IF(OR(Q78="Compromiso vencido",O78&gt;='Configuración'!$B$4,K78&gt;='Configuración'!$B$6),"Alta",IF(OR(O78&gt;='Configuración'!$B$3,P78&lt;='Configuración'!$B$2),"Media","Baja"))))</f>
        <v/>
      </c>
      <c r="S78" s="24">
        <f>IF(A78="","",IF(OR(B78="",C78="",F78="",H78="",I78=""),"Revisar datos","Completo"))</f>
        <v/>
      </c>
    </row>
    <row r="79" ht="34" customHeight="1">
      <c r="A79" s="18" t="n"/>
      <c r="B79" s="18" t="n"/>
      <c r="C79" s="19" t="n"/>
      <c r="D79" s="19" t="n"/>
      <c r="E79" s="19" t="n"/>
      <c r="F79" s="18" t="n"/>
      <c r="G79" s="20" t="n"/>
      <c r="H79" s="18" t="n"/>
      <c r="I79" s="18" t="n"/>
      <c r="J79" s="18" t="n"/>
      <c r="K79" s="21" t="n"/>
      <c r="L79" s="19" t="n"/>
      <c r="M79" s="20" t="n"/>
      <c r="N79" s="20" t="n"/>
      <c r="O79" s="25">
        <f>IF(C79="","",MAX(0,IF(E79="",'Configuración'!$B$2,E79)-C79))</f>
        <v/>
      </c>
      <c r="P79" s="26">
        <f>IF(C79="","",IF(E79&lt;&gt;"","",IF(L79="",C79+'Configuración'!$B$5,L79+'Configuración'!$B$5)))</f>
        <v/>
      </c>
      <c r="Q79" s="27">
        <f>IF(C79="","",IF(E79&lt;&gt;"","Entregado",IF(AND(D79&lt;&gt;"",'Configuración'!$B$2&gt;D79),"Compromiso vencido",IF(O79&gt;='Configuración'!$B$4,"Pendiente crítico","Pendiente"))))</f>
        <v/>
      </c>
      <c r="R79" s="27">
        <f>IF(Q79="","",IF(Q79="Entregado","Cerrada",IF(OR(Q79="Compromiso vencido",O79&gt;='Configuración'!$B$4,K79&gt;='Configuración'!$B$6),"Alta",IF(OR(O79&gt;='Configuración'!$B$3,P79&lt;='Configuración'!$B$2),"Media","Baja"))))</f>
        <v/>
      </c>
      <c r="S79" s="27">
        <f>IF(A79="","",IF(OR(B79="",C79="",F79="",H79="",I79=""),"Revisar datos","Completo"))</f>
        <v/>
      </c>
    </row>
    <row r="80" ht="34" customHeight="1">
      <c r="A80" s="18" t="n"/>
      <c r="B80" s="18" t="n"/>
      <c r="C80" s="19" t="n"/>
      <c r="D80" s="19" t="n"/>
      <c r="E80" s="19" t="n"/>
      <c r="F80" s="18" t="n"/>
      <c r="G80" s="20" t="n"/>
      <c r="H80" s="18" t="n"/>
      <c r="I80" s="18" t="n"/>
      <c r="J80" s="18" t="n"/>
      <c r="K80" s="21" t="n"/>
      <c r="L80" s="19" t="n"/>
      <c r="M80" s="20" t="n"/>
      <c r="N80" s="20" t="n"/>
      <c r="O80" s="22">
        <f>IF(C80="","",MAX(0,IF(E80="",'Configuración'!$B$2,E80)-C80))</f>
        <v/>
      </c>
      <c r="P80" s="23">
        <f>IF(C80="","",IF(E80&lt;&gt;"","",IF(L80="",C80+'Configuración'!$B$5,L80+'Configuración'!$B$5)))</f>
        <v/>
      </c>
      <c r="Q80" s="24">
        <f>IF(C80="","",IF(E80&lt;&gt;"","Entregado",IF(AND(D80&lt;&gt;"",'Configuración'!$B$2&gt;D80),"Compromiso vencido",IF(O80&gt;='Configuración'!$B$4,"Pendiente crítico","Pendiente"))))</f>
        <v/>
      </c>
      <c r="R80" s="24">
        <f>IF(Q80="","",IF(Q80="Entregado","Cerrada",IF(OR(Q80="Compromiso vencido",O80&gt;='Configuración'!$B$4,K80&gt;='Configuración'!$B$6),"Alta",IF(OR(O80&gt;='Configuración'!$B$3,P80&lt;='Configuración'!$B$2),"Media","Baja"))))</f>
        <v/>
      </c>
      <c r="S80" s="24">
        <f>IF(A80="","",IF(OR(B80="",C80="",F80="",H80="",I80=""),"Revisar datos","Completo"))</f>
        <v/>
      </c>
    </row>
    <row r="81" ht="34" customHeight="1">
      <c r="A81" s="18" t="n"/>
      <c r="B81" s="18" t="n"/>
      <c r="C81" s="19" t="n"/>
      <c r="D81" s="19" t="n"/>
      <c r="E81" s="19" t="n"/>
      <c r="F81" s="18" t="n"/>
      <c r="G81" s="20" t="n"/>
      <c r="H81" s="18" t="n"/>
      <c r="I81" s="18" t="n"/>
      <c r="J81" s="18" t="n"/>
      <c r="K81" s="21" t="n"/>
      <c r="L81" s="19" t="n"/>
      <c r="M81" s="20" t="n"/>
      <c r="N81" s="20" t="n"/>
      <c r="O81" s="25">
        <f>IF(C81="","",MAX(0,IF(E81="",'Configuración'!$B$2,E81)-C81))</f>
        <v/>
      </c>
      <c r="P81" s="26">
        <f>IF(C81="","",IF(E81&lt;&gt;"","",IF(L81="",C81+'Configuración'!$B$5,L81+'Configuración'!$B$5)))</f>
        <v/>
      </c>
      <c r="Q81" s="27">
        <f>IF(C81="","",IF(E81&lt;&gt;"","Entregado",IF(AND(D81&lt;&gt;"",'Configuración'!$B$2&gt;D81),"Compromiso vencido",IF(O81&gt;='Configuración'!$B$4,"Pendiente crítico","Pendiente"))))</f>
        <v/>
      </c>
      <c r="R81" s="27">
        <f>IF(Q81="","",IF(Q81="Entregado","Cerrada",IF(OR(Q81="Compromiso vencido",O81&gt;='Configuración'!$B$4,K81&gt;='Configuración'!$B$6),"Alta",IF(OR(O81&gt;='Configuración'!$B$3,P81&lt;='Configuración'!$B$2),"Media","Baja"))))</f>
        <v/>
      </c>
      <c r="S81" s="27">
        <f>IF(A81="","",IF(OR(B81="",C81="",F81="",H81="",I81=""),"Revisar datos","Completo"))</f>
        <v/>
      </c>
    </row>
    <row r="82" ht="34" customHeight="1">
      <c r="A82" s="18" t="n"/>
      <c r="B82" s="18" t="n"/>
      <c r="C82" s="19" t="n"/>
      <c r="D82" s="19" t="n"/>
      <c r="E82" s="19" t="n"/>
      <c r="F82" s="18" t="n"/>
      <c r="G82" s="20" t="n"/>
      <c r="H82" s="18" t="n"/>
      <c r="I82" s="18" t="n"/>
      <c r="J82" s="18" t="n"/>
      <c r="K82" s="21" t="n"/>
      <c r="L82" s="19" t="n"/>
      <c r="M82" s="20" t="n"/>
      <c r="N82" s="20" t="n"/>
      <c r="O82" s="22">
        <f>IF(C82="","",MAX(0,IF(E82="",'Configuración'!$B$2,E82)-C82))</f>
        <v/>
      </c>
      <c r="P82" s="23">
        <f>IF(C82="","",IF(E82&lt;&gt;"","",IF(L82="",C82+'Configuración'!$B$5,L82+'Configuración'!$B$5)))</f>
        <v/>
      </c>
      <c r="Q82" s="24">
        <f>IF(C82="","",IF(E82&lt;&gt;"","Entregado",IF(AND(D82&lt;&gt;"",'Configuración'!$B$2&gt;D82),"Compromiso vencido",IF(O82&gt;='Configuración'!$B$4,"Pendiente crítico","Pendiente"))))</f>
        <v/>
      </c>
      <c r="R82" s="24">
        <f>IF(Q82="","",IF(Q82="Entregado","Cerrada",IF(OR(Q82="Compromiso vencido",O82&gt;='Configuración'!$B$4,K82&gt;='Configuración'!$B$6),"Alta",IF(OR(O82&gt;='Configuración'!$B$3,P82&lt;='Configuración'!$B$2),"Media","Baja"))))</f>
        <v/>
      </c>
      <c r="S82" s="24">
        <f>IF(A82="","",IF(OR(B82="",C82="",F82="",H82="",I82=""),"Revisar datos","Completo"))</f>
        <v/>
      </c>
    </row>
    <row r="83" ht="34" customHeight="1">
      <c r="A83" s="18" t="n"/>
      <c r="B83" s="18" t="n"/>
      <c r="C83" s="19" t="n"/>
      <c r="D83" s="19" t="n"/>
      <c r="E83" s="19" t="n"/>
      <c r="F83" s="18" t="n"/>
      <c r="G83" s="20" t="n"/>
      <c r="H83" s="18" t="n"/>
      <c r="I83" s="18" t="n"/>
      <c r="J83" s="18" t="n"/>
      <c r="K83" s="21" t="n"/>
      <c r="L83" s="19" t="n"/>
      <c r="M83" s="20" t="n"/>
      <c r="N83" s="20" t="n"/>
      <c r="O83" s="25">
        <f>IF(C83="","",MAX(0,IF(E83="",'Configuración'!$B$2,E83)-C83))</f>
        <v/>
      </c>
      <c r="P83" s="26">
        <f>IF(C83="","",IF(E83&lt;&gt;"","",IF(L83="",C83+'Configuración'!$B$5,L83+'Configuración'!$B$5)))</f>
        <v/>
      </c>
      <c r="Q83" s="27">
        <f>IF(C83="","",IF(E83&lt;&gt;"","Entregado",IF(AND(D83&lt;&gt;"",'Configuración'!$B$2&gt;D83),"Compromiso vencido",IF(O83&gt;='Configuración'!$B$4,"Pendiente crítico","Pendiente"))))</f>
        <v/>
      </c>
      <c r="R83" s="27">
        <f>IF(Q83="","",IF(Q83="Entregado","Cerrada",IF(OR(Q83="Compromiso vencido",O83&gt;='Configuración'!$B$4,K83&gt;='Configuración'!$B$6),"Alta",IF(OR(O83&gt;='Configuración'!$B$3,P83&lt;='Configuración'!$B$2),"Media","Baja"))))</f>
        <v/>
      </c>
      <c r="S83" s="27">
        <f>IF(A83="","",IF(OR(B83="",C83="",F83="",H83="",I83=""),"Revisar datos","Completo"))</f>
        <v/>
      </c>
    </row>
    <row r="84" ht="34" customHeight="1">
      <c r="A84" s="18" t="n"/>
      <c r="B84" s="18" t="n"/>
      <c r="C84" s="19" t="n"/>
      <c r="D84" s="19" t="n"/>
      <c r="E84" s="19" t="n"/>
      <c r="F84" s="18" t="n"/>
      <c r="G84" s="20" t="n"/>
      <c r="H84" s="18" t="n"/>
      <c r="I84" s="18" t="n"/>
      <c r="J84" s="18" t="n"/>
      <c r="K84" s="21" t="n"/>
      <c r="L84" s="19" t="n"/>
      <c r="M84" s="20" t="n"/>
      <c r="N84" s="20" t="n"/>
      <c r="O84" s="22">
        <f>IF(C84="","",MAX(0,IF(E84="",'Configuración'!$B$2,E84)-C84))</f>
        <v/>
      </c>
      <c r="P84" s="23">
        <f>IF(C84="","",IF(E84&lt;&gt;"","",IF(L84="",C84+'Configuración'!$B$5,L84+'Configuración'!$B$5)))</f>
        <v/>
      </c>
      <c r="Q84" s="24">
        <f>IF(C84="","",IF(E84&lt;&gt;"","Entregado",IF(AND(D84&lt;&gt;"",'Configuración'!$B$2&gt;D84),"Compromiso vencido",IF(O84&gt;='Configuración'!$B$4,"Pendiente crítico","Pendiente"))))</f>
        <v/>
      </c>
      <c r="R84" s="24">
        <f>IF(Q84="","",IF(Q84="Entregado","Cerrada",IF(OR(Q84="Compromiso vencido",O84&gt;='Configuración'!$B$4,K84&gt;='Configuración'!$B$6),"Alta",IF(OR(O84&gt;='Configuración'!$B$3,P84&lt;='Configuración'!$B$2),"Media","Baja"))))</f>
        <v/>
      </c>
      <c r="S84" s="24">
        <f>IF(A84="","",IF(OR(B84="",C84="",F84="",H84="",I84=""),"Revisar datos","Completo"))</f>
        <v/>
      </c>
    </row>
    <row r="85" ht="34" customHeight="1">
      <c r="A85" s="18" t="n"/>
      <c r="B85" s="18" t="n"/>
      <c r="C85" s="19" t="n"/>
      <c r="D85" s="19" t="n"/>
      <c r="E85" s="19" t="n"/>
      <c r="F85" s="18" t="n"/>
      <c r="G85" s="20" t="n"/>
      <c r="H85" s="18" t="n"/>
      <c r="I85" s="18" t="n"/>
      <c r="J85" s="18" t="n"/>
      <c r="K85" s="21" t="n"/>
      <c r="L85" s="19" t="n"/>
      <c r="M85" s="20" t="n"/>
      <c r="N85" s="20" t="n"/>
      <c r="O85" s="25">
        <f>IF(C85="","",MAX(0,IF(E85="",'Configuración'!$B$2,E85)-C85))</f>
        <v/>
      </c>
      <c r="P85" s="26">
        <f>IF(C85="","",IF(E85&lt;&gt;"","",IF(L85="",C85+'Configuración'!$B$5,L85+'Configuración'!$B$5)))</f>
        <v/>
      </c>
      <c r="Q85" s="27">
        <f>IF(C85="","",IF(E85&lt;&gt;"","Entregado",IF(AND(D85&lt;&gt;"",'Configuración'!$B$2&gt;D85),"Compromiso vencido",IF(O85&gt;='Configuración'!$B$4,"Pendiente crítico","Pendiente"))))</f>
        <v/>
      </c>
      <c r="R85" s="27">
        <f>IF(Q85="","",IF(Q85="Entregado","Cerrada",IF(OR(Q85="Compromiso vencido",O85&gt;='Configuración'!$B$4,K85&gt;='Configuración'!$B$6),"Alta",IF(OR(O85&gt;='Configuración'!$B$3,P85&lt;='Configuración'!$B$2),"Media","Baja"))))</f>
        <v/>
      </c>
      <c r="S85" s="27">
        <f>IF(A85="","",IF(OR(B85="",C85="",F85="",H85="",I85=""),"Revisar datos","Completo"))</f>
        <v/>
      </c>
    </row>
    <row r="86" ht="34" customHeight="1">
      <c r="A86" s="18" t="n"/>
      <c r="B86" s="18" t="n"/>
      <c r="C86" s="19" t="n"/>
      <c r="D86" s="19" t="n"/>
      <c r="E86" s="19" t="n"/>
      <c r="F86" s="18" t="n"/>
      <c r="G86" s="20" t="n"/>
      <c r="H86" s="18" t="n"/>
      <c r="I86" s="18" t="n"/>
      <c r="J86" s="18" t="n"/>
      <c r="K86" s="21" t="n"/>
      <c r="L86" s="19" t="n"/>
      <c r="M86" s="20" t="n"/>
      <c r="N86" s="20" t="n"/>
      <c r="O86" s="22">
        <f>IF(C86="","",MAX(0,IF(E86="",'Configuración'!$B$2,E86)-C86))</f>
        <v/>
      </c>
      <c r="P86" s="23">
        <f>IF(C86="","",IF(E86&lt;&gt;"","",IF(L86="",C86+'Configuración'!$B$5,L86+'Configuración'!$B$5)))</f>
        <v/>
      </c>
      <c r="Q86" s="24">
        <f>IF(C86="","",IF(E86&lt;&gt;"","Entregado",IF(AND(D86&lt;&gt;"",'Configuración'!$B$2&gt;D86),"Compromiso vencido",IF(O86&gt;='Configuración'!$B$4,"Pendiente crítico","Pendiente"))))</f>
        <v/>
      </c>
      <c r="R86" s="24">
        <f>IF(Q86="","",IF(Q86="Entregado","Cerrada",IF(OR(Q86="Compromiso vencido",O86&gt;='Configuración'!$B$4,K86&gt;='Configuración'!$B$6),"Alta",IF(OR(O86&gt;='Configuración'!$B$3,P86&lt;='Configuración'!$B$2),"Media","Baja"))))</f>
        <v/>
      </c>
      <c r="S86" s="24">
        <f>IF(A86="","",IF(OR(B86="",C86="",F86="",H86="",I86=""),"Revisar datos","Completo"))</f>
        <v/>
      </c>
    </row>
    <row r="87" ht="34" customHeight="1">
      <c r="A87" s="18" t="n"/>
      <c r="B87" s="18" t="n"/>
      <c r="C87" s="19" t="n"/>
      <c r="D87" s="19" t="n"/>
      <c r="E87" s="19" t="n"/>
      <c r="F87" s="18" t="n"/>
      <c r="G87" s="20" t="n"/>
      <c r="H87" s="18" t="n"/>
      <c r="I87" s="18" t="n"/>
      <c r="J87" s="18" t="n"/>
      <c r="K87" s="21" t="n"/>
      <c r="L87" s="19" t="n"/>
      <c r="M87" s="20" t="n"/>
      <c r="N87" s="20" t="n"/>
      <c r="O87" s="25">
        <f>IF(C87="","",MAX(0,IF(E87="",'Configuración'!$B$2,E87)-C87))</f>
        <v/>
      </c>
      <c r="P87" s="26">
        <f>IF(C87="","",IF(E87&lt;&gt;"","",IF(L87="",C87+'Configuración'!$B$5,L87+'Configuración'!$B$5)))</f>
        <v/>
      </c>
      <c r="Q87" s="27">
        <f>IF(C87="","",IF(E87&lt;&gt;"","Entregado",IF(AND(D87&lt;&gt;"",'Configuración'!$B$2&gt;D87),"Compromiso vencido",IF(O87&gt;='Configuración'!$B$4,"Pendiente crítico","Pendiente"))))</f>
        <v/>
      </c>
      <c r="R87" s="27">
        <f>IF(Q87="","",IF(Q87="Entregado","Cerrada",IF(OR(Q87="Compromiso vencido",O87&gt;='Configuración'!$B$4,K87&gt;='Configuración'!$B$6),"Alta",IF(OR(O87&gt;='Configuración'!$B$3,P87&lt;='Configuración'!$B$2),"Media","Baja"))))</f>
        <v/>
      </c>
      <c r="S87" s="27">
        <f>IF(A87="","",IF(OR(B87="",C87="",F87="",H87="",I87=""),"Revisar datos","Completo"))</f>
        <v/>
      </c>
    </row>
    <row r="88" ht="34" customHeight="1">
      <c r="A88" s="18" t="n"/>
      <c r="B88" s="18" t="n"/>
      <c r="C88" s="19" t="n"/>
      <c r="D88" s="19" t="n"/>
      <c r="E88" s="19" t="n"/>
      <c r="F88" s="18" t="n"/>
      <c r="G88" s="20" t="n"/>
      <c r="H88" s="18" t="n"/>
      <c r="I88" s="18" t="n"/>
      <c r="J88" s="18" t="n"/>
      <c r="K88" s="21" t="n"/>
      <c r="L88" s="19" t="n"/>
      <c r="M88" s="20" t="n"/>
      <c r="N88" s="20" t="n"/>
      <c r="O88" s="22">
        <f>IF(C88="","",MAX(0,IF(E88="",'Configuración'!$B$2,E88)-C88))</f>
        <v/>
      </c>
      <c r="P88" s="23">
        <f>IF(C88="","",IF(E88&lt;&gt;"","",IF(L88="",C88+'Configuración'!$B$5,L88+'Configuración'!$B$5)))</f>
        <v/>
      </c>
      <c r="Q88" s="24">
        <f>IF(C88="","",IF(E88&lt;&gt;"","Entregado",IF(AND(D88&lt;&gt;"",'Configuración'!$B$2&gt;D88),"Compromiso vencido",IF(O88&gt;='Configuración'!$B$4,"Pendiente crítico","Pendiente"))))</f>
        <v/>
      </c>
      <c r="R88" s="24">
        <f>IF(Q88="","",IF(Q88="Entregado","Cerrada",IF(OR(Q88="Compromiso vencido",O88&gt;='Configuración'!$B$4,K88&gt;='Configuración'!$B$6),"Alta",IF(OR(O88&gt;='Configuración'!$B$3,P88&lt;='Configuración'!$B$2),"Media","Baja"))))</f>
        <v/>
      </c>
      <c r="S88" s="24">
        <f>IF(A88="","",IF(OR(B88="",C88="",F88="",H88="",I88=""),"Revisar datos","Completo"))</f>
        <v/>
      </c>
    </row>
    <row r="89" ht="34" customHeight="1">
      <c r="A89" s="18" t="n"/>
      <c r="B89" s="18" t="n"/>
      <c r="C89" s="19" t="n"/>
      <c r="D89" s="19" t="n"/>
      <c r="E89" s="19" t="n"/>
      <c r="F89" s="18" t="n"/>
      <c r="G89" s="20" t="n"/>
      <c r="H89" s="18" t="n"/>
      <c r="I89" s="18" t="n"/>
      <c r="J89" s="18" t="n"/>
      <c r="K89" s="21" t="n"/>
      <c r="L89" s="19" t="n"/>
      <c r="M89" s="20" t="n"/>
      <c r="N89" s="20" t="n"/>
      <c r="O89" s="25">
        <f>IF(C89="","",MAX(0,IF(E89="",'Configuración'!$B$2,E89)-C89))</f>
        <v/>
      </c>
      <c r="P89" s="26">
        <f>IF(C89="","",IF(E89&lt;&gt;"","",IF(L89="",C89+'Configuración'!$B$5,L89+'Configuración'!$B$5)))</f>
        <v/>
      </c>
      <c r="Q89" s="27">
        <f>IF(C89="","",IF(E89&lt;&gt;"","Entregado",IF(AND(D89&lt;&gt;"",'Configuración'!$B$2&gt;D89),"Compromiso vencido",IF(O89&gt;='Configuración'!$B$4,"Pendiente crítico","Pendiente"))))</f>
        <v/>
      </c>
      <c r="R89" s="27">
        <f>IF(Q89="","",IF(Q89="Entregado","Cerrada",IF(OR(Q89="Compromiso vencido",O89&gt;='Configuración'!$B$4,K89&gt;='Configuración'!$B$6),"Alta",IF(OR(O89&gt;='Configuración'!$B$3,P89&lt;='Configuración'!$B$2),"Media","Baja"))))</f>
        <v/>
      </c>
      <c r="S89" s="27">
        <f>IF(A89="","",IF(OR(B89="",C89="",F89="",H89="",I89=""),"Revisar datos","Completo"))</f>
        <v/>
      </c>
    </row>
    <row r="90" ht="34" customHeight="1">
      <c r="A90" s="18" t="n"/>
      <c r="B90" s="18" t="n"/>
      <c r="C90" s="19" t="n"/>
      <c r="D90" s="19" t="n"/>
      <c r="E90" s="19" t="n"/>
      <c r="F90" s="18" t="n"/>
      <c r="G90" s="20" t="n"/>
      <c r="H90" s="18" t="n"/>
      <c r="I90" s="18" t="n"/>
      <c r="J90" s="18" t="n"/>
      <c r="K90" s="21" t="n"/>
      <c r="L90" s="19" t="n"/>
      <c r="M90" s="20" t="n"/>
      <c r="N90" s="20" t="n"/>
      <c r="O90" s="22">
        <f>IF(C90="","",MAX(0,IF(E90="",'Configuración'!$B$2,E90)-C90))</f>
        <v/>
      </c>
      <c r="P90" s="23">
        <f>IF(C90="","",IF(E90&lt;&gt;"","",IF(L90="",C90+'Configuración'!$B$5,L90+'Configuración'!$B$5)))</f>
        <v/>
      </c>
      <c r="Q90" s="24">
        <f>IF(C90="","",IF(E90&lt;&gt;"","Entregado",IF(AND(D90&lt;&gt;"",'Configuración'!$B$2&gt;D90),"Compromiso vencido",IF(O90&gt;='Configuración'!$B$4,"Pendiente crítico","Pendiente"))))</f>
        <v/>
      </c>
      <c r="R90" s="24">
        <f>IF(Q90="","",IF(Q90="Entregado","Cerrada",IF(OR(Q90="Compromiso vencido",O90&gt;='Configuración'!$B$4,K90&gt;='Configuración'!$B$6),"Alta",IF(OR(O90&gt;='Configuración'!$B$3,P90&lt;='Configuración'!$B$2),"Media","Baja"))))</f>
        <v/>
      </c>
      <c r="S90" s="24">
        <f>IF(A90="","",IF(OR(B90="",C90="",F90="",H90="",I90=""),"Revisar datos","Completo"))</f>
        <v/>
      </c>
    </row>
    <row r="91" ht="34" customHeight="1">
      <c r="A91" s="18" t="n"/>
      <c r="B91" s="18" t="n"/>
      <c r="C91" s="19" t="n"/>
      <c r="D91" s="19" t="n"/>
      <c r="E91" s="19" t="n"/>
      <c r="F91" s="18" t="n"/>
      <c r="G91" s="20" t="n"/>
      <c r="H91" s="18" t="n"/>
      <c r="I91" s="18" t="n"/>
      <c r="J91" s="18" t="n"/>
      <c r="K91" s="21" t="n"/>
      <c r="L91" s="19" t="n"/>
      <c r="M91" s="20" t="n"/>
      <c r="N91" s="20" t="n"/>
      <c r="O91" s="25">
        <f>IF(C91="","",MAX(0,IF(E91="",'Configuración'!$B$2,E91)-C91))</f>
        <v/>
      </c>
      <c r="P91" s="26">
        <f>IF(C91="","",IF(E91&lt;&gt;"","",IF(L91="",C91+'Configuración'!$B$5,L91+'Configuración'!$B$5)))</f>
        <v/>
      </c>
      <c r="Q91" s="27">
        <f>IF(C91="","",IF(E91&lt;&gt;"","Entregado",IF(AND(D91&lt;&gt;"",'Configuración'!$B$2&gt;D91),"Compromiso vencido",IF(O91&gt;='Configuración'!$B$4,"Pendiente crítico","Pendiente"))))</f>
        <v/>
      </c>
      <c r="R91" s="27">
        <f>IF(Q91="","",IF(Q91="Entregado","Cerrada",IF(OR(Q91="Compromiso vencido",O91&gt;='Configuración'!$B$4,K91&gt;='Configuración'!$B$6),"Alta",IF(OR(O91&gt;='Configuración'!$B$3,P91&lt;='Configuración'!$B$2),"Media","Baja"))))</f>
        <v/>
      </c>
      <c r="S91" s="27">
        <f>IF(A91="","",IF(OR(B91="",C91="",F91="",H91="",I91=""),"Revisar datos","Completo"))</f>
        <v/>
      </c>
    </row>
    <row r="92" ht="34" customHeight="1">
      <c r="A92" s="18" t="n"/>
      <c r="B92" s="18" t="n"/>
      <c r="C92" s="19" t="n"/>
      <c r="D92" s="19" t="n"/>
      <c r="E92" s="19" t="n"/>
      <c r="F92" s="18" t="n"/>
      <c r="G92" s="20" t="n"/>
      <c r="H92" s="18" t="n"/>
      <c r="I92" s="18" t="n"/>
      <c r="J92" s="18" t="n"/>
      <c r="K92" s="21" t="n"/>
      <c r="L92" s="19" t="n"/>
      <c r="M92" s="20" t="n"/>
      <c r="N92" s="20" t="n"/>
      <c r="O92" s="22">
        <f>IF(C92="","",MAX(0,IF(E92="",'Configuración'!$B$2,E92)-C92))</f>
        <v/>
      </c>
      <c r="P92" s="23">
        <f>IF(C92="","",IF(E92&lt;&gt;"","",IF(L92="",C92+'Configuración'!$B$5,L92+'Configuración'!$B$5)))</f>
        <v/>
      </c>
      <c r="Q92" s="24">
        <f>IF(C92="","",IF(E92&lt;&gt;"","Entregado",IF(AND(D92&lt;&gt;"",'Configuración'!$B$2&gt;D92),"Compromiso vencido",IF(O92&gt;='Configuración'!$B$4,"Pendiente crítico","Pendiente"))))</f>
        <v/>
      </c>
      <c r="R92" s="24">
        <f>IF(Q92="","",IF(Q92="Entregado","Cerrada",IF(OR(Q92="Compromiso vencido",O92&gt;='Configuración'!$B$4,K92&gt;='Configuración'!$B$6),"Alta",IF(OR(O92&gt;='Configuración'!$B$3,P92&lt;='Configuración'!$B$2),"Media","Baja"))))</f>
        <v/>
      </c>
      <c r="S92" s="24">
        <f>IF(A92="","",IF(OR(B92="",C92="",F92="",H92="",I92=""),"Revisar datos","Completo"))</f>
        <v/>
      </c>
    </row>
    <row r="93" ht="34" customHeight="1">
      <c r="A93" s="18" t="n"/>
      <c r="B93" s="18" t="n"/>
      <c r="C93" s="19" t="n"/>
      <c r="D93" s="19" t="n"/>
      <c r="E93" s="19" t="n"/>
      <c r="F93" s="18" t="n"/>
      <c r="G93" s="20" t="n"/>
      <c r="H93" s="18" t="n"/>
      <c r="I93" s="18" t="n"/>
      <c r="J93" s="18" t="n"/>
      <c r="K93" s="21" t="n"/>
      <c r="L93" s="19" t="n"/>
      <c r="M93" s="20" t="n"/>
      <c r="N93" s="20" t="n"/>
      <c r="O93" s="25">
        <f>IF(C93="","",MAX(0,IF(E93="",'Configuración'!$B$2,E93)-C93))</f>
        <v/>
      </c>
      <c r="P93" s="26">
        <f>IF(C93="","",IF(E93&lt;&gt;"","",IF(L93="",C93+'Configuración'!$B$5,L93+'Configuración'!$B$5)))</f>
        <v/>
      </c>
      <c r="Q93" s="27">
        <f>IF(C93="","",IF(E93&lt;&gt;"","Entregado",IF(AND(D93&lt;&gt;"",'Configuración'!$B$2&gt;D93),"Compromiso vencido",IF(O93&gt;='Configuración'!$B$4,"Pendiente crítico","Pendiente"))))</f>
        <v/>
      </c>
      <c r="R93" s="27">
        <f>IF(Q93="","",IF(Q93="Entregado","Cerrada",IF(OR(Q93="Compromiso vencido",O93&gt;='Configuración'!$B$4,K93&gt;='Configuración'!$B$6),"Alta",IF(OR(O93&gt;='Configuración'!$B$3,P93&lt;='Configuración'!$B$2),"Media","Baja"))))</f>
        <v/>
      </c>
      <c r="S93" s="27">
        <f>IF(A93="","",IF(OR(B93="",C93="",F93="",H93="",I93=""),"Revisar datos","Completo"))</f>
        <v/>
      </c>
    </row>
    <row r="94" ht="34" customHeight="1">
      <c r="A94" s="18" t="n"/>
      <c r="B94" s="18" t="n"/>
      <c r="C94" s="19" t="n"/>
      <c r="D94" s="19" t="n"/>
      <c r="E94" s="19" t="n"/>
      <c r="F94" s="18" t="n"/>
      <c r="G94" s="20" t="n"/>
      <c r="H94" s="18" t="n"/>
      <c r="I94" s="18" t="n"/>
      <c r="J94" s="18" t="n"/>
      <c r="K94" s="21" t="n"/>
      <c r="L94" s="19" t="n"/>
      <c r="M94" s="20" t="n"/>
      <c r="N94" s="20" t="n"/>
      <c r="O94" s="22">
        <f>IF(C94="","",MAX(0,IF(E94="",'Configuración'!$B$2,E94)-C94))</f>
        <v/>
      </c>
      <c r="P94" s="23">
        <f>IF(C94="","",IF(E94&lt;&gt;"","",IF(L94="",C94+'Configuración'!$B$5,L94+'Configuración'!$B$5)))</f>
        <v/>
      </c>
      <c r="Q94" s="24">
        <f>IF(C94="","",IF(E94&lt;&gt;"","Entregado",IF(AND(D94&lt;&gt;"",'Configuración'!$B$2&gt;D94),"Compromiso vencido",IF(O94&gt;='Configuración'!$B$4,"Pendiente crítico","Pendiente"))))</f>
        <v/>
      </c>
      <c r="R94" s="24">
        <f>IF(Q94="","",IF(Q94="Entregado","Cerrada",IF(OR(Q94="Compromiso vencido",O94&gt;='Configuración'!$B$4,K94&gt;='Configuración'!$B$6),"Alta",IF(OR(O94&gt;='Configuración'!$B$3,P94&lt;='Configuración'!$B$2),"Media","Baja"))))</f>
        <v/>
      </c>
      <c r="S94" s="24">
        <f>IF(A94="","",IF(OR(B94="",C94="",F94="",H94="",I94=""),"Revisar datos","Completo"))</f>
        <v/>
      </c>
    </row>
    <row r="95" ht="34" customHeight="1">
      <c r="A95" s="18" t="n"/>
      <c r="B95" s="18" t="n"/>
      <c r="C95" s="19" t="n"/>
      <c r="D95" s="19" t="n"/>
      <c r="E95" s="19" t="n"/>
      <c r="F95" s="18" t="n"/>
      <c r="G95" s="20" t="n"/>
      <c r="H95" s="18" t="n"/>
      <c r="I95" s="18" t="n"/>
      <c r="J95" s="18" t="n"/>
      <c r="K95" s="21" t="n"/>
      <c r="L95" s="19" t="n"/>
      <c r="M95" s="20" t="n"/>
      <c r="N95" s="20" t="n"/>
      <c r="O95" s="25">
        <f>IF(C95="","",MAX(0,IF(E95="",'Configuración'!$B$2,E95)-C95))</f>
        <v/>
      </c>
      <c r="P95" s="26">
        <f>IF(C95="","",IF(E95&lt;&gt;"","",IF(L95="",C95+'Configuración'!$B$5,L95+'Configuración'!$B$5)))</f>
        <v/>
      </c>
      <c r="Q95" s="27">
        <f>IF(C95="","",IF(E95&lt;&gt;"","Entregado",IF(AND(D95&lt;&gt;"",'Configuración'!$B$2&gt;D95),"Compromiso vencido",IF(O95&gt;='Configuración'!$B$4,"Pendiente crítico","Pendiente"))))</f>
        <v/>
      </c>
      <c r="R95" s="27">
        <f>IF(Q95="","",IF(Q95="Entregado","Cerrada",IF(OR(Q95="Compromiso vencido",O95&gt;='Configuración'!$B$4,K95&gt;='Configuración'!$B$6),"Alta",IF(OR(O95&gt;='Configuración'!$B$3,P95&lt;='Configuración'!$B$2),"Media","Baja"))))</f>
        <v/>
      </c>
      <c r="S95" s="27">
        <f>IF(A95="","",IF(OR(B95="",C95="",F95="",H95="",I95=""),"Revisar datos","Completo"))</f>
        <v/>
      </c>
    </row>
    <row r="96" ht="34" customHeight="1">
      <c r="A96" s="18" t="n"/>
      <c r="B96" s="18" t="n"/>
      <c r="C96" s="19" t="n"/>
      <c r="D96" s="19" t="n"/>
      <c r="E96" s="19" t="n"/>
      <c r="F96" s="18" t="n"/>
      <c r="G96" s="20" t="n"/>
      <c r="H96" s="18" t="n"/>
      <c r="I96" s="18" t="n"/>
      <c r="J96" s="18" t="n"/>
      <c r="K96" s="21" t="n"/>
      <c r="L96" s="19" t="n"/>
      <c r="M96" s="20" t="n"/>
      <c r="N96" s="20" t="n"/>
      <c r="O96" s="22">
        <f>IF(C96="","",MAX(0,IF(E96="",'Configuración'!$B$2,E96)-C96))</f>
        <v/>
      </c>
      <c r="P96" s="23">
        <f>IF(C96="","",IF(E96&lt;&gt;"","",IF(L96="",C96+'Configuración'!$B$5,L96+'Configuración'!$B$5)))</f>
        <v/>
      </c>
      <c r="Q96" s="24">
        <f>IF(C96="","",IF(E96&lt;&gt;"","Entregado",IF(AND(D96&lt;&gt;"",'Configuración'!$B$2&gt;D96),"Compromiso vencido",IF(O96&gt;='Configuración'!$B$4,"Pendiente crítico","Pendiente"))))</f>
        <v/>
      </c>
      <c r="R96" s="24">
        <f>IF(Q96="","",IF(Q96="Entregado","Cerrada",IF(OR(Q96="Compromiso vencido",O96&gt;='Configuración'!$B$4,K96&gt;='Configuración'!$B$6),"Alta",IF(OR(O96&gt;='Configuración'!$B$3,P96&lt;='Configuración'!$B$2),"Media","Baja"))))</f>
        <v/>
      </c>
      <c r="S96" s="24">
        <f>IF(A96="","",IF(OR(B96="",C96="",F96="",H96="",I96=""),"Revisar datos","Completo"))</f>
        <v/>
      </c>
    </row>
    <row r="97" ht="34" customHeight="1">
      <c r="A97" s="18" t="n"/>
      <c r="B97" s="18" t="n"/>
      <c r="C97" s="19" t="n"/>
      <c r="D97" s="19" t="n"/>
      <c r="E97" s="19" t="n"/>
      <c r="F97" s="18" t="n"/>
      <c r="G97" s="20" t="n"/>
      <c r="H97" s="18" t="n"/>
      <c r="I97" s="18" t="n"/>
      <c r="J97" s="18" t="n"/>
      <c r="K97" s="21" t="n"/>
      <c r="L97" s="19" t="n"/>
      <c r="M97" s="20" t="n"/>
      <c r="N97" s="20" t="n"/>
      <c r="O97" s="25">
        <f>IF(C97="","",MAX(0,IF(E97="",'Configuración'!$B$2,E97)-C97))</f>
        <v/>
      </c>
      <c r="P97" s="26">
        <f>IF(C97="","",IF(E97&lt;&gt;"","",IF(L97="",C97+'Configuración'!$B$5,L97+'Configuración'!$B$5)))</f>
        <v/>
      </c>
      <c r="Q97" s="27">
        <f>IF(C97="","",IF(E97&lt;&gt;"","Entregado",IF(AND(D97&lt;&gt;"",'Configuración'!$B$2&gt;D97),"Compromiso vencido",IF(O97&gt;='Configuración'!$B$4,"Pendiente crítico","Pendiente"))))</f>
        <v/>
      </c>
      <c r="R97" s="27">
        <f>IF(Q97="","",IF(Q97="Entregado","Cerrada",IF(OR(Q97="Compromiso vencido",O97&gt;='Configuración'!$B$4,K97&gt;='Configuración'!$B$6),"Alta",IF(OR(O97&gt;='Configuración'!$B$3,P97&lt;='Configuración'!$B$2),"Media","Baja"))))</f>
        <v/>
      </c>
      <c r="S97" s="27">
        <f>IF(A97="","",IF(OR(B97="",C97="",F97="",H97="",I97=""),"Revisar datos","Completo"))</f>
        <v/>
      </c>
    </row>
    <row r="98" ht="34" customHeight="1">
      <c r="A98" s="18" t="n"/>
      <c r="B98" s="18" t="n"/>
      <c r="C98" s="19" t="n"/>
      <c r="D98" s="19" t="n"/>
      <c r="E98" s="19" t="n"/>
      <c r="F98" s="18" t="n"/>
      <c r="G98" s="20" t="n"/>
      <c r="H98" s="18" t="n"/>
      <c r="I98" s="18" t="n"/>
      <c r="J98" s="18" t="n"/>
      <c r="K98" s="21" t="n"/>
      <c r="L98" s="19" t="n"/>
      <c r="M98" s="20" t="n"/>
      <c r="N98" s="20" t="n"/>
      <c r="O98" s="22">
        <f>IF(C98="","",MAX(0,IF(E98="",'Configuración'!$B$2,E98)-C98))</f>
        <v/>
      </c>
      <c r="P98" s="23">
        <f>IF(C98="","",IF(E98&lt;&gt;"","",IF(L98="",C98+'Configuración'!$B$5,L98+'Configuración'!$B$5)))</f>
        <v/>
      </c>
      <c r="Q98" s="24">
        <f>IF(C98="","",IF(E98&lt;&gt;"","Entregado",IF(AND(D98&lt;&gt;"",'Configuración'!$B$2&gt;D98),"Compromiso vencido",IF(O98&gt;='Configuración'!$B$4,"Pendiente crítico","Pendiente"))))</f>
        <v/>
      </c>
      <c r="R98" s="24">
        <f>IF(Q98="","",IF(Q98="Entregado","Cerrada",IF(OR(Q98="Compromiso vencido",O98&gt;='Configuración'!$B$4,K98&gt;='Configuración'!$B$6),"Alta",IF(OR(O98&gt;='Configuración'!$B$3,P98&lt;='Configuración'!$B$2),"Media","Baja"))))</f>
        <v/>
      </c>
      <c r="S98" s="24">
        <f>IF(A98="","",IF(OR(B98="",C98="",F98="",H98="",I98=""),"Revisar datos","Completo"))</f>
        <v/>
      </c>
    </row>
    <row r="99" ht="34" customHeight="1">
      <c r="A99" s="18" t="n"/>
      <c r="B99" s="18" t="n"/>
      <c r="C99" s="19" t="n"/>
      <c r="D99" s="19" t="n"/>
      <c r="E99" s="19" t="n"/>
      <c r="F99" s="18" t="n"/>
      <c r="G99" s="20" t="n"/>
      <c r="H99" s="18" t="n"/>
      <c r="I99" s="18" t="n"/>
      <c r="J99" s="18" t="n"/>
      <c r="K99" s="21" t="n"/>
      <c r="L99" s="19" t="n"/>
      <c r="M99" s="20" t="n"/>
      <c r="N99" s="20" t="n"/>
      <c r="O99" s="25">
        <f>IF(C99="","",MAX(0,IF(E99="",'Configuración'!$B$2,E99)-C99))</f>
        <v/>
      </c>
      <c r="P99" s="26">
        <f>IF(C99="","",IF(E99&lt;&gt;"","",IF(L99="",C99+'Configuración'!$B$5,L99+'Configuración'!$B$5)))</f>
        <v/>
      </c>
      <c r="Q99" s="27">
        <f>IF(C99="","",IF(E99&lt;&gt;"","Entregado",IF(AND(D99&lt;&gt;"",'Configuración'!$B$2&gt;D99),"Compromiso vencido",IF(O99&gt;='Configuración'!$B$4,"Pendiente crítico","Pendiente"))))</f>
        <v/>
      </c>
      <c r="R99" s="27">
        <f>IF(Q99="","",IF(Q99="Entregado","Cerrada",IF(OR(Q99="Compromiso vencido",O99&gt;='Configuración'!$B$4,K99&gt;='Configuración'!$B$6),"Alta",IF(OR(O99&gt;='Configuración'!$B$3,P99&lt;='Configuración'!$B$2),"Media","Baja"))))</f>
        <v/>
      </c>
      <c r="S99" s="27">
        <f>IF(A99="","",IF(OR(B99="",C99="",F99="",H99="",I99=""),"Revisar datos","Completo"))</f>
        <v/>
      </c>
    </row>
    <row r="100" ht="34" customHeight="1">
      <c r="A100" s="18" t="n"/>
      <c r="B100" s="18" t="n"/>
      <c r="C100" s="19" t="n"/>
      <c r="D100" s="19" t="n"/>
      <c r="E100" s="19" t="n"/>
      <c r="F100" s="18" t="n"/>
      <c r="G100" s="20" t="n"/>
      <c r="H100" s="18" t="n"/>
      <c r="I100" s="18" t="n"/>
      <c r="J100" s="18" t="n"/>
      <c r="K100" s="21" t="n"/>
      <c r="L100" s="19" t="n"/>
      <c r="M100" s="20" t="n"/>
      <c r="N100" s="20" t="n"/>
      <c r="O100" s="22">
        <f>IF(C100="","",MAX(0,IF(E100="",'Configuración'!$B$2,E100)-C100))</f>
        <v/>
      </c>
      <c r="P100" s="23">
        <f>IF(C100="","",IF(E100&lt;&gt;"","",IF(L100="",C100+'Configuración'!$B$5,L100+'Configuración'!$B$5)))</f>
        <v/>
      </c>
      <c r="Q100" s="24">
        <f>IF(C100="","",IF(E100&lt;&gt;"","Entregado",IF(AND(D100&lt;&gt;"",'Configuración'!$B$2&gt;D100),"Compromiso vencido",IF(O100&gt;='Configuración'!$B$4,"Pendiente crítico","Pendiente"))))</f>
        <v/>
      </c>
      <c r="R100" s="24">
        <f>IF(Q100="","",IF(Q100="Entregado","Cerrada",IF(OR(Q100="Compromiso vencido",O100&gt;='Configuración'!$B$4,K100&gt;='Configuración'!$B$6),"Alta",IF(OR(O100&gt;='Configuración'!$B$3,P100&lt;='Configuración'!$B$2),"Media","Baja"))))</f>
        <v/>
      </c>
      <c r="S100" s="24">
        <f>IF(A100="","",IF(OR(B100="",C100="",F100="",H100="",I100=""),"Revisar datos","Completo"))</f>
        <v/>
      </c>
    </row>
    <row r="101" ht="34" customHeight="1">
      <c r="A101" s="18" t="n"/>
      <c r="B101" s="18" t="n"/>
      <c r="C101" s="19" t="n"/>
      <c r="D101" s="19" t="n"/>
      <c r="E101" s="19" t="n"/>
      <c r="F101" s="18" t="n"/>
      <c r="G101" s="20" t="n"/>
      <c r="H101" s="18" t="n"/>
      <c r="I101" s="18" t="n"/>
      <c r="J101" s="18" t="n"/>
      <c r="K101" s="21" t="n"/>
      <c r="L101" s="19" t="n"/>
      <c r="M101" s="20" t="n"/>
      <c r="N101" s="20" t="n"/>
      <c r="O101" s="25">
        <f>IF(C101="","",MAX(0,IF(E101="",'Configuración'!$B$2,E101)-C101))</f>
        <v/>
      </c>
      <c r="P101" s="26">
        <f>IF(C101="","",IF(E101&lt;&gt;"","",IF(L101="",C101+'Configuración'!$B$5,L101+'Configuración'!$B$5)))</f>
        <v/>
      </c>
      <c r="Q101" s="27">
        <f>IF(C101="","",IF(E101&lt;&gt;"","Entregado",IF(AND(D101&lt;&gt;"",'Configuración'!$B$2&gt;D101),"Compromiso vencido",IF(O101&gt;='Configuración'!$B$4,"Pendiente crítico","Pendiente"))))</f>
        <v/>
      </c>
      <c r="R101" s="27">
        <f>IF(Q101="","",IF(Q101="Entregado","Cerrada",IF(OR(Q101="Compromiso vencido",O101&gt;='Configuración'!$B$4,K101&gt;='Configuración'!$B$6),"Alta",IF(OR(O101&gt;='Configuración'!$B$3,P101&lt;='Configuración'!$B$2),"Media","Baja"))))</f>
        <v/>
      </c>
      <c r="S101" s="27">
        <f>IF(A101="","",IF(OR(B101="",C101="",F101="",H101="",I101=""),"Revisar datos","Completo"))</f>
        <v/>
      </c>
    </row>
    <row r="102" ht="34" customHeight="1">
      <c r="A102" s="18" t="n"/>
      <c r="B102" s="18" t="n"/>
      <c r="C102" s="19" t="n"/>
      <c r="D102" s="19" t="n"/>
      <c r="E102" s="19" t="n"/>
      <c r="F102" s="18" t="n"/>
      <c r="G102" s="20" t="n"/>
      <c r="H102" s="18" t="n"/>
      <c r="I102" s="18" t="n"/>
      <c r="J102" s="18" t="n"/>
      <c r="K102" s="21" t="n"/>
      <c r="L102" s="19" t="n"/>
      <c r="M102" s="20" t="n"/>
      <c r="N102" s="20" t="n"/>
      <c r="O102" s="22">
        <f>IF(C102="","",MAX(0,IF(E102="",'Configuración'!$B$2,E102)-C102))</f>
        <v/>
      </c>
      <c r="P102" s="23">
        <f>IF(C102="","",IF(E102&lt;&gt;"","",IF(L102="",C102+'Configuración'!$B$5,L102+'Configuración'!$B$5)))</f>
        <v/>
      </c>
      <c r="Q102" s="24">
        <f>IF(C102="","",IF(E102&lt;&gt;"","Entregado",IF(AND(D102&lt;&gt;"",'Configuración'!$B$2&gt;D102),"Compromiso vencido",IF(O102&gt;='Configuración'!$B$4,"Pendiente crítico","Pendiente"))))</f>
        <v/>
      </c>
      <c r="R102" s="24">
        <f>IF(Q102="","",IF(Q102="Entregado","Cerrada",IF(OR(Q102="Compromiso vencido",O102&gt;='Configuración'!$B$4,K102&gt;='Configuración'!$B$6),"Alta",IF(OR(O102&gt;='Configuración'!$B$3,P102&lt;='Configuración'!$B$2),"Media","Baja"))))</f>
        <v/>
      </c>
      <c r="S102" s="24">
        <f>IF(A102="","",IF(OR(B102="",C102="",F102="",H102="",I102=""),"Revisar datos","Completo"))</f>
        <v/>
      </c>
    </row>
    <row r="103" ht="34" customHeight="1">
      <c r="A103" s="18" t="n"/>
      <c r="B103" s="18" t="n"/>
      <c r="C103" s="19" t="n"/>
      <c r="D103" s="19" t="n"/>
      <c r="E103" s="19" t="n"/>
      <c r="F103" s="18" t="n"/>
      <c r="G103" s="20" t="n"/>
      <c r="H103" s="18" t="n"/>
      <c r="I103" s="18" t="n"/>
      <c r="J103" s="18" t="n"/>
      <c r="K103" s="21" t="n"/>
      <c r="L103" s="19" t="n"/>
      <c r="M103" s="20" t="n"/>
      <c r="N103" s="20" t="n"/>
      <c r="O103" s="25">
        <f>IF(C103="","",MAX(0,IF(E103="",'Configuración'!$B$2,E103)-C103))</f>
        <v/>
      </c>
      <c r="P103" s="26">
        <f>IF(C103="","",IF(E103&lt;&gt;"","",IF(L103="",C103+'Configuración'!$B$5,L103+'Configuración'!$B$5)))</f>
        <v/>
      </c>
      <c r="Q103" s="27">
        <f>IF(C103="","",IF(E103&lt;&gt;"","Entregado",IF(AND(D103&lt;&gt;"",'Configuración'!$B$2&gt;D103),"Compromiso vencido",IF(O103&gt;='Configuración'!$B$4,"Pendiente crítico","Pendiente"))))</f>
        <v/>
      </c>
      <c r="R103" s="27">
        <f>IF(Q103="","",IF(Q103="Entregado","Cerrada",IF(OR(Q103="Compromiso vencido",O103&gt;='Configuración'!$B$4,K103&gt;='Configuración'!$B$6),"Alta",IF(OR(O103&gt;='Configuración'!$B$3,P103&lt;='Configuración'!$B$2),"Media","Baja"))))</f>
        <v/>
      </c>
      <c r="S103" s="27">
        <f>IF(A103="","",IF(OR(B103="",C103="",F103="",H103="",I103=""),"Revisar datos","Completo"))</f>
        <v/>
      </c>
    </row>
    <row r="104" ht="34" customHeight="1">
      <c r="A104" s="18" t="n"/>
      <c r="B104" s="18" t="n"/>
      <c r="C104" s="19" t="n"/>
      <c r="D104" s="19" t="n"/>
      <c r="E104" s="19" t="n"/>
      <c r="F104" s="18" t="n"/>
      <c r="G104" s="20" t="n"/>
      <c r="H104" s="18" t="n"/>
      <c r="I104" s="18" t="n"/>
      <c r="J104" s="18" t="n"/>
      <c r="K104" s="21" t="n"/>
      <c r="L104" s="19" t="n"/>
      <c r="M104" s="20" t="n"/>
      <c r="N104" s="20" t="n"/>
      <c r="O104" s="22">
        <f>IF(C104="","",MAX(0,IF(E104="",'Configuración'!$B$2,E104)-C104))</f>
        <v/>
      </c>
      <c r="P104" s="23">
        <f>IF(C104="","",IF(E104&lt;&gt;"","",IF(L104="",C104+'Configuración'!$B$5,L104+'Configuración'!$B$5)))</f>
        <v/>
      </c>
      <c r="Q104" s="24">
        <f>IF(C104="","",IF(E104&lt;&gt;"","Entregado",IF(AND(D104&lt;&gt;"",'Configuración'!$B$2&gt;D104),"Compromiso vencido",IF(O104&gt;='Configuración'!$B$4,"Pendiente crítico","Pendiente"))))</f>
        <v/>
      </c>
      <c r="R104" s="24">
        <f>IF(Q104="","",IF(Q104="Entregado","Cerrada",IF(OR(Q104="Compromiso vencido",O104&gt;='Configuración'!$B$4,K104&gt;='Configuración'!$B$6),"Alta",IF(OR(O104&gt;='Configuración'!$B$3,P104&lt;='Configuración'!$B$2),"Media","Baja"))))</f>
        <v/>
      </c>
      <c r="S104" s="24">
        <f>IF(A104="","",IF(OR(B104="",C104="",F104="",H104="",I104=""),"Revisar datos","Completo"))</f>
        <v/>
      </c>
    </row>
    <row r="105" ht="34" customHeight="1">
      <c r="A105" s="18" t="n"/>
      <c r="B105" s="18" t="n"/>
      <c r="C105" s="19" t="n"/>
      <c r="D105" s="19" t="n"/>
      <c r="E105" s="19" t="n"/>
      <c r="F105" s="18" t="n"/>
      <c r="G105" s="20" t="n"/>
      <c r="H105" s="18" t="n"/>
      <c r="I105" s="18" t="n"/>
      <c r="J105" s="18" t="n"/>
      <c r="K105" s="21" t="n"/>
      <c r="L105" s="19" t="n"/>
      <c r="M105" s="20" t="n"/>
      <c r="N105" s="20" t="n"/>
      <c r="O105" s="25">
        <f>IF(C105="","",MAX(0,IF(E105="",'Configuración'!$B$2,E105)-C105))</f>
        <v/>
      </c>
      <c r="P105" s="26">
        <f>IF(C105="","",IF(E105&lt;&gt;"","",IF(L105="",C105+'Configuración'!$B$5,L105+'Configuración'!$B$5)))</f>
        <v/>
      </c>
      <c r="Q105" s="27">
        <f>IF(C105="","",IF(E105&lt;&gt;"","Entregado",IF(AND(D105&lt;&gt;"",'Configuración'!$B$2&gt;D105),"Compromiso vencido",IF(O105&gt;='Configuración'!$B$4,"Pendiente crítico","Pendiente"))))</f>
        <v/>
      </c>
      <c r="R105" s="27">
        <f>IF(Q105="","",IF(Q105="Entregado","Cerrada",IF(OR(Q105="Compromiso vencido",O105&gt;='Configuración'!$B$4,K105&gt;='Configuración'!$B$6),"Alta",IF(OR(O105&gt;='Configuración'!$B$3,P105&lt;='Configuración'!$B$2),"Media","Baja"))))</f>
        <v/>
      </c>
      <c r="S105" s="27">
        <f>IF(A105="","",IF(OR(B105="",C105="",F105="",H105="",I105=""),"Revisar datos","Completo"))</f>
        <v/>
      </c>
    </row>
    <row r="106" ht="34" customHeight="1">
      <c r="A106" s="18" t="n"/>
      <c r="B106" s="18" t="n"/>
      <c r="C106" s="19" t="n"/>
      <c r="D106" s="19" t="n"/>
      <c r="E106" s="19" t="n"/>
      <c r="F106" s="18" t="n"/>
      <c r="G106" s="20" t="n"/>
      <c r="H106" s="18" t="n"/>
      <c r="I106" s="18" t="n"/>
      <c r="J106" s="18" t="n"/>
      <c r="K106" s="21" t="n"/>
      <c r="L106" s="19" t="n"/>
      <c r="M106" s="20" t="n"/>
      <c r="N106" s="20" t="n"/>
      <c r="O106" s="22">
        <f>IF(C106="","",MAX(0,IF(E106="",'Configuración'!$B$2,E106)-C106))</f>
        <v/>
      </c>
      <c r="P106" s="23">
        <f>IF(C106="","",IF(E106&lt;&gt;"","",IF(L106="",C106+'Configuración'!$B$5,L106+'Configuración'!$B$5)))</f>
        <v/>
      </c>
      <c r="Q106" s="24">
        <f>IF(C106="","",IF(E106&lt;&gt;"","Entregado",IF(AND(D106&lt;&gt;"",'Configuración'!$B$2&gt;D106),"Compromiso vencido",IF(O106&gt;='Configuración'!$B$4,"Pendiente crítico","Pendiente"))))</f>
        <v/>
      </c>
      <c r="R106" s="24">
        <f>IF(Q106="","",IF(Q106="Entregado","Cerrada",IF(OR(Q106="Compromiso vencido",O106&gt;='Configuración'!$B$4,K106&gt;='Configuración'!$B$6),"Alta",IF(OR(O106&gt;='Configuración'!$B$3,P106&lt;='Configuración'!$B$2),"Media","Baja"))))</f>
        <v/>
      </c>
      <c r="S106" s="24">
        <f>IF(A106="","",IF(OR(B106="",C106="",F106="",H106="",I106=""),"Revisar datos","Completo"))</f>
        <v/>
      </c>
    </row>
    <row r="107" ht="34" customHeight="1">
      <c r="A107" s="18" t="n"/>
      <c r="B107" s="18" t="n"/>
      <c r="C107" s="19" t="n"/>
      <c r="D107" s="19" t="n"/>
      <c r="E107" s="19" t="n"/>
      <c r="F107" s="18" t="n"/>
      <c r="G107" s="20" t="n"/>
      <c r="H107" s="18" t="n"/>
      <c r="I107" s="18" t="n"/>
      <c r="J107" s="18" t="n"/>
      <c r="K107" s="21" t="n"/>
      <c r="L107" s="19" t="n"/>
      <c r="M107" s="20" t="n"/>
      <c r="N107" s="20" t="n"/>
      <c r="O107" s="25">
        <f>IF(C107="","",MAX(0,IF(E107="",'Configuración'!$B$2,E107)-C107))</f>
        <v/>
      </c>
      <c r="P107" s="26">
        <f>IF(C107="","",IF(E107&lt;&gt;"","",IF(L107="",C107+'Configuración'!$B$5,L107+'Configuración'!$B$5)))</f>
        <v/>
      </c>
      <c r="Q107" s="27">
        <f>IF(C107="","",IF(E107&lt;&gt;"","Entregado",IF(AND(D107&lt;&gt;"",'Configuración'!$B$2&gt;D107),"Compromiso vencido",IF(O107&gt;='Configuración'!$B$4,"Pendiente crítico","Pendiente"))))</f>
        <v/>
      </c>
      <c r="R107" s="27">
        <f>IF(Q107="","",IF(Q107="Entregado","Cerrada",IF(OR(Q107="Compromiso vencido",O107&gt;='Configuración'!$B$4,K107&gt;='Configuración'!$B$6),"Alta",IF(OR(O107&gt;='Configuración'!$B$3,P107&lt;='Configuración'!$B$2),"Media","Baja"))))</f>
        <v/>
      </c>
      <c r="S107" s="27">
        <f>IF(A107="","",IF(OR(B107="",C107="",F107="",H107="",I107=""),"Revisar datos","Completo"))</f>
        <v/>
      </c>
    </row>
    <row r="108" ht="34" customHeight="1">
      <c r="A108" s="18" t="n"/>
      <c r="B108" s="18" t="n"/>
      <c r="C108" s="19" t="n"/>
      <c r="D108" s="19" t="n"/>
      <c r="E108" s="19" t="n"/>
      <c r="F108" s="18" t="n"/>
      <c r="G108" s="20" t="n"/>
      <c r="H108" s="18" t="n"/>
      <c r="I108" s="18" t="n"/>
      <c r="J108" s="18" t="n"/>
      <c r="K108" s="21" t="n"/>
      <c r="L108" s="19" t="n"/>
      <c r="M108" s="20" t="n"/>
      <c r="N108" s="20" t="n"/>
      <c r="O108" s="22">
        <f>IF(C108="","",MAX(0,IF(E108="",'Configuración'!$B$2,E108)-C108))</f>
        <v/>
      </c>
      <c r="P108" s="23">
        <f>IF(C108="","",IF(E108&lt;&gt;"","",IF(L108="",C108+'Configuración'!$B$5,L108+'Configuración'!$B$5)))</f>
        <v/>
      </c>
      <c r="Q108" s="24">
        <f>IF(C108="","",IF(E108&lt;&gt;"","Entregado",IF(AND(D108&lt;&gt;"",'Configuración'!$B$2&gt;D108),"Compromiso vencido",IF(O108&gt;='Configuración'!$B$4,"Pendiente crítico","Pendiente"))))</f>
        <v/>
      </c>
      <c r="R108" s="24">
        <f>IF(Q108="","",IF(Q108="Entregado","Cerrada",IF(OR(Q108="Compromiso vencido",O108&gt;='Configuración'!$B$4,K108&gt;='Configuración'!$B$6),"Alta",IF(OR(O108&gt;='Configuración'!$B$3,P108&lt;='Configuración'!$B$2),"Media","Baja"))))</f>
        <v/>
      </c>
      <c r="S108" s="24">
        <f>IF(A108="","",IF(OR(B108="",C108="",F108="",H108="",I108=""),"Revisar datos","Completo"))</f>
        <v/>
      </c>
    </row>
    <row r="109" ht="34" customHeight="1">
      <c r="A109" s="18" t="n"/>
      <c r="B109" s="18" t="n"/>
      <c r="C109" s="19" t="n"/>
      <c r="D109" s="19" t="n"/>
      <c r="E109" s="19" t="n"/>
      <c r="F109" s="18" t="n"/>
      <c r="G109" s="20" t="n"/>
      <c r="H109" s="18" t="n"/>
      <c r="I109" s="18" t="n"/>
      <c r="J109" s="18" t="n"/>
      <c r="K109" s="21" t="n"/>
      <c r="L109" s="19" t="n"/>
      <c r="M109" s="20" t="n"/>
      <c r="N109" s="20" t="n"/>
      <c r="O109" s="25">
        <f>IF(C109="","",MAX(0,IF(E109="",'Configuración'!$B$2,E109)-C109))</f>
        <v/>
      </c>
      <c r="P109" s="26">
        <f>IF(C109="","",IF(E109&lt;&gt;"","",IF(L109="",C109+'Configuración'!$B$5,L109+'Configuración'!$B$5)))</f>
        <v/>
      </c>
      <c r="Q109" s="27">
        <f>IF(C109="","",IF(E109&lt;&gt;"","Entregado",IF(AND(D109&lt;&gt;"",'Configuración'!$B$2&gt;D109),"Compromiso vencido",IF(O109&gt;='Configuración'!$B$4,"Pendiente crítico","Pendiente"))))</f>
        <v/>
      </c>
      <c r="R109" s="27">
        <f>IF(Q109="","",IF(Q109="Entregado","Cerrada",IF(OR(Q109="Compromiso vencido",O109&gt;='Configuración'!$B$4,K109&gt;='Configuración'!$B$6),"Alta",IF(OR(O109&gt;='Configuración'!$B$3,P109&lt;='Configuración'!$B$2),"Media","Baja"))))</f>
        <v/>
      </c>
      <c r="S109" s="27">
        <f>IF(A109="","",IF(OR(B109="",C109="",F109="",H109="",I109=""),"Revisar datos","Completo"))</f>
        <v/>
      </c>
    </row>
    <row r="110" ht="34" customHeight="1">
      <c r="A110" s="18" t="n"/>
      <c r="B110" s="18" t="n"/>
      <c r="C110" s="19" t="n"/>
      <c r="D110" s="19" t="n"/>
      <c r="E110" s="19" t="n"/>
      <c r="F110" s="18" t="n"/>
      <c r="G110" s="20" t="n"/>
      <c r="H110" s="18" t="n"/>
      <c r="I110" s="18" t="n"/>
      <c r="J110" s="18" t="n"/>
      <c r="K110" s="21" t="n"/>
      <c r="L110" s="19" t="n"/>
      <c r="M110" s="20" t="n"/>
      <c r="N110" s="20" t="n"/>
      <c r="O110" s="22">
        <f>IF(C110="","",MAX(0,IF(E110="",'Configuración'!$B$2,E110)-C110))</f>
        <v/>
      </c>
      <c r="P110" s="23">
        <f>IF(C110="","",IF(E110&lt;&gt;"","",IF(L110="",C110+'Configuración'!$B$5,L110+'Configuración'!$B$5)))</f>
        <v/>
      </c>
      <c r="Q110" s="24">
        <f>IF(C110="","",IF(E110&lt;&gt;"","Entregado",IF(AND(D110&lt;&gt;"",'Configuración'!$B$2&gt;D110),"Compromiso vencido",IF(O110&gt;='Configuración'!$B$4,"Pendiente crítico","Pendiente"))))</f>
        <v/>
      </c>
      <c r="R110" s="24">
        <f>IF(Q110="","",IF(Q110="Entregado","Cerrada",IF(OR(Q110="Compromiso vencido",O110&gt;='Configuración'!$B$4,K110&gt;='Configuración'!$B$6),"Alta",IF(OR(O110&gt;='Configuración'!$B$3,P110&lt;='Configuración'!$B$2),"Media","Baja"))))</f>
        <v/>
      </c>
      <c r="S110" s="24">
        <f>IF(A110="","",IF(OR(B110="",C110="",F110="",H110="",I110=""),"Revisar datos","Completo"))</f>
        <v/>
      </c>
    </row>
    <row r="111" ht="34" customHeight="1">
      <c r="A111" s="18" t="n"/>
      <c r="B111" s="18" t="n"/>
      <c r="C111" s="19" t="n"/>
      <c r="D111" s="19" t="n"/>
      <c r="E111" s="19" t="n"/>
      <c r="F111" s="18" t="n"/>
      <c r="G111" s="20" t="n"/>
      <c r="H111" s="18" t="n"/>
      <c r="I111" s="18" t="n"/>
      <c r="J111" s="18" t="n"/>
      <c r="K111" s="21" t="n"/>
      <c r="L111" s="19" t="n"/>
      <c r="M111" s="20" t="n"/>
      <c r="N111" s="20" t="n"/>
      <c r="O111" s="25">
        <f>IF(C111="","",MAX(0,IF(E111="",'Configuración'!$B$2,E111)-C111))</f>
        <v/>
      </c>
      <c r="P111" s="26">
        <f>IF(C111="","",IF(E111&lt;&gt;"","",IF(L111="",C111+'Configuración'!$B$5,L111+'Configuración'!$B$5)))</f>
        <v/>
      </c>
      <c r="Q111" s="27">
        <f>IF(C111="","",IF(E111&lt;&gt;"","Entregado",IF(AND(D111&lt;&gt;"",'Configuración'!$B$2&gt;D111),"Compromiso vencido",IF(O111&gt;='Configuración'!$B$4,"Pendiente crítico","Pendiente"))))</f>
        <v/>
      </c>
      <c r="R111" s="27">
        <f>IF(Q111="","",IF(Q111="Entregado","Cerrada",IF(OR(Q111="Compromiso vencido",O111&gt;='Configuración'!$B$4,K111&gt;='Configuración'!$B$6),"Alta",IF(OR(O111&gt;='Configuración'!$B$3,P111&lt;='Configuración'!$B$2),"Media","Baja"))))</f>
        <v/>
      </c>
      <c r="S111" s="27">
        <f>IF(A111="","",IF(OR(B111="",C111="",F111="",H111="",I111=""),"Revisar datos","Completo"))</f>
        <v/>
      </c>
    </row>
    <row r="112" ht="34" customHeight="1">
      <c r="A112" s="18" t="n"/>
      <c r="B112" s="18" t="n"/>
      <c r="C112" s="19" t="n"/>
      <c r="D112" s="19" t="n"/>
      <c r="E112" s="19" t="n"/>
      <c r="F112" s="18" t="n"/>
      <c r="G112" s="20" t="n"/>
      <c r="H112" s="18" t="n"/>
      <c r="I112" s="18" t="n"/>
      <c r="J112" s="18" t="n"/>
      <c r="K112" s="21" t="n"/>
      <c r="L112" s="19" t="n"/>
      <c r="M112" s="20" t="n"/>
      <c r="N112" s="20" t="n"/>
      <c r="O112" s="22">
        <f>IF(C112="","",MAX(0,IF(E112="",'Configuración'!$B$2,E112)-C112))</f>
        <v/>
      </c>
      <c r="P112" s="23">
        <f>IF(C112="","",IF(E112&lt;&gt;"","",IF(L112="",C112+'Configuración'!$B$5,L112+'Configuración'!$B$5)))</f>
        <v/>
      </c>
      <c r="Q112" s="24">
        <f>IF(C112="","",IF(E112&lt;&gt;"","Entregado",IF(AND(D112&lt;&gt;"",'Configuración'!$B$2&gt;D112),"Compromiso vencido",IF(O112&gt;='Configuración'!$B$4,"Pendiente crítico","Pendiente"))))</f>
        <v/>
      </c>
      <c r="R112" s="24">
        <f>IF(Q112="","",IF(Q112="Entregado","Cerrada",IF(OR(Q112="Compromiso vencido",O112&gt;='Configuración'!$B$4,K112&gt;='Configuración'!$B$6),"Alta",IF(OR(O112&gt;='Configuración'!$B$3,P112&lt;='Configuración'!$B$2),"Media","Baja"))))</f>
        <v/>
      </c>
      <c r="S112" s="24">
        <f>IF(A112="","",IF(OR(B112="",C112="",F112="",H112="",I112=""),"Revisar datos","Completo"))</f>
        <v/>
      </c>
    </row>
    <row r="113" ht="34" customHeight="1">
      <c r="A113" s="18" t="n"/>
      <c r="B113" s="18" t="n"/>
      <c r="C113" s="19" t="n"/>
      <c r="D113" s="19" t="n"/>
      <c r="E113" s="19" t="n"/>
      <c r="F113" s="18" t="n"/>
      <c r="G113" s="20" t="n"/>
      <c r="H113" s="18" t="n"/>
      <c r="I113" s="18" t="n"/>
      <c r="J113" s="18" t="n"/>
      <c r="K113" s="21" t="n"/>
      <c r="L113" s="19" t="n"/>
      <c r="M113" s="20" t="n"/>
      <c r="N113" s="20" t="n"/>
      <c r="O113" s="25">
        <f>IF(C113="","",MAX(0,IF(E113="",'Configuración'!$B$2,E113)-C113))</f>
        <v/>
      </c>
      <c r="P113" s="26">
        <f>IF(C113="","",IF(E113&lt;&gt;"","",IF(L113="",C113+'Configuración'!$B$5,L113+'Configuración'!$B$5)))</f>
        <v/>
      </c>
      <c r="Q113" s="27">
        <f>IF(C113="","",IF(E113&lt;&gt;"","Entregado",IF(AND(D113&lt;&gt;"",'Configuración'!$B$2&gt;D113),"Compromiso vencido",IF(O113&gt;='Configuración'!$B$4,"Pendiente crítico","Pendiente"))))</f>
        <v/>
      </c>
      <c r="R113" s="27">
        <f>IF(Q113="","",IF(Q113="Entregado","Cerrada",IF(OR(Q113="Compromiso vencido",O113&gt;='Configuración'!$B$4,K113&gt;='Configuración'!$B$6),"Alta",IF(OR(O113&gt;='Configuración'!$B$3,P113&lt;='Configuración'!$B$2),"Media","Baja"))))</f>
        <v/>
      </c>
      <c r="S113" s="27">
        <f>IF(A113="","",IF(OR(B113="",C113="",F113="",H113="",I113=""),"Revisar datos","Completo"))</f>
        <v/>
      </c>
    </row>
    <row r="114" ht="34" customHeight="1">
      <c r="A114" s="18" t="n"/>
      <c r="B114" s="18" t="n"/>
      <c r="C114" s="19" t="n"/>
      <c r="D114" s="19" t="n"/>
      <c r="E114" s="19" t="n"/>
      <c r="F114" s="18" t="n"/>
      <c r="G114" s="20" t="n"/>
      <c r="H114" s="18" t="n"/>
      <c r="I114" s="18" t="n"/>
      <c r="J114" s="18" t="n"/>
      <c r="K114" s="21" t="n"/>
      <c r="L114" s="19" t="n"/>
      <c r="M114" s="20" t="n"/>
      <c r="N114" s="20" t="n"/>
      <c r="O114" s="22">
        <f>IF(C114="","",MAX(0,IF(E114="",'Configuración'!$B$2,E114)-C114))</f>
        <v/>
      </c>
      <c r="P114" s="23">
        <f>IF(C114="","",IF(E114&lt;&gt;"","",IF(L114="",C114+'Configuración'!$B$5,L114+'Configuración'!$B$5)))</f>
        <v/>
      </c>
      <c r="Q114" s="24">
        <f>IF(C114="","",IF(E114&lt;&gt;"","Entregado",IF(AND(D114&lt;&gt;"",'Configuración'!$B$2&gt;D114),"Compromiso vencido",IF(O114&gt;='Configuración'!$B$4,"Pendiente crítico","Pendiente"))))</f>
        <v/>
      </c>
      <c r="R114" s="24">
        <f>IF(Q114="","",IF(Q114="Entregado","Cerrada",IF(OR(Q114="Compromiso vencido",O114&gt;='Configuración'!$B$4,K114&gt;='Configuración'!$B$6),"Alta",IF(OR(O114&gt;='Configuración'!$B$3,P114&lt;='Configuración'!$B$2),"Media","Baja"))))</f>
        <v/>
      </c>
      <c r="S114" s="24">
        <f>IF(A114="","",IF(OR(B114="",C114="",F114="",H114="",I114=""),"Revisar datos","Completo"))</f>
        <v/>
      </c>
    </row>
    <row r="115" ht="34" customHeight="1">
      <c r="A115" s="18" t="n"/>
      <c r="B115" s="18" t="n"/>
      <c r="C115" s="19" t="n"/>
      <c r="D115" s="19" t="n"/>
      <c r="E115" s="19" t="n"/>
      <c r="F115" s="18" t="n"/>
      <c r="G115" s="20" t="n"/>
      <c r="H115" s="18" t="n"/>
      <c r="I115" s="18" t="n"/>
      <c r="J115" s="18" t="n"/>
      <c r="K115" s="21" t="n"/>
      <c r="L115" s="19" t="n"/>
      <c r="M115" s="20" t="n"/>
      <c r="N115" s="20" t="n"/>
      <c r="O115" s="25">
        <f>IF(C115="","",MAX(0,IF(E115="",'Configuración'!$B$2,E115)-C115))</f>
        <v/>
      </c>
      <c r="P115" s="26">
        <f>IF(C115="","",IF(E115&lt;&gt;"","",IF(L115="",C115+'Configuración'!$B$5,L115+'Configuración'!$B$5)))</f>
        <v/>
      </c>
      <c r="Q115" s="27">
        <f>IF(C115="","",IF(E115&lt;&gt;"","Entregado",IF(AND(D115&lt;&gt;"",'Configuración'!$B$2&gt;D115),"Compromiso vencido",IF(O115&gt;='Configuración'!$B$4,"Pendiente crítico","Pendiente"))))</f>
        <v/>
      </c>
      <c r="R115" s="27">
        <f>IF(Q115="","",IF(Q115="Entregado","Cerrada",IF(OR(Q115="Compromiso vencido",O115&gt;='Configuración'!$B$4,K115&gt;='Configuración'!$B$6),"Alta",IF(OR(O115&gt;='Configuración'!$B$3,P115&lt;='Configuración'!$B$2),"Media","Baja"))))</f>
        <v/>
      </c>
      <c r="S115" s="27">
        <f>IF(A115="","",IF(OR(B115="",C115="",F115="",H115="",I115=""),"Revisar datos","Completo"))</f>
        <v/>
      </c>
    </row>
  </sheetData>
  <autoFilter ref="A5:S115"/>
  <mergeCells count="1">
    <mergeCell ref="A1:S1"/>
  </mergeCells>
  <conditionalFormatting sqref="A6:S115">
    <cfRule type="expression" priority="1" dxfId="0" stopIfTrue="1">
      <formula>AND($A6&lt;&gt;"",$Q6="Entregado")</formula>
    </cfRule>
  </conditionalFormatting>
  <conditionalFormatting sqref="R6:R115">
    <cfRule type="expression" priority="2" dxfId="1">
      <formula>$R6="Alta"</formula>
    </cfRule>
    <cfRule type="expression" priority="3" dxfId="2">
      <formula>$R6="Media"</formula>
    </cfRule>
    <cfRule type="expression" priority="4" dxfId="3">
      <formula>$R6="Baja"</formula>
    </cfRule>
  </conditionalFormatting>
  <conditionalFormatting sqref="P6:P115">
    <cfRule type="expression" priority="5" dxfId="4">
      <formula>AND($A6&lt;&gt;"",$E6="",$P6&lt;&gt;"",$P6&lt;='Configuración'!$B$2)</formula>
    </cfRule>
  </conditionalFormatting>
  <conditionalFormatting sqref="S6:S115">
    <cfRule type="expression" priority="6" dxfId="5">
      <formula>$S6="Revisar datos"</formula>
    </cfRule>
  </conditionalFormatting>
  <dataValidations count="11">
    <dataValidation sqref="A6:A115" showDropDown="0" showInputMessage="1" showErrorMessage="1" allowBlank="0" errorTitle="Folio duplicado" error="El folio debe ser único o quedar vacío." promptTitle="Folio de seguimiento" prompt="Captura un folio interno único, por ejemplo SEG-DEMO-011." type="custom">
      <formula1>=OR(A6="",COUNTIF($A$6:$A$115,A6)=1)</formula1>
    </dataValidation>
    <dataValidation sqref="B6:B115" showDropDown="0" showInputMessage="1" showErrorMessage="1" allowBlank="0" errorTitle="Orden duplicada" error="La orden interna debe ser única o quedar vacía." promptTitle="Orden interna" prompt="Captura únicamente un identificador interno ficticio." type="custom">
      <formula1>=OR(B6="",COUNTIF($B$6:$B$115,B6)=1)</formula1>
    </dataValidation>
    <dataValidation sqref="C6:C115" showDropDown="0" showInputMessage="1" showErrorMessage="1" allowBlank="0" errorTitle="Fecha no válida" error="La fecha debe estar entre 01/01/2020 y la fecha de corte." promptTitle="Fecha de terminación" prompt="Captura la fecha de terminación en formato dd/mm/aaaa." type="custom">
      <formula1>=OR(C6="",AND(ISNUMBER(C6),C6&gt;=DATE(2020,1,1),C6&lt;=INDIRECT("'Configuración'!$B$2")))</formula1>
    </dataValidation>
    <dataValidation sqref="D6:D115" showDropDown="0" showInputMessage="1" showErrorMessage="1" allowBlank="0" errorTitle="Fecha no válida" error="La fecha compromiso debe quedar vacía o ser igual o posterior a la terminación." promptTitle="Compromiso de recogida" prompt="La fecha no puede ser anterior a la terminación." type="custom">
      <formula1>=OR(D6="",AND(ISNUMBER(D6),ISNUMBER(C6),D6&gt;=C6))</formula1>
    </dataValidation>
    <dataValidation sqref="E6:E115" showDropDown="0" showInputMessage="1" showErrorMessage="1" allowBlank="0" errorTitle="Fecha no válida" error="La entrega debe quedar vacía o estar entre la terminación y la fecha de corte." promptTitle="Fecha de entrega" prompt="Registra manualmente la fecha cuando la unidad sea entregada." type="custom">
      <formula1>=OR(E6="",AND(ISNUMBER(E6),ISNUMBER(C6),E6&gt;=C6,E6&lt;=INDIRECT("'Configuración'!$B$2")))</formula1>
    </dataValidation>
    <dataValidation sqref="K6:K115" showDropDown="0" showInputMessage="1" showErrorMessage="1" allowBlank="0" errorTitle="Número de intentos no válido" error="Captura un número entero entre 0 y 99." promptTitle="Intentos" prompt="Indica el total acumulado de intentos de contacto." type="whole" operator="between">
      <formula1>0</formula1>
      <formula2>99</formula2>
    </dataValidation>
    <dataValidation sqref="L6:L115" showDropDown="0" showInputMessage="1" showErrorMessage="1" allowBlank="0" errorTitle="Fecha no válida" error="El último contacto debe quedar vacío o estar entre la terminación y la fecha de corte." promptTitle="Último contacto" prompt="Captura la fecha del contacto más reciente." type="custom">
      <formula1>=OR(L6="",AND(ISNUMBER(L6),ISNUMBER(C6),L6&gt;=C6,L6&lt;=INDIRECT("'Configuración'!$B$2")))</formula1>
    </dataValidation>
    <dataValidation sqref="H6:H115" showDropDown="0" showInputMessage="1" showErrorMessage="1" allowBlank="0" errorTitle="Ubicación no válida" error="Selecciona una ubicación del catálogo." promptTitle="Ubicación" prompt="Selecciona la ubicación operativa de la unidad." type="list">
      <formula1>=INDIRECT("'Configuración'!$D$2:$D$5")</formula1>
    </dataValidation>
    <dataValidation sqref="I6:I115" showDropDown="0" showInputMessage="1" showErrorMessage="1" allowBlank="0" errorTitle="Responsable no válido" error="Selecciona un responsable del catálogo." promptTitle="Responsable" prompt="Selecciona el rol responsable del seguimiento." type="list">
      <formula1>=INDIRECT("'Configuración'!$E$2:$E$4")</formula1>
    </dataValidation>
    <dataValidation sqref="J6:J115" showDropDown="0" showInputMessage="1" showErrorMessage="1" allowBlank="0" errorTitle="Canal no válido" error="Selecciona un canal del catálogo." promptTitle="Canal de contacto" prompt="Selecciona el canal usado en la gestión más reciente." type="list">
      <formula1>=INDIRECT("'Configuración'!$F$2:$F$5")</formula1>
    </dataValidation>
    <dataValidation sqref="M6:M115" showDropDown="0" showInputMessage="1" showErrorMessage="1" allowBlank="0" errorTitle="Resultado no válido" error="Selecciona un resultado del catálogo." promptTitle="Resultado" prompt="Selecciona el resultado de la gestión más reciente." type="list">
      <formula1>=INDIRECT("'Configuración'!$G$2:$G$5")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0E7C86"/>
    <outlinePr summaryBelow="1" summaryRight="1"/>
    <pageSetUpPr/>
  </sheetPr>
  <dimension ref="A1:G10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8" customWidth="1" min="2" max="2"/>
    <col width="49" customWidth="1" min="3" max="3"/>
    <col width="25" customWidth="1" min="4" max="4"/>
    <col width="23" customWidth="1" min="5" max="5"/>
    <col width="18" customWidth="1" min="6" max="6"/>
    <col width="34" customWidth="1" min="7" max="7"/>
  </cols>
  <sheetData>
    <row r="1" ht="30" customHeight="1">
      <c r="A1" s="28" t="inlineStr">
        <is>
          <t>Parámetro</t>
        </is>
      </c>
      <c r="B1" s="28" t="inlineStr">
        <is>
          <t>Valor editable</t>
        </is>
      </c>
      <c r="C1" s="28" t="inlineStr">
        <is>
          <t>Uso operativo</t>
        </is>
      </c>
      <c r="D1" s="17" t="inlineStr">
        <is>
          <t>Ubicaciones</t>
        </is>
      </c>
      <c r="E1" s="17" t="inlineStr">
        <is>
          <t>Responsables</t>
        </is>
      </c>
      <c r="F1" s="17" t="inlineStr">
        <is>
          <t>Canales</t>
        </is>
      </c>
      <c r="G1" s="17" t="inlineStr">
        <is>
          <t>Resultados</t>
        </is>
      </c>
    </row>
    <row r="2">
      <c r="A2" s="4" t="inlineStr">
        <is>
          <t>Fecha de corte</t>
        </is>
      </c>
      <c r="B2" s="29" t="n">
        <v>46275</v>
      </c>
      <c r="C2" s="4" t="inlineStr">
        <is>
          <t>Fecha manual usada por fórmulas y alertas.</t>
        </is>
      </c>
      <c r="D2" s="20" t="inlineStr">
        <is>
          <t>Patio norte</t>
        </is>
      </c>
      <c r="E2" s="20" t="inlineStr">
        <is>
          <t>Recepción A</t>
        </is>
      </c>
      <c r="F2" s="20" t="inlineStr">
        <is>
          <t>Llamada</t>
        </is>
      </c>
      <c r="G2" s="20" t="inlineStr">
        <is>
          <t>Sin respuesta</t>
        </is>
      </c>
    </row>
    <row r="3">
      <c r="A3" s="7" t="inlineStr">
        <is>
          <t>Umbral amarillo, días</t>
        </is>
      </c>
      <c r="B3" s="21" t="n">
        <v>3</v>
      </c>
      <c r="C3" s="7" t="inlineStr">
        <is>
          <t>Antigüedad desde la que la prioridad puede ser Media.</t>
        </is>
      </c>
      <c r="D3" s="20" t="inlineStr">
        <is>
          <t>Patio sur</t>
        </is>
      </c>
      <c r="E3" s="20" t="inlineStr">
        <is>
          <t>Recepción B</t>
        </is>
      </c>
      <c r="F3" s="20" t="inlineStr">
        <is>
          <t>Mensaje</t>
        </is>
      </c>
      <c r="G3" s="20" t="inlineStr">
        <is>
          <t>Recogida confirmada</t>
        </is>
      </c>
    </row>
    <row r="4">
      <c r="A4" s="4" t="inlineStr">
        <is>
          <t>Umbral rojo, días</t>
        </is>
      </c>
      <c r="B4" s="21" t="n">
        <v>7</v>
      </c>
      <c r="C4" s="4" t="inlineStr">
        <is>
          <t>Antigüedad desde la que el estado puede ser crítico.</t>
        </is>
      </c>
      <c r="D4" s="20" t="inlineStr">
        <is>
          <t>Bahía de entrega</t>
        </is>
      </c>
      <c r="E4" s="20" t="inlineStr">
        <is>
          <t>Jefatura de servicio</t>
        </is>
      </c>
      <c r="F4" s="20" t="inlineStr">
        <is>
          <t>Correo</t>
        </is>
      </c>
      <c r="G4" s="20" t="inlineStr">
        <is>
          <t>Solicita nueva fecha</t>
        </is>
      </c>
    </row>
    <row r="5">
      <c r="A5" s="7" t="inlineStr">
        <is>
          <t>Intervalo entre gestiones, días</t>
        </is>
      </c>
      <c r="B5" s="21" t="n">
        <v>2</v>
      </c>
      <c r="C5" s="7" t="inlineStr">
        <is>
          <t>Días añadidos al último contacto o terminación.</t>
        </is>
      </c>
      <c r="D5" s="20" t="inlineStr">
        <is>
          <t>Estacionamiento techado</t>
        </is>
      </c>
      <c r="E5" s="7" t="n"/>
      <c r="F5" s="20" t="inlineStr">
        <is>
          <t>Sin contacto</t>
        </is>
      </c>
      <c r="G5" s="20" t="inlineStr">
        <is>
          <t>Dato de contacto no disponible</t>
        </is>
      </c>
    </row>
    <row r="6">
      <c r="A6" s="4" t="inlineStr">
        <is>
          <t>Máximo de intentos antes de prioridad alta</t>
        </is>
      </c>
      <c r="B6" s="21" t="n">
        <v>3</v>
      </c>
      <c r="C6" s="4" t="inlineStr">
        <is>
          <t>Intentos que activan prioridad Alta.</t>
        </is>
      </c>
      <c r="D6" s="4" t="n"/>
      <c r="E6" s="4" t="n"/>
      <c r="F6" s="4" t="n"/>
      <c r="G6" s="4" t="n"/>
    </row>
    <row r="7"/>
    <row r="8" ht="84" customHeight="1">
      <c r="A8" s="14" t="inlineStr">
        <is>
          <t>Actualiza la fecha de corte y registra manualmente cada entrega o contacto. Este control no acredita custodia, abandono, adeudos ni cumplimiento legal.</t>
        </is>
      </c>
    </row>
    <row r="9"/>
    <row r="10" ht="44" customHeight="1">
      <c r="A10" s="15" t="inlineStr">
        <is>
          <t>Los parámetros y catálogos son supuestos operativos modificables. Revísalos conforme al proceso interno del taller.</t>
        </is>
      </c>
    </row>
  </sheetData>
  <conditionalFormatting sqref="B4">
    <cfRule type="expression" priority="1" dxfId="1">
      <formula>$B$4&lt;$B$3</formula>
    </cfRule>
  </conditionalFormatting>
  <dataValidations count="2">
    <dataValidation sqref="B2" showDropDown="0" showInputMessage="1" showErrorMessage="1" allowBlank="0" errorTitle="Fecha de corte no válida" error="Captura una fecha entre 01/01/2020 y 31/12/2100." promptTitle="Fecha de corte" prompt="Actualiza manualmente la fecha usada por el control." type="date" operator="between">
      <formula1>DATE(2020,1,1)</formula1>
      <formula2>DATE(2100,12,31)</formula2>
    </dataValidation>
    <dataValidation sqref="B3:B6" showDropDown="0" showInputMessage="1" showErrorMessage="1" allowBlank="0" errorTitle="Parámetro no válido" error="Captura un número entero entre 0 y 365." promptTitle="Parámetro editable" prompt="Captura un supuesto operativo entero." type="whole" operator="between">
      <formula1>0</formula1>
      <formula2>365</formula2>
    </dataValidation>
  </dataValidations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Taller automotriz ficticio</dc:creator>
  <dc:title xmlns:dc="http://purl.org/dc/elements/1.1/">Registro de vehículos no recogidos</dc:title>
  <dc:description xmlns:dc="http://purl.org/dc/elements/1.1/">Libro ficticio para seguimiento manual de vehículos terminados pendientes de recogida.</dc:description>
  <dc:subject xmlns:dc="http://purl.org/dc/elements/1.1/">Control operativo interno de unidades terminadas</dc:subject>
  <dcterms:created xmlns:dcterms="http://purl.org/dc/terms/" xmlns:xsi="http://www.w3.org/2001/XMLSchema-instance" xsi:type="dcterms:W3CDTF">2026-09-10T01:40:13Z</dcterms:created>
  <dcterms:modified xmlns:dcterms="http://purl.org/dc/terms/" xmlns:xsi="http://www.w3.org/2001/XMLSchema-instance" xsi:type="dcterms:W3CDTF">2026-09-10T01:40:14+00:00Z</dcterms:modified>
</cp:coreProperties>
</file>