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en" sheetId="1" state="visible" r:id="rId1"/>
    <sheet xmlns:r="http://schemas.openxmlformats.org/officeDocument/2006/relationships" name="Registro" sheetId="2" state="visible" r:id="rId2"/>
    <sheet xmlns:r="http://schemas.openxmlformats.org/officeDocument/2006/relationships" name="Catálogos" sheetId="3" state="visible" r:id="rId3"/>
    <sheet xmlns:r="http://schemas.openxmlformats.org/officeDocument/2006/relationships" name="Instrucciones" sheetId="4" state="visible" r:id="rId4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$#,##0.00 &quot;MXN&quot;"/>
    <numFmt numFmtId="166" formatCode="0.0"/>
  </numFmts>
  <fonts count="7">
    <font>
      <name val="Calibri"/>
      <family val="2"/>
      <color theme="1"/>
      <sz val="11"/>
      <scheme val="minor"/>
    </font>
    <font>
      <name val="Aptos"/>
      <b val="1"/>
      <color rgb="00FFFFFF"/>
      <sz val="10"/>
    </font>
    <font>
      <name val="Aptos"/>
      <color rgb="00263746"/>
      <sz val="10"/>
    </font>
    <font>
      <name val="Aptos"/>
      <b val="1"/>
      <color rgb="00FFFFFF"/>
      <sz val="11"/>
    </font>
    <font>
      <name val="Aptos"/>
      <i val="1"/>
      <color rgb="0052616B"/>
      <sz val="9"/>
    </font>
    <font>
      <name val="Aptos Display"/>
      <b val="1"/>
      <color rgb="00FFFFFF"/>
      <sz val="16"/>
    </font>
    <font>
      <name val="Aptos"/>
      <b val="1"/>
      <color rgb="00263746"/>
      <sz val="10"/>
    </font>
  </fonts>
  <fills count="8">
    <fill>
      <patternFill/>
    </fill>
    <fill>
      <patternFill patternType="gray125"/>
    </fill>
    <fill>
      <patternFill patternType="solid">
        <fgColor rgb="00132238"/>
      </patternFill>
    </fill>
    <fill>
      <patternFill patternType="solid">
        <fgColor rgb="00FFF0AE"/>
      </patternFill>
    </fill>
    <fill>
      <patternFill patternType="solid">
        <fgColor rgb="00F3F6F8"/>
      </patternFill>
    </fill>
    <fill>
      <patternFill patternType="solid">
        <fgColor rgb="00FFFFFF"/>
      </patternFill>
    </fill>
    <fill>
      <patternFill patternType="solid">
        <fgColor rgb="00F05A28"/>
      </patternFill>
    </fill>
    <fill>
      <patternFill patternType="solid">
        <fgColor rgb="00E8EEF2"/>
      </patternFill>
    </fill>
  </fills>
  <borders count="6">
    <border>
      <left/>
      <right/>
      <top/>
      <bottom/>
      <diagonal/>
    </border>
    <border>
      <left style="thin">
        <color rgb="00C9CED2"/>
      </left>
      <right style="thin">
        <color rgb="00C9CED2"/>
      </right>
      <top style="thin">
        <color rgb="00C9CED2"/>
      </top>
      <bottom style="thin">
        <color rgb="00C9CED2"/>
      </bottom>
    </border>
    <border>
      <left/>
      <right/>
      <top style="thin">
        <color rgb="00C9CED2"/>
      </top>
      <bottom/>
      <diagonal/>
    </border>
    <border>
      <left/>
      <right style="thin">
        <color rgb="00C9CED2"/>
      </right>
      <top style="thin">
        <color rgb="00C9CED2"/>
      </top>
      <bottom/>
      <diagonal/>
    </border>
    <border>
      <left/>
      <right/>
      <top style="thin">
        <color rgb="00C9CED2"/>
      </top>
      <bottom style="thin">
        <color rgb="00C9CED2"/>
      </bottom>
      <diagonal/>
    </border>
    <border>
      <left/>
      <right style="thin">
        <color rgb="00C9CED2"/>
      </right>
      <top style="thin">
        <color rgb="00C9CED2"/>
      </top>
      <bottom style="thin">
        <color rgb="00C9CED2"/>
      </bottom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5" fillId="2" borderId="1" applyAlignment="1" pivotButton="0" quotePrefix="0" xfId="0">
      <alignment horizontal="left" vertical="center"/>
    </xf>
    <xf numFmtId="0" fontId="2" fillId="7" borderId="1" applyAlignment="1" pivotButton="0" quotePrefix="0" xfId="0">
      <alignment horizontal="left" vertical="top" wrapText="1"/>
    </xf>
    <xf numFmtId="164" fontId="2" fillId="7" borderId="1" applyAlignment="1" pivotButton="0" quotePrefix="0" xfId="0">
      <alignment horizontal="center" vertical="center" wrapText="1"/>
    </xf>
    <xf numFmtId="0" fontId="3" fillId="6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left" vertical="center"/>
    </xf>
    <xf numFmtId="1" fontId="2" fillId="5" borderId="1" applyAlignment="1" pivotButton="0" quotePrefix="0" xfId="0">
      <alignment horizontal="right" vertical="center"/>
    </xf>
    <xf numFmtId="0" fontId="2" fillId="5" borderId="1" applyAlignment="1" pivotButton="0" quotePrefix="0" xfId="0">
      <alignment horizontal="left" vertical="center"/>
    </xf>
    <xf numFmtId="0" fontId="2" fillId="5" borderId="1" applyAlignment="1" pivotButton="0" quotePrefix="0" xfId="0">
      <alignment horizontal="right" vertical="center"/>
    </xf>
    <xf numFmtId="0" fontId="6" fillId="4" borderId="1" applyAlignment="1" pivotButton="0" quotePrefix="0" xfId="0">
      <alignment horizontal="left" vertical="center"/>
    </xf>
    <xf numFmtId="1" fontId="2" fillId="4" borderId="1" applyAlignment="1" pivotButton="0" quotePrefix="0" xfId="0">
      <alignment horizontal="right" vertical="center"/>
    </xf>
    <xf numFmtId="0" fontId="2" fillId="4" borderId="1" applyAlignment="1" pivotButton="0" quotePrefix="0" xfId="0">
      <alignment horizontal="left" vertical="center"/>
    </xf>
    <xf numFmtId="0" fontId="2" fillId="4" borderId="1" applyAlignment="1" pivotButton="0" quotePrefix="0" xfId="0">
      <alignment horizontal="right" vertical="center"/>
    </xf>
    <xf numFmtId="165" fontId="2" fillId="5" borderId="1" applyAlignment="1" pivotButton="0" quotePrefix="0" xfId="0">
      <alignment horizontal="right" vertical="center"/>
    </xf>
    <xf numFmtId="166" fontId="2" fillId="4" borderId="1" applyAlignment="1" pivotButton="0" quotePrefix="0" xfId="0">
      <alignment horizontal="right" vertical="center"/>
    </xf>
    <xf numFmtId="0" fontId="4" fillId="7" borderId="1" applyAlignment="1" pivotButton="0" quotePrefix="0" xfId="0">
      <alignment horizontal="left" vertical="top" wrapText="1"/>
    </xf>
    <xf numFmtId="0" fontId="1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left" vertical="center"/>
    </xf>
    <xf numFmtId="164" fontId="2" fillId="3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left" vertical="top" wrapText="1"/>
    </xf>
    <xf numFmtId="0" fontId="2" fillId="3" borderId="1" applyAlignment="1" pivotButton="0" quotePrefix="0" xfId="0">
      <alignment horizontal="center" vertical="center" wrapText="1"/>
    </xf>
    <xf numFmtId="166" fontId="2" fillId="3" borderId="1" applyAlignment="1" pivotButton="0" quotePrefix="0" xfId="0">
      <alignment horizontal="right" vertical="center"/>
    </xf>
    <xf numFmtId="0" fontId="2" fillId="4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left" vertical="top" wrapText="1"/>
    </xf>
    <xf numFmtId="1" fontId="2" fillId="4" borderId="1" applyAlignment="1" pivotButton="0" quotePrefix="0" xfId="0">
      <alignment horizontal="center" vertical="center" wrapText="1"/>
    </xf>
    <xf numFmtId="165" fontId="2" fillId="3" borderId="1" applyAlignment="1" pivotButton="0" quotePrefix="0" xfId="0">
      <alignment horizontal="right" vertical="center"/>
    </xf>
    <xf numFmtId="0" fontId="2" fillId="5" borderId="1" applyAlignment="1" pivotButton="0" quotePrefix="0" xfId="0">
      <alignment horizontal="center" vertical="center" wrapText="1"/>
    </xf>
    <xf numFmtId="0" fontId="2" fillId="5" borderId="1" applyAlignment="1" pivotButton="0" quotePrefix="0" xfId="0">
      <alignment horizontal="left" vertical="top" wrapText="1"/>
    </xf>
    <xf numFmtId="1" fontId="2" fillId="5" borderId="1" applyAlignment="1" pivotButton="0" quotePrefix="0" xfId="0">
      <alignment horizontal="center" vertical="center" wrapText="1"/>
    </xf>
    <xf numFmtId="0" fontId="1" fillId="6" borderId="1" applyAlignment="1" pivotButton="0" quotePrefix="0" xfId="0">
      <alignment horizontal="center" vertical="center" wrapText="1"/>
    </xf>
    <xf numFmtId="0" fontId="6" fillId="4" borderId="1" applyAlignment="1" pivotButton="0" quotePrefix="0" xfId="0">
      <alignment horizontal="left" vertical="top" wrapText="1"/>
    </xf>
    <xf numFmtId="0" fontId="6" fillId="5" borderId="1" applyAlignment="1" pivotButton="0" quotePrefix="0" xfId="0">
      <alignment horizontal="left" vertical="top" wrapText="1"/>
    </xf>
    <xf numFmtId="0" fontId="0" fillId="0" borderId="4" pivotButton="0" quotePrefix="0" xfId="0"/>
    <xf numFmtId="0" fontId="0" fillId="0" borderId="5" pivotButton="0" quotePrefix="0" xfId="0"/>
    <xf numFmtId="164" fontId="2" fillId="7" borderId="1" applyAlignment="1" pivotButton="0" quotePrefix="0" xfId="0">
      <alignment horizontal="center" vertical="center" wrapText="1"/>
    </xf>
    <xf numFmtId="165" fontId="2" fillId="5" borderId="1" applyAlignment="1" pivotButton="0" quotePrefix="0" xfId="0">
      <alignment horizontal="right" vertical="center"/>
    </xf>
    <xf numFmtId="164" fontId="2" fillId="3" borderId="1" applyAlignment="1" pivotButton="0" quotePrefix="0" xfId="0">
      <alignment horizontal="center" vertical="center" wrapText="1"/>
    </xf>
    <xf numFmtId="165" fontId="2" fillId="3" borderId="1" applyAlignment="1" pivotButton="0" quotePrefix="0" xfId="0">
      <alignment horizontal="right" vertical="center"/>
    </xf>
  </cellXfs>
  <cellStyles count="1">
    <cellStyle name="Normal" xfId="0" builtinId="0" hidden="0"/>
  </cellStyles>
  <dxfs count="4">
    <dxf>
      <font>
        <name val="Aptos"/>
        <b val="1"/>
        <color rgb="00FFFFFF"/>
        <sz val="10"/>
      </font>
      <fill>
        <patternFill patternType="solid">
          <fgColor rgb="00BD3A24"/>
        </patternFill>
      </fill>
    </dxf>
    <dxf>
      <font>
        <name val="Aptos"/>
        <b val="1"/>
        <color rgb="00FFFFFF"/>
        <sz val="10"/>
      </font>
      <fill>
        <patternFill patternType="solid">
          <fgColor rgb="000E7C86"/>
        </patternFill>
      </fill>
    </dxf>
    <dxf>
      <font>
        <name val="Aptos"/>
        <b val="1"/>
        <color rgb="00263746"/>
        <sz val="10"/>
      </font>
      <fill>
        <patternFill patternType="solid">
          <fgColor rgb="00F4B183"/>
        </patternFill>
      </fill>
    </dxf>
    <dxf>
      <font>
        <name val="Aptos"/>
        <b val="1"/>
        <color rgb="00263746"/>
        <sz val="10"/>
      </font>
      <fill>
        <patternFill patternType="solid">
          <fgColor rgb="00D9E1E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TablaRegistroFugas" displayName="TablaRegistroFugas" ref="A1:S111" headerRowCount="1">
  <autoFilter ref="A1:S111"/>
  <tableColumns count="19">
    <tableColumn id="1" name="Folio"/>
    <tableColumn id="2" name="Fecha de detección"/>
    <tableColumn id="3" name="Unidad interna"/>
    <tableColumn id="4" name="Zona observada"/>
    <tableColumn id="5" name="Fluido observado"/>
    <tableColumn id="6" name="Color o aspecto"/>
    <tableColumn id="7" name="Evidencia visible"/>
    <tableColumn id="8" name="Frecuencia aparente"/>
    <tableColumn id="9" name="Diámetro de mancha (cm)"/>
    <tableColumn id="10" name="Severidad"/>
    <tableColumn id="11" name="Estado"/>
    <tableColumn id="12" name="Origen probable"/>
    <tableColumn id="13" name="Acción sugerida"/>
    <tableColumn id="14" name="Área responsable"/>
    <tableColumn id="15" name="Fecha compromiso"/>
    <tableColumn id="16" name="Fecha de cierre"/>
    <tableColumn id="17" name="Días abiertos"/>
    <tableColumn id="18" name="Costo estimado"/>
    <tableColumn id="19" name="Observacione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tabColor rgb="00132238"/>
    <outlinePr summaryBelow="1" summaryRight="1"/>
    <pageSetUpPr/>
  </sheetPr>
  <dimension ref="A1:F17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25" customWidth="1" min="2" max="2"/>
    <col width="43" customWidth="1" min="3" max="3"/>
    <col width="25" customWidth="1" min="4" max="4"/>
    <col width="16" customWidth="1" min="5" max="5"/>
    <col width="4" customWidth="1" min="6" max="6"/>
  </cols>
  <sheetData>
    <row r="1" ht="30" customHeight="1">
      <c r="A1" s="1" t="inlineStr">
        <is>
          <t>Resumen de fugas visibles de fluidos</t>
        </is>
      </c>
      <c r="B1" s="32" t="n"/>
      <c r="C1" s="32" t="n"/>
      <c r="D1" s="32" t="n"/>
      <c r="E1" s="32" t="n"/>
      <c r="F1" s="33" t="n"/>
    </row>
    <row r="2">
      <c r="A2" s="2" t="inlineStr">
        <is>
          <t>Fecha de corte</t>
        </is>
      </c>
      <c r="B2" s="34">
        <f>Catálogos!B2</f>
        <v/>
      </c>
      <c r="C2" s="2" t="inlineStr">
        <is>
          <t>Editable en Catálogos; controla antigüedad y vencimientos.</t>
        </is>
      </c>
    </row>
    <row r="3"/>
    <row r="4">
      <c r="A4" s="4" t="inlineStr">
        <is>
          <t>Indicador</t>
        </is>
      </c>
      <c r="B4" s="4" t="inlineStr">
        <is>
          <t>Resultado</t>
        </is>
      </c>
      <c r="D4" s="4" t="inlineStr">
        <is>
          <t>Estado</t>
        </is>
      </c>
      <c r="E4" s="4" t="inlineStr">
        <is>
          <t>Cantidad</t>
        </is>
      </c>
    </row>
    <row r="5">
      <c r="A5" s="5" t="inlineStr">
        <is>
          <t>Registros</t>
        </is>
      </c>
      <c r="B5" s="6">
        <f>COUNTIF(Registro!A2:A111,"&lt;&gt;")</f>
        <v/>
      </c>
      <c r="D5" s="7" t="inlineStr">
        <is>
          <t>Abierto</t>
        </is>
      </c>
      <c r="E5" s="8">
        <f>COUNTIF(Registro!K2:K111,D5)</f>
        <v/>
      </c>
    </row>
    <row r="6">
      <c r="A6" s="9" t="inlineStr">
        <is>
          <t>Severidad alta</t>
        </is>
      </c>
      <c r="B6" s="10">
        <f>COUNTIF(Registro!J2:J111,"Alta")</f>
        <v/>
      </c>
      <c r="D6" s="11" t="inlineStr">
        <is>
          <t>En revisión</t>
        </is>
      </c>
      <c r="E6" s="12">
        <f>COUNTIF(Registro!K2:K111,D6)</f>
        <v/>
      </c>
    </row>
    <row r="7">
      <c r="A7" s="5" t="inlineStr">
        <is>
          <t>Abiertos o en seguimiento</t>
        </is>
      </c>
      <c r="B7" s="6">
        <f>COUNTIFS(Registro!A2:A111,"&lt;&gt;",Registro!K2:K111,"&lt;&gt;Cerrado",Registro!K2:K111,"&lt;&gt;Descartado")</f>
        <v/>
      </c>
      <c r="D7" s="7" t="inlineStr">
        <is>
          <t>Programado</t>
        </is>
      </c>
      <c r="E7" s="8">
        <f>COUNTIF(Registro!K2:K111,D7)</f>
        <v/>
      </c>
    </row>
    <row r="8">
      <c r="A8" s="9" t="inlineStr">
        <is>
          <t>Vencidos</t>
        </is>
      </c>
      <c r="B8" s="10">
        <f>COUNTIFS(Registro!O2:O111,"&lt;"&amp;Catálogos!B2,Registro!O2:O111,"&lt;&gt;",Registro!P2:P111,"")</f>
        <v/>
      </c>
      <c r="D8" s="11" t="inlineStr">
        <is>
          <t>Cerrado</t>
        </is>
      </c>
      <c r="E8" s="12">
        <f>COUNTIF(Registro!K2:K111,D8)</f>
        <v/>
      </c>
    </row>
    <row r="9">
      <c r="A9" s="5" t="inlineStr">
        <is>
          <t>Costo estimado activo</t>
        </is>
      </c>
      <c r="B9" s="35">
        <f>SUMIFS(Registro!R2:R111,Registro!K2:K111,"&lt;&gt;Cerrado",Registro!K2:K111,"&lt;&gt;Descartado")</f>
        <v/>
      </c>
      <c r="D9" s="7" t="inlineStr">
        <is>
          <t>Descartado</t>
        </is>
      </c>
      <c r="E9" s="8">
        <f>COUNTIF(Registro!K2:K111,D9)</f>
        <v/>
      </c>
    </row>
    <row r="10">
      <c r="A10" s="9" t="inlineStr">
        <is>
          <t>Promedio de días</t>
        </is>
      </c>
      <c r="B10" s="14">
        <f>IFERROR(AVERAGEIF(Registro!Q2:Q111,"&gt;=0"),0)</f>
        <v/>
      </c>
    </row>
    <row r="11"/>
    <row r="12">
      <c r="A12" s="4" t="inlineStr">
        <is>
          <t>Antigüedad activa</t>
        </is>
      </c>
      <c r="B12" s="4" t="inlineStr">
        <is>
          <t>Cantidad</t>
        </is>
      </c>
      <c r="D12" s="4" t="inlineStr">
        <is>
          <t>Severidad</t>
        </is>
      </c>
      <c r="E12" s="4" t="inlineStr">
        <is>
          <t>Cantidad</t>
        </is>
      </c>
    </row>
    <row r="13">
      <c r="A13" s="7" t="inlineStr">
        <is>
          <t>De 0 a 3 días</t>
        </is>
      </c>
      <c r="B13" s="6">
        <f>COUNTIFS(Registro!A2:A111,"&lt;&gt;",Registro!K2:K111,"&lt;&gt;Cerrado",Registro!K2:K111,"&lt;&gt;Descartado",Registro!Q2:Q111,"&gt;=0",Registro!Q2:Q111,"&lt;=3")</f>
        <v/>
      </c>
      <c r="D13" s="7" t="inlineStr">
        <is>
          <t>Baja</t>
        </is>
      </c>
      <c r="E13" s="6">
        <f>COUNTIF(Registro!J2:J111,D13)</f>
        <v/>
      </c>
    </row>
    <row r="14">
      <c r="A14" s="11" t="inlineStr">
        <is>
          <t>De 4 a 7 días</t>
        </is>
      </c>
      <c r="B14" s="10">
        <f>COUNTIFS(Registro!A2:A111,"&lt;&gt;",Registro!K2:K111,"&lt;&gt;Cerrado",Registro!K2:K111,"&lt;&gt;Descartado",Registro!Q2:Q111,"&gt;=4",Registro!Q2:Q111,"&lt;=7")</f>
        <v/>
      </c>
      <c r="D14" s="11" t="inlineStr">
        <is>
          <t>Media</t>
        </is>
      </c>
      <c r="E14" s="10">
        <f>COUNTIF(Registro!J2:J111,D14)</f>
        <v/>
      </c>
    </row>
    <row r="15">
      <c r="A15" s="7" t="inlineStr">
        <is>
          <t>8 días o más</t>
        </is>
      </c>
      <c r="B15" s="6">
        <f>COUNTIFS(Registro!A2:A111,"&lt;&gt;",Registro!K2:K111,"&lt;&gt;Cerrado",Registro!K2:K111,"&lt;&gt;Descartado",Registro!Q2:Q111,"&gt;=8")</f>
        <v/>
      </c>
      <c r="D15" s="7" t="inlineStr">
        <is>
          <t>Alta</t>
        </is>
      </c>
      <c r="E15" s="6">
        <f>COUNTIF(Registro!J2:J111,D15)</f>
        <v/>
      </c>
    </row>
    <row r="16"/>
    <row r="17" ht="52" customHeight="1">
      <c r="A17" s="4" t="inlineStr">
        <is>
          <t>Nota</t>
        </is>
      </c>
      <c r="B17" s="15" t="inlineStr">
        <is>
          <t>Los indicadores son administrativos. No confirman causas ni sustituyen la revisión y validación de personal técnico.</t>
        </is>
      </c>
    </row>
  </sheetData>
  <mergeCells count="1">
    <mergeCell ref="A1:F1"/>
  </mergeCells>
  <conditionalFormatting sqref="B6">
    <cfRule type="expression" priority="1" dxfId="0">
      <formula>B6&gt;0</formula>
    </cfRule>
  </conditionalFormatting>
  <conditionalFormatting sqref="B8">
    <cfRule type="expression" priority="2" dxfId="0">
      <formula>B8&gt;0</formula>
    </cfRule>
  </conditionalFormatting>
  <conditionalFormatting sqref="D13:E13">
    <cfRule type="expression" priority="3" dxfId="1">
      <formula>$D13="Baja"</formula>
    </cfRule>
  </conditionalFormatting>
  <conditionalFormatting sqref="D14:E14">
    <cfRule type="expression" priority="4" dxfId="2">
      <formula>$D14="Media"</formula>
    </cfRule>
  </conditionalFormatting>
  <conditionalFormatting sqref="D15:E15">
    <cfRule type="expression" priority="5" dxfId="0">
      <formula>$D15="Alta"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F05A28"/>
    <outlinePr summaryBelow="1" summaryRight="1"/>
    <pageSetUpPr/>
  </sheetPr>
  <dimension ref="A1:S111"/>
  <sheetViews>
    <sheetView showGridLines="0" zoomScale="75" workbookViewId="0">
      <pane xSplit="3" ySplit="1" topLeftCell="D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7" customWidth="1" min="1" max="1"/>
    <col width="16" customWidth="1" min="2" max="2"/>
    <col width="16" customWidth="1" min="3" max="3"/>
    <col width="20" customWidth="1" min="4" max="4"/>
    <col width="23" customWidth="1" min="5" max="5"/>
    <col width="19" customWidth="1" min="6" max="6"/>
    <col width="24" customWidth="1" min="7" max="7"/>
    <col width="21" customWidth="1" min="8" max="8"/>
    <col width="19" customWidth="1" min="9" max="9"/>
    <col width="12" customWidth="1" min="10" max="10"/>
    <col width="16" customWidth="1" min="11" max="11"/>
    <col width="23" customWidth="1" min="12" max="12"/>
    <col width="39" customWidth="1" min="13" max="13"/>
    <col width="19" customWidth="1" min="14" max="14"/>
    <col width="16" customWidth="1" min="15" max="15"/>
    <col width="16" customWidth="1" min="16" max="16"/>
    <col width="14" customWidth="1" min="17" max="17"/>
    <col width="19" customWidth="1" min="18" max="18"/>
    <col width="40" customWidth="1" min="19" max="19"/>
  </cols>
  <sheetData>
    <row r="1" ht="42" customHeight="1">
      <c r="A1" s="16" t="inlineStr">
        <is>
          <t>Folio</t>
        </is>
      </c>
      <c r="B1" s="16" t="inlineStr">
        <is>
          <t>Fecha de detección</t>
        </is>
      </c>
      <c r="C1" s="16" t="inlineStr">
        <is>
          <t>Unidad interna</t>
        </is>
      </c>
      <c r="D1" s="16" t="inlineStr">
        <is>
          <t>Zona observada</t>
        </is>
      </c>
      <c r="E1" s="16" t="inlineStr">
        <is>
          <t>Fluido observado</t>
        </is>
      </c>
      <c r="F1" s="16" t="inlineStr">
        <is>
          <t>Color o aspecto</t>
        </is>
      </c>
      <c r="G1" s="16" t="inlineStr">
        <is>
          <t>Evidencia visible</t>
        </is>
      </c>
      <c r="H1" s="16" t="inlineStr">
        <is>
          <t>Frecuencia aparente</t>
        </is>
      </c>
      <c r="I1" s="16" t="inlineStr">
        <is>
          <t>Diámetro de mancha (cm)</t>
        </is>
      </c>
      <c r="J1" s="16" t="inlineStr">
        <is>
          <t>Severidad</t>
        </is>
      </c>
      <c r="K1" s="16" t="inlineStr">
        <is>
          <t>Estado</t>
        </is>
      </c>
      <c r="L1" s="16" t="inlineStr">
        <is>
          <t>Origen probable</t>
        </is>
      </c>
      <c r="M1" s="16" t="inlineStr">
        <is>
          <t>Acción sugerida</t>
        </is>
      </c>
      <c r="N1" s="16" t="inlineStr">
        <is>
          <t>Área responsable</t>
        </is>
      </c>
      <c r="O1" s="16" t="inlineStr">
        <is>
          <t>Fecha compromiso</t>
        </is>
      </c>
      <c r="P1" s="16" t="inlineStr">
        <is>
          <t>Fecha de cierre</t>
        </is>
      </c>
      <c r="Q1" s="16" t="inlineStr">
        <is>
          <t>Días abiertos</t>
        </is>
      </c>
      <c r="R1" s="16" t="inlineStr">
        <is>
          <t>Costo estimado</t>
        </is>
      </c>
      <c r="S1" s="16" t="inlineStr">
        <is>
          <t>Observaciones</t>
        </is>
      </c>
    </row>
    <row r="2" ht="34" customHeight="1">
      <c r="A2" s="17" t="inlineStr">
        <is>
          <t>FUG-DEM-001</t>
        </is>
      </c>
      <c r="B2" s="36" t="n">
        <v>46266</v>
      </c>
      <c r="C2" s="17" t="inlineStr">
        <is>
          <t>DEM-001</t>
        </is>
      </c>
      <c r="D2" s="17" t="inlineStr">
        <is>
          <t>Parte frontal</t>
        </is>
      </c>
      <c r="E2" s="17" t="inlineStr">
        <is>
          <t>Aceite de motor</t>
        </is>
      </c>
      <c r="F2" s="17" t="inlineStr">
        <is>
          <t>Café oscuro</t>
        </is>
      </c>
      <c r="G2" s="19" t="inlineStr">
        <is>
          <t>Gotas visibles en piso</t>
        </is>
      </c>
      <c r="H2" s="20" t="inlineStr">
        <is>
          <t>Goteo ocasional</t>
        </is>
      </c>
      <c r="I2" s="21" t="n">
        <v>6</v>
      </c>
      <c r="J2" s="22">
        <f>IF(OR(B2="",H2=""),"",IF(OR(H2="Goteo continuo",H2="Charco",I2&gt;=15),"Alta",IF(OR(H2="Goteo ocasional",I2&gt;=5),"Media","Baja")))</f>
        <v/>
      </c>
      <c r="K2" s="20" t="inlineStr">
        <is>
          <t>Abierto</t>
        </is>
      </c>
      <c r="L2" s="19" t="inlineStr">
        <is>
          <t>Cárter</t>
        </is>
      </c>
      <c r="M2" s="23">
        <f>IF(L2="","",IFERROR(VLOOKUP(L2,Catálogos!$H$2:$I$9,2,FALSE),"Revisión técnica requerida"))</f>
        <v/>
      </c>
      <c r="N2" s="20" t="inlineStr">
        <is>
          <t>Mecánica</t>
        </is>
      </c>
      <c r="O2" s="36" t="n">
        <v>46277</v>
      </c>
      <c r="P2" s="36" t="n"/>
      <c r="Q2" s="24">
        <f>IF(B2="","",MAX(0,IF(P2="",Catálogos!$B$2,P2)-B2))</f>
        <v/>
      </c>
      <c r="R2" s="37" t="n">
        <v>850</v>
      </c>
      <c r="S2" s="19" t="inlineStr">
        <is>
          <t>Hallazgo visual de ejemplo ficticio pendiente de validación técnica.</t>
        </is>
      </c>
    </row>
    <row r="3" ht="34" customHeight="1">
      <c r="A3" s="17" t="inlineStr">
        <is>
          <t>FUG-DEM-002</t>
        </is>
      </c>
      <c r="B3" s="36" t="n">
        <v>46267</v>
      </c>
      <c r="C3" s="17" t="inlineStr">
        <is>
          <t>DEM-002</t>
        </is>
      </c>
      <c r="D3" s="17" t="inlineStr">
        <is>
          <t>Parte frontal</t>
        </is>
      </c>
      <c r="E3" s="17" t="inlineStr">
        <is>
          <t>Refrigerante</t>
        </is>
      </c>
      <c r="F3" s="17" t="inlineStr">
        <is>
          <t>Verde claro</t>
        </is>
      </c>
      <c r="G3" s="19" t="inlineStr">
        <is>
          <t>Humedad visible en una unión</t>
        </is>
      </c>
      <c r="H3" s="20" t="inlineStr">
        <is>
          <t>Humedad</t>
        </is>
      </c>
      <c r="I3" s="21" t="n">
        <v>3</v>
      </c>
      <c r="J3" s="26">
        <f>IF(OR(B3="",H3=""),"",IF(OR(H3="Goteo continuo",H3="Charco",I3&gt;=15),"Alta",IF(OR(H3="Goteo ocasional",I3&gt;=5),"Media","Baja")))</f>
        <v/>
      </c>
      <c r="K3" s="20" t="inlineStr">
        <is>
          <t>Programado</t>
        </is>
      </c>
      <c r="L3" s="19" t="inlineStr">
        <is>
          <t>Manguera</t>
        </is>
      </c>
      <c r="M3" s="27">
        <f>IF(L3="","",IFERROR(VLOOKUP(L3,Catálogos!$H$2:$I$9,2,FALSE),"Revisión técnica requerida"))</f>
        <v/>
      </c>
      <c r="N3" s="20" t="inlineStr">
        <is>
          <t>Mecánica</t>
        </is>
      </c>
      <c r="O3" s="36" t="n">
        <v>46274</v>
      </c>
      <c r="P3" s="36" t="n"/>
      <c r="Q3" s="28">
        <f>IF(B3="","",MAX(0,IF(P3="",Catálogos!$B$2,P3)-B3))</f>
        <v/>
      </c>
      <c r="R3" s="37" t="n">
        <v>420</v>
      </c>
      <c r="S3" s="19" t="inlineStr">
        <is>
          <t>Registro administrativo ficticio para seguimiento.</t>
        </is>
      </c>
    </row>
    <row r="4" ht="34" customHeight="1">
      <c r="A4" s="17" t="inlineStr">
        <is>
          <t>FUG-DEM-003</t>
        </is>
      </c>
      <c r="B4" s="36" t="n">
        <v>46268</v>
      </c>
      <c r="C4" s="17" t="inlineStr">
        <is>
          <t>DEM-003</t>
        </is>
      </c>
      <c r="D4" s="17" t="inlineStr">
        <is>
          <t>Zona central</t>
        </is>
      </c>
      <c r="E4" s="17" t="inlineStr">
        <is>
          <t>Agua de condensación</t>
        </is>
      </c>
      <c r="F4" s="17" t="inlineStr">
        <is>
          <t>Transparente</t>
        </is>
      </c>
      <c r="G4" s="19" t="inlineStr">
        <is>
          <t>Marca seca sobre el piso</t>
        </is>
      </c>
      <c r="H4" s="20" t="inlineStr">
        <is>
          <t>Mancha seca</t>
        </is>
      </c>
      <c r="I4" s="21" t="n">
        <v>2</v>
      </c>
      <c r="J4" s="22">
        <f>IF(OR(B4="",H4=""),"",IF(OR(H4="Goteo continuo",H4="Charco",I4&gt;=15),"Alta",IF(OR(H4="Goteo ocasional",I4&gt;=5),"Media","Baja")))</f>
        <v/>
      </c>
      <c r="K4" s="20" t="inlineStr">
        <is>
          <t>Cerrado</t>
        </is>
      </c>
      <c r="L4" s="19" t="inlineStr">
        <is>
          <t>No determinado</t>
        </is>
      </c>
      <c r="M4" s="23">
        <f>IF(L4="","",IFERROR(VLOOKUP(L4,Catálogos!$H$2:$I$9,2,FALSE),"Revisión técnica requerida"))</f>
        <v/>
      </c>
      <c r="N4" s="20" t="inlineStr">
        <is>
          <t>Recepción</t>
        </is>
      </c>
      <c r="O4" s="36" t="n">
        <v>46270</v>
      </c>
      <c r="P4" s="36" t="n">
        <v>46269</v>
      </c>
      <c r="Q4" s="24">
        <f>IF(B4="","",MAX(0,IF(P4="",Catálogos!$B$2,P4)-B4))</f>
        <v/>
      </c>
      <c r="R4" s="37" t="n"/>
      <c r="S4" s="19" t="inlineStr">
        <is>
          <t>Cierre administrativo ficticio después de revisión visual.</t>
        </is>
      </c>
    </row>
    <row r="5" ht="34" customHeight="1">
      <c r="A5" s="17" t="inlineStr">
        <is>
          <t>FUG-DEM-004</t>
        </is>
      </c>
      <c r="B5" s="36" t="n">
        <v>46269</v>
      </c>
      <c r="C5" s="17" t="inlineStr">
        <is>
          <t>DEM-004</t>
        </is>
      </c>
      <c r="D5" s="17" t="inlineStr">
        <is>
          <t>Junto a rueda</t>
        </is>
      </c>
      <c r="E5" s="17" t="inlineStr">
        <is>
          <t>Líquido de frenos</t>
        </is>
      </c>
      <c r="F5" s="17" t="inlineStr">
        <is>
          <t>Claro amarillento</t>
        </is>
      </c>
      <c r="G5" s="19" t="inlineStr">
        <is>
          <t>Gotas visibles en piso</t>
        </is>
      </c>
      <c r="H5" s="20" t="inlineStr">
        <is>
          <t>Goteo continuo</t>
        </is>
      </c>
      <c r="I5" s="21" t="n">
        <v>8</v>
      </c>
      <c r="J5" s="26">
        <f>IF(OR(B5="",H5=""),"",IF(OR(H5="Goteo continuo",H5="Charco",I5&gt;=15),"Alta",IF(OR(H5="Goteo ocasional",I5&gt;=5),"Media","Baja")))</f>
        <v/>
      </c>
      <c r="K5" s="20" t="inlineStr">
        <is>
          <t>Abierto</t>
        </is>
      </c>
      <c r="L5" s="19" t="inlineStr">
        <is>
          <t>Sistema de frenos</t>
        </is>
      </c>
      <c r="M5" s="27">
        <f>IF(L5="","",IFERROR(VLOOKUP(L5,Catálogos!$H$2:$I$9,2,FALSE),"Revisión técnica requerida"))</f>
        <v/>
      </c>
      <c r="N5" s="20" t="inlineStr">
        <is>
          <t>Frenos</t>
        </is>
      </c>
      <c r="O5" s="36" t="n">
        <v>46269</v>
      </c>
      <c r="P5" s="36" t="n"/>
      <c r="Q5" s="28">
        <f>IF(B5="","",MAX(0,IF(P5="",Catálogos!$B$2,P5)-B5))</f>
        <v/>
      </c>
      <c r="R5" s="37" t="n">
        <v>1900</v>
      </c>
      <c r="S5" s="19" t="inlineStr">
        <is>
          <t>Clasificación administrativa de ejemplo; no confirma una causa.</t>
        </is>
      </c>
    </row>
    <row r="6" ht="34" customHeight="1">
      <c r="A6" s="17" t="inlineStr">
        <is>
          <t>FUG-DEM-005</t>
        </is>
      </c>
      <c r="B6" s="36" t="n">
        <v>46270</v>
      </c>
      <c r="C6" s="17" t="inlineStr">
        <is>
          <t>DEM-005</t>
        </is>
      </c>
      <c r="D6" s="17" t="inlineStr">
        <is>
          <t>Zona central</t>
        </is>
      </c>
      <c r="E6" s="17" t="inlineStr">
        <is>
          <t>Fluido de transmisión</t>
        </is>
      </c>
      <c r="F6" s="17" t="inlineStr">
        <is>
          <t>Rojizo</t>
        </is>
      </c>
      <c r="G6" s="19" t="inlineStr">
        <is>
          <t>Gotas debajo de la unidad</t>
        </is>
      </c>
      <c r="H6" s="20" t="inlineStr">
        <is>
          <t>Goteo ocasional</t>
        </is>
      </c>
      <c r="I6" s="21" t="n">
        <v>5</v>
      </c>
      <c r="J6" s="22">
        <f>IF(OR(B6="",H6=""),"",IF(OR(H6="Goteo continuo",H6="Charco",I6&gt;=15),"Alta",IF(OR(H6="Goteo ocasional",I6&gt;=5),"Media","Baja")))</f>
        <v/>
      </c>
      <c r="K6" s="20" t="inlineStr">
        <is>
          <t>En revisión</t>
        </is>
      </c>
      <c r="L6" s="19" t="inlineStr">
        <is>
          <t>Transmisión</t>
        </is>
      </c>
      <c r="M6" s="23">
        <f>IF(L6="","",IFERROR(VLOOKUP(L6,Catálogos!$H$2:$I$9,2,FALSE),"Revisión técnica requerida"))</f>
        <v/>
      </c>
      <c r="N6" s="20" t="inlineStr">
        <is>
          <t>Transmisiones</t>
        </is>
      </c>
      <c r="O6" s="36" t="n">
        <v>46278</v>
      </c>
      <c r="P6" s="36" t="n"/>
      <c r="Q6" s="24">
        <f>IF(B6="","",MAX(0,IF(P6="",Catálogos!$B$2,P6)-B6))</f>
        <v/>
      </c>
      <c r="R6" s="37" t="n">
        <v>2300</v>
      </c>
      <c r="S6" s="19" t="inlineStr">
        <is>
          <t>Seguimiento ficticio canalizado al área correspondiente.</t>
        </is>
      </c>
    </row>
    <row r="7" ht="34" customHeight="1">
      <c r="A7" s="17" t="inlineStr">
        <is>
          <t>FUG-DEM-006</t>
        </is>
      </c>
      <c r="B7" s="36" t="n">
        <v>46271</v>
      </c>
      <c r="C7" s="17" t="inlineStr">
        <is>
          <t>DEM-006</t>
        </is>
      </c>
      <c r="D7" s="17" t="inlineStr">
        <is>
          <t>Parte frontal</t>
        </is>
      </c>
      <c r="E7" s="17" t="inlineStr">
        <is>
          <t>Refrigerante</t>
        </is>
      </c>
      <c r="F7" s="17" t="inlineStr">
        <is>
          <t>Rosado</t>
        </is>
      </c>
      <c r="G7" s="19" t="inlineStr">
        <is>
          <t>Humedad alrededor del depósito</t>
        </is>
      </c>
      <c r="H7" s="20" t="inlineStr">
        <is>
          <t>Humedad</t>
        </is>
      </c>
      <c r="I7" s="21" t="n">
        <v>1.5</v>
      </c>
      <c r="J7" s="26">
        <f>IF(OR(B7="",H7=""),"",IF(OR(H7="Goteo continuo",H7="Charco",I7&gt;=15),"Alta",IF(OR(H7="Goteo ocasional",I7&gt;=5),"Media","Baja")))</f>
        <v/>
      </c>
      <c r="K7" s="20" t="inlineStr">
        <is>
          <t>Cerrado</t>
        </is>
      </c>
      <c r="L7" s="19" t="inlineStr">
        <is>
          <t>Depósito</t>
        </is>
      </c>
      <c r="M7" s="27">
        <f>IF(L7="","",IFERROR(VLOOKUP(L7,Catálogos!$H$2:$I$9,2,FALSE),"Revisión técnica requerida"))</f>
        <v/>
      </c>
      <c r="N7" s="20" t="inlineStr">
        <is>
          <t>Mecánica</t>
        </is>
      </c>
      <c r="O7" s="36" t="n">
        <v>46273</v>
      </c>
      <c r="P7" s="36" t="n">
        <v>46273</v>
      </c>
      <c r="Q7" s="28">
        <f>IF(B7="","",MAX(0,IF(P7="",Catálogos!$B$2,P7)-B7))</f>
        <v/>
      </c>
      <c r="R7" s="37" t="n">
        <v>280</v>
      </c>
      <c r="S7" s="19" t="inlineStr">
        <is>
          <t>Ejemplo ficticio cerrado para mostrar el control de fechas.</t>
        </is>
      </c>
    </row>
    <row r="8" ht="34" customHeight="1">
      <c r="A8" s="17" t="inlineStr">
        <is>
          <t>FUG-DEM-007</t>
        </is>
      </c>
      <c r="B8" s="36" t="n">
        <v>46272</v>
      </c>
      <c r="C8" s="17" t="inlineStr">
        <is>
          <t>DEM-007</t>
        </is>
      </c>
      <c r="D8" s="17" t="inlineStr">
        <is>
          <t>Zona posterior</t>
        </is>
      </c>
      <c r="E8" s="17" t="inlineStr">
        <is>
          <t>Combustible</t>
        </is>
      </c>
      <c r="F8" s="17" t="inlineStr">
        <is>
          <t>Brillante e iridiscente</t>
        </is>
      </c>
      <c r="G8" s="19" t="inlineStr">
        <is>
          <t>Charco visible en piso</t>
        </is>
      </c>
      <c r="H8" s="20" t="inlineStr">
        <is>
          <t>Charco</t>
        </is>
      </c>
      <c r="I8" s="21" t="n">
        <v>18</v>
      </c>
      <c r="J8" s="22">
        <f>IF(OR(B8="",H8=""),"",IF(OR(H8="Goteo continuo",H8="Charco",I8&gt;=15),"Alta",IF(OR(H8="Goteo ocasional",I8&gt;=5),"Media","Baja")))</f>
        <v/>
      </c>
      <c r="K8" s="20" t="inlineStr">
        <is>
          <t>Programado</t>
        </is>
      </c>
      <c r="L8" s="19" t="inlineStr">
        <is>
          <t>Manguera</t>
        </is>
      </c>
      <c r="M8" s="23">
        <f>IF(L8="","",IFERROR(VLOOKUP(L8,Catálogos!$H$2:$I$9,2,FALSE),"Revisión técnica requerida"))</f>
        <v/>
      </c>
      <c r="N8" s="20" t="inlineStr">
        <is>
          <t>Supervisión</t>
        </is>
      </c>
      <c r="O8" s="36" t="n">
        <v>46275</v>
      </c>
      <c r="P8" s="36" t="n"/>
      <c r="Q8" s="24">
        <f>IF(B8="","",MAX(0,IF(P8="",Catálogos!$B$2,P8)-B8))</f>
        <v/>
      </c>
      <c r="R8" s="37" t="n">
        <v>1250</v>
      </c>
      <c r="S8" s="19" t="inlineStr">
        <is>
          <t>Hallazgo ficticio programado para revisión técnica.</t>
        </is>
      </c>
    </row>
    <row r="9" ht="34" customHeight="1">
      <c r="A9" s="17" t="inlineStr">
        <is>
          <t>FUG-DEM-008</t>
        </is>
      </c>
      <c r="B9" s="36" t="n">
        <v>46273</v>
      </c>
      <c r="C9" s="17" t="inlineStr">
        <is>
          <t>DEM-008</t>
        </is>
      </c>
      <c r="D9" s="17" t="inlineStr">
        <is>
          <t>Parte frontal</t>
        </is>
      </c>
      <c r="E9" s="17" t="inlineStr">
        <is>
          <t>Dirección hidráulica</t>
        </is>
      </c>
      <c r="F9" s="17" t="inlineStr">
        <is>
          <t>Ámbar</t>
        </is>
      </c>
      <c r="G9" s="19" t="inlineStr">
        <is>
          <t>Gotas visibles bajo el conjunto</t>
        </is>
      </c>
      <c r="H9" s="20" t="inlineStr">
        <is>
          <t>Goteo ocasional</t>
        </is>
      </c>
      <c r="I9" s="21" t="n">
        <v>7</v>
      </c>
      <c r="J9" s="26">
        <f>IF(OR(B9="",H9=""),"",IF(OR(H9="Goteo continuo",H9="Charco",I9&gt;=15),"Alta",IF(OR(H9="Goteo ocasional",I9&gt;=5),"Media","Baja")))</f>
        <v/>
      </c>
      <c r="K9" s="20" t="inlineStr">
        <is>
          <t>Abierto</t>
        </is>
      </c>
      <c r="L9" s="19" t="inlineStr">
        <is>
          <t>Línea hidráulica</t>
        </is>
      </c>
      <c r="M9" s="27">
        <f>IF(L9="","",IFERROR(VLOOKUP(L9,Catálogos!$H$2:$I$9,2,FALSE),"Revisión técnica requerida"))</f>
        <v/>
      </c>
      <c r="N9" s="20" t="inlineStr">
        <is>
          <t>Mecánica</t>
        </is>
      </c>
      <c r="O9" s="36" t="n">
        <v>46279</v>
      </c>
      <c r="P9" s="36" t="n"/>
      <c r="Q9" s="28">
        <f>IF(B9="","",MAX(0,IF(P9="",Catálogos!$B$2,P9)-B9))</f>
        <v/>
      </c>
      <c r="R9" s="37" t="n">
        <v>980</v>
      </c>
      <c r="S9" s="19" t="inlineStr">
        <is>
          <t>Origen probable sujeto a confirmación por personal técnico.</t>
        </is>
      </c>
    </row>
    <row r="10" ht="34" customHeight="1">
      <c r="A10" s="17" t="inlineStr">
        <is>
          <t>FUG-DEM-009</t>
        </is>
      </c>
      <c r="B10" s="36" t="n">
        <v>46274</v>
      </c>
      <c r="C10" s="17" t="inlineStr">
        <is>
          <t>DEM-009</t>
        </is>
      </c>
      <c r="D10" s="17" t="inlineStr">
        <is>
          <t>Zona central</t>
        </is>
      </c>
      <c r="E10" s="17" t="inlineStr">
        <is>
          <t>No identificado</t>
        </is>
      </c>
      <c r="F10" s="17" t="inlineStr">
        <is>
          <t>Residuo oscuro</t>
        </is>
      </c>
      <c r="G10" s="19" t="inlineStr">
        <is>
          <t>Marca seca sin goteo visible</t>
        </is>
      </c>
      <c r="H10" s="20" t="inlineStr">
        <is>
          <t>Mancha seca</t>
        </is>
      </c>
      <c r="I10" s="21" t="n">
        <v>4</v>
      </c>
      <c r="J10" s="22">
        <f>IF(OR(B10="",H10=""),"",IF(OR(H10="Goteo continuo",H10="Charco",I10&gt;=15),"Alta",IF(OR(H10="Goteo ocasional",I10&gt;=5),"Media","Baja")))</f>
        <v/>
      </c>
      <c r="K10" s="20" t="inlineStr">
        <is>
          <t>Cerrado</t>
        </is>
      </c>
      <c r="L10" s="19" t="inlineStr">
        <is>
          <t>No determinado</t>
        </is>
      </c>
      <c r="M10" s="23">
        <f>IF(L10="","",IFERROR(VLOOKUP(L10,Catálogos!$H$2:$I$9,2,FALSE),"Revisión técnica requerida"))</f>
        <v/>
      </c>
      <c r="N10" s="20" t="inlineStr">
        <is>
          <t>Recepción</t>
        </is>
      </c>
      <c r="O10" s="36" t="n">
        <v>46276</v>
      </c>
      <c r="P10" s="36" t="n">
        <v>46275</v>
      </c>
      <c r="Q10" s="24">
        <f>IF(B10="","",MAX(0,IF(P10="",Catálogos!$B$2,P10)-B10))</f>
        <v/>
      </c>
      <c r="R10" s="37" t="n"/>
      <c r="S10" s="19" t="inlineStr">
        <is>
          <t>Registro ficticio cerrado sin costo capturado.</t>
        </is>
      </c>
    </row>
    <row r="11" ht="34" customHeight="1">
      <c r="A11" s="17" t="inlineStr">
        <is>
          <t>FUG-DEM-010</t>
        </is>
      </c>
      <c r="B11" s="36" t="n">
        <v>46275</v>
      </c>
      <c r="C11" s="17" t="inlineStr">
        <is>
          <t>DEM-010</t>
        </is>
      </c>
      <c r="D11" s="17" t="inlineStr">
        <is>
          <t>Bajo motor</t>
        </is>
      </c>
      <c r="E11" s="17" t="inlineStr">
        <is>
          <t>Aceite de motor</t>
        </is>
      </c>
      <c r="F11" s="17" t="inlineStr">
        <is>
          <t>Café oscuro</t>
        </is>
      </c>
      <c r="G11" s="19" t="inlineStr">
        <is>
          <t>Charco visible bajo la unidad</t>
        </is>
      </c>
      <c r="H11" s="20" t="inlineStr">
        <is>
          <t>Charco</t>
        </is>
      </c>
      <c r="I11" s="21" t="n">
        <v>16</v>
      </c>
      <c r="J11" s="26">
        <f>IF(OR(B11="",H11=""),"",IF(OR(H11="Goteo continuo",H11="Charco",I11&gt;=15),"Alta",IF(OR(H11="Goteo ocasional",I11&gt;=5),"Media","Baja")))</f>
        <v/>
      </c>
      <c r="K11" s="20" t="inlineStr">
        <is>
          <t>En revisión</t>
        </is>
      </c>
      <c r="L11" s="19" t="inlineStr">
        <is>
          <t>Cárter</t>
        </is>
      </c>
      <c r="M11" s="27">
        <f>IF(L11="","",IFERROR(VLOOKUP(L11,Catálogos!$H$2:$I$9,2,FALSE),"Revisión técnica requerida"))</f>
        <v/>
      </c>
      <c r="N11" s="20" t="inlineStr">
        <is>
          <t>Mecánica</t>
        </is>
      </c>
      <c r="O11" s="36" t="n">
        <v>46280</v>
      </c>
      <c r="P11" s="36" t="n"/>
      <c r="Q11" s="28">
        <f>IF(B11="","",MAX(0,IF(P11="",Catálogos!$B$2,P11)-B11))</f>
        <v/>
      </c>
      <c r="R11" s="37" t="n">
        <v>1100</v>
      </c>
      <c r="S11" s="19" t="inlineStr">
        <is>
          <t>Ejemplo ficticio abierto a la fecha de corte.</t>
        </is>
      </c>
    </row>
    <row r="12" ht="22" customHeight="1">
      <c r="A12" s="17" t="n"/>
      <c r="B12" s="36" t="n"/>
      <c r="C12" s="17" t="n"/>
      <c r="D12" s="17" t="n"/>
      <c r="E12" s="17" t="n"/>
      <c r="F12" s="17" t="n"/>
      <c r="G12" s="19" t="n"/>
      <c r="H12" s="20" t="n"/>
      <c r="I12" s="21" t="n"/>
      <c r="J12" s="22">
        <f>IF(OR(B12="",H12=""),"",IF(OR(H12="Goteo continuo",H12="Charco",I12&gt;=15),"Alta",IF(OR(H12="Goteo ocasional",I12&gt;=5),"Media","Baja")))</f>
        <v/>
      </c>
      <c r="K12" s="20" t="n"/>
      <c r="L12" s="19" t="n"/>
      <c r="M12" s="23">
        <f>IF(L12="","",IFERROR(VLOOKUP(L12,Catálogos!$H$2:$I$9,2,FALSE),"Revisión técnica requerida"))</f>
        <v/>
      </c>
      <c r="N12" s="20" t="n"/>
      <c r="O12" s="36" t="n"/>
      <c r="P12" s="36" t="n"/>
      <c r="Q12" s="24">
        <f>IF(B12="","",MAX(0,IF(P12="",Catálogos!$B$2,P12)-B12))</f>
        <v/>
      </c>
      <c r="R12" s="37" t="n"/>
      <c r="S12" s="19" t="n"/>
    </row>
    <row r="13" ht="22" customHeight="1">
      <c r="A13" s="17" t="n"/>
      <c r="B13" s="36" t="n"/>
      <c r="C13" s="17" t="n"/>
      <c r="D13" s="17" t="n"/>
      <c r="E13" s="17" t="n"/>
      <c r="F13" s="17" t="n"/>
      <c r="G13" s="19" t="n"/>
      <c r="H13" s="20" t="n"/>
      <c r="I13" s="21" t="n"/>
      <c r="J13" s="26">
        <f>IF(OR(B13="",H13=""),"",IF(OR(H13="Goteo continuo",H13="Charco",I13&gt;=15),"Alta",IF(OR(H13="Goteo ocasional",I13&gt;=5),"Media","Baja")))</f>
        <v/>
      </c>
      <c r="K13" s="20" t="n"/>
      <c r="L13" s="19" t="n"/>
      <c r="M13" s="27">
        <f>IF(L13="","",IFERROR(VLOOKUP(L13,Catálogos!$H$2:$I$9,2,FALSE),"Revisión técnica requerida"))</f>
        <v/>
      </c>
      <c r="N13" s="20" t="n"/>
      <c r="O13" s="36" t="n"/>
      <c r="P13" s="36" t="n"/>
      <c r="Q13" s="28">
        <f>IF(B13="","",MAX(0,IF(P13="",Catálogos!$B$2,P13)-B13))</f>
        <v/>
      </c>
      <c r="R13" s="37" t="n"/>
      <c r="S13" s="19" t="n"/>
    </row>
    <row r="14" ht="22" customHeight="1">
      <c r="A14" s="17" t="n"/>
      <c r="B14" s="36" t="n"/>
      <c r="C14" s="17" t="n"/>
      <c r="D14" s="17" t="n"/>
      <c r="E14" s="17" t="n"/>
      <c r="F14" s="17" t="n"/>
      <c r="G14" s="19" t="n"/>
      <c r="H14" s="20" t="n"/>
      <c r="I14" s="21" t="n"/>
      <c r="J14" s="22">
        <f>IF(OR(B14="",H14=""),"",IF(OR(H14="Goteo continuo",H14="Charco",I14&gt;=15),"Alta",IF(OR(H14="Goteo ocasional",I14&gt;=5),"Media","Baja")))</f>
        <v/>
      </c>
      <c r="K14" s="20" t="n"/>
      <c r="L14" s="19" t="n"/>
      <c r="M14" s="23">
        <f>IF(L14="","",IFERROR(VLOOKUP(L14,Catálogos!$H$2:$I$9,2,FALSE),"Revisión técnica requerida"))</f>
        <v/>
      </c>
      <c r="N14" s="20" t="n"/>
      <c r="O14" s="36" t="n"/>
      <c r="P14" s="36" t="n"/>
      <c r="Q14" s="24">
        <f>IF(B14="","",MAX(0,IF(P14="",Catálogos!$B$2,P14)-B14))</f>
        <v/>
      </c>
      <c r="R14" s="37" t="n"/>
      <c r="S14" s="19" t="n"/>
    </row>
    <row r="15" ht="22" customHeight="1">
      <c r="A15" s="17" t="n"/>
      <c r="B15" s="36" t="n"/>
      <c r="C15" s="17" t="n"/>
      <c r="D15" s="17" t="n"/>
      <c r="E15" s="17" t="n"/>
      <c r="F15" s="17" t="n"/>
      <c r="G15" s="19" t="n"/>
      <c r="H15" s="20" t="n"/>
      <c r="I15" s="21" t="n"/>
      <c r="J15" s="26">
        <f>IF(OR(B15="",H15=""),"",IF(OR(H15="Goteo continuo",H15="Charco",I15&gt;=15),"Alta",IF(OR(H15="Goteo ocasional",I15&gt;=5),"Media","Baja")))</f>
        <v/>
      </c>
      <c r="K15" s="20" t="n"/>
      <c r="L15" s="19" t="n"/>
      <c r="M15" s="27">
        <f>IF(L15="","",IFERROR(VLOOKUP(L15,Catálogos!$H$2:$I$9,2,FALSE),"Revisión técnica requerida"))</f>
        <v/>
      </c>
      <c r="N15" s="20" t="n"/>
      <c r="O15" s="36" t="n"/>
      <c r="P15" s="36" t="n"/>
      <c r="Q15" s="28">
        <f>IF(B15="","",MAX(0,IF(P15="",Catálogos!$B$2,P15)-B15))</f>
        <v/>
      </c>
      <c r="R15" s="37" t="n"/>
      <c r="S15" s="19" t="n"/>
    </row>
    <row r="16" ht="22" customHeight="1">
      <c r="A16" s="17" t="n"/>
      <c r="B16" s="36" t="n"/>
      <c r="C16" s="17" t="n"/>
      <c r="D16" s="17" t="n"/>
      <c r="E16" s="17" t="n"/>
      <c r="F16" s="17" t="n"/>
      <c r="G16" s="19" t="n"/>
      <c r="H16" s="20" t="n"/>
      <c r="I16" s="21" t="n"/>
      <c r="J16" s="22">
        <f>IF(OR(B16="",H16=""),"",IF(OR(H16="Goteo continuo",H16="Charco",I16&gt;=15),"Alta",IF(OR(H16="Goteo ocasional",I16&gt;=5),"Media","Baja")))</f>
        <v/>
      </c>
      <c r="K16" s="20" t="n"/>
      <c r="L16" s="19" t="n"/>
      <c r="M16" s="23">
        <f>IF(L16="","",IFERROR(VLOOKUP(L16,Catálogos!$H$2:$I$9,2,FALSE),"Revisión técnica requerida"))</f>
        <v/>
      </c>
      <c r="N16" s="20" t="n"/>
      <c r="O16" s="36" t="n"/>
      <c r="P16" s="36" t="n"/>
      <c r="Q16" s="24">
        <f>IF(B16="","",MAX(0,IF(P16="",Catálogos!$B$2,P16)-B16))</f>
        <v/>
      </c>
      <c r="R16" s="37" t="n"/>
      <c r="S16" s="19" t="n"/>
    </row>
    <row r="17" ht="22" customHeight="1">
      <c r="A17" s="17" t="n"/>
      <c r="B17" s="36" t="n"/>
      <c r="C17" s="17" t="n"/>
      <c r="D17" s="17" t="n"/>
      <c r="E17" s="17" t="n"/>
      <c r="F17" s="17" t="n"/>
      <c r="G17" s="19" t="n"/>
      <c r="H17" s="20" t="n"/>
      <c r="I17" s="21" t="n"/>
      <c r="J17" s="26">
        <f>IF(OR(B17="",H17=""),"",IF(OR(H17="Goteo continuo",H17="Charco",I17&gt;=15),"Alta",IF(OR(H17="Goteo ocasional",I17&gt;=5),"Media","Baja")))</f>
        <v/>
      </c>
      <c r="K17" s="20" t="n"/>
      <c r="L17" s="19" t="n"/>
      <c r="M17" s="27">
        <f>IF(L17="","",IFERROR(VLOOKUP(L17,Catálogos!$H$2:$I$9,2,FALSE),"Revisión técnica requerida"))</f>
        <v/>
      </c>
      <c r="N17" s="20" t="n"/>
      <c r="O17" s="36" t="n"/>
      <c r="P17" s="36" t="n"/>
      <c r="Q17" s="28">
        <f>IF(B17="","",MAX(0,IF(P17="",Catálogos!$B$2,P17)-B17))</f>
        <v/>
      </c>
      <c r="R17" s="37" t="n"/>
      <c r="S17" s="19" t="n"/>
    </row>
    <row r="18" ht="22" customHeight="1">
      <c r="A18" s="17" t="n"/>
      <c r="B18" s="36" t="n"/>
      <c r="C18" s="17" t="n"/>
      <c r="D18" s="17" t="n"/>
      <c r="E18" s="17" t="n"/>
      <c r="F18" s="17" t="n"/>
      <c r="G18" s="19" t="n"/>
      <c r="H18" s="20" t="n"/>
      <c r="I18" s="21" t="n"/>
      <c r="J18" s="22">
        <f>IF(OR(B18="",H18=""),"",IF(OR(H18="Goteo continuo",H18="Charco",I18&gt;=15),"Alta",IF(OR(H18="Goteo ocasional",I18&gt;=5),"Media","Baja")))</f>
        <v/>
      </c>
      <c r="K18" s="20" t="n"/>
      <c r="L18" s="19" t="n"/>
      <c r="M18" s="23">
        <f>IF(L18="","",IFERROR(VLOOKUP(L18,Catálogos!$H$2:$I$9,2,FALSE),"Revisión técnica requerida"))</f>
        <v/>
      </c>
      <c r="N18" s="20" t="n"/>
      <c r="O18" s="36" t="n"/>
      <c r="P18" s="36" t="n"/>
      <c r="Q18" s="24">
        <f>IF(B18="","",MAX(0,IF(P18="",Catálogos!$B$2,P18)-B18))</f>
        <v/>
      </c>
      <c r="R18" s="37" t="n"/>
      <c r="S18" s="19" t="n"/>
    </row>
    <row r="19" ht="22" customHeight="1">
      <c r="A19" s="17" t="n"/>
      <c r="B19" s="36" t="n"/>
      <c r="C19" s="17" t="n"/>
      <c r="D19" s="17" t="n"/>
      <c r="E19" s="17" t="n"/>
      <c r="F19" s="17" t="n"/>
      <c r="G19" s="19" t="n"/>
      <c r="H19" s="20" t="n"/>
      <c r="I19" s="21" t="n"/>
      <c r="J19" s="26">
        <f>IF(OR(B19="",H19=""),"",IF(OR(H19="Goteo continuo",H19="Charco",I19&gt;=15),"Alta",IF(OR(H19="Goteo ocasional",I19&gt;=5),"Media","Baja")))</f>
        <v/>
      </c>
      <c r="K19" s="20" t="n"/>
      <c r="L19" s="19" t="n"/>
      <c r="M19" s="27">
        <f>IF(L19="","",IFERROR(VLOOKUP(L19,Catálogos!$H$2:$I$9,2,FALSE),"Revisión técnica requerida"))</f>
        <v/>
      </c>
      <c r="N19" s="20" t="n"/>
      <c r="O19" s="36" t="n"/>
      <c r="P19" s="36" t="n"/>
      <c r="Q19" s="28">
        <f>IF(B19="","",MAX(0,IF(P19="",Catálogos!$B$2,P19)-B19))</f>
        <v/>
      </c>
      <c r="R19" s="37" t="n"/>
      <c r="S19" s="19" t="n"/>
    </row>
    <row r="20" ht="22" customHeight="1">
      <c r="A20" s="17" t="n"/>
      <c r="B20" s="36" t="n"/>
      <c r="C20" s="17" t="n"/>
      <c r="D20" s="17" t="n"/>
      <c r="E20" s="17" t="n"/>
      <c r="F20" s="17" t="n"/>
      <c r="G20" s="19" t="n"/>
      <c r="H20" s="20" t="n"/>
      <c r="I20" s="21" t="n"/>
      <c r="J20" s="22">
        <f>IF(OR(B20="",H20=""),"",IF(OR(H20="Goteo continuo",H20="Charco",I20&gt;=15),"Alta",IF(OR(H20="Goteo ocasional",I20&gt;=5),"Media","Baja")))</f>
        <v/>
      </c>
      <c r="K20" s="20" t="n"/>
      <c r="L20" s="19" t="n"/>
      <c r="M20" s="23">
        <f>IF(L20="","",IFERROR(VLOOKUP(L20,Catálogos!$H$2:$I$9,2,FALSE),"Revisión técnica requerida"))</f>
        <v/>
      </c>
      <c r="N20" s="20" t="n"/>
      <c r="O20" s="36" t="n"/>
      <c r="P20" s="36" t="n"/>
      <c r="Q20" s="24">
        <f>IF(B20="","",MAX(0,IF(P20="",Catálogos!$B$2,P20)-B20))</f>
        <v/>
      </c>
      <c r="R20" s="37" t="n"/>
      <c r="S20" s="19" t="n"/>
    </row>
    <row r="21" ht="22" customHeight="1">
      <c r="A21" s="17" t="n"/>
      <c r="B21" s="36" t="n"/>
      <c r="C21" s="17" t="n"/>
      <c r="D21" s="17" t="n"/>
      <c r="E21" s="17" t="n"/>
      <c r="F21" s="17" t="n"/>
      <c r="G21" s="19" t="n"/>
      <c r="H21" s="20" t="n"/>
      <c r="I21" s="21" t="n"/>
      <c r="J21" s="26">
        <f>IF(OR(B21="",H21=""),"",IF(OR(H21="Goteo continuo",H21="Charco",I21&gt;=15),"Alta",IF(OR(H21="Goteo ocasional",I21&gt;=5),"Media","Baja")))</f>
        <v/>
      </c>
      <c r="K21" s="20" t="n"/>
      <c r="L21" s="19" t="n"/>
      <c r="M21" s="27">
        <f>IF(L21="","",IFERROR(VLOOKUP(L21,Catálogos!$H$2:$I$9,2,FALSE),"Revisión técnica requerida"))</f>
        <v/>
      </c>
      <c r="N21" s="20" t="n"/>
      <c r="O21" s="36" t="n"/>
      <c r="P21" s="36" t="n"/>
      <c r="Q21" s="28">
        <f>IF(B21="","",MAX(0,IF(P21="",Catálogos!$B$2,P21)-B21))</f>
        <v/>
      </c>
      <c r="R21" s="37" t="n"/>
      <c r="S21" s="19" t="n"/>
    </row>
    <row r="22" ht="22" customHeight="1">
      <c r="A22" s="17" t="n"/>
      <c r="B22" s="36" t="n"/>
      <c r="C22" s="17" t="n"/>
      <c r="D22" s="17" t="n"/>
      <c r="E22" s="17" t="n"/>
      <c r="F22" s="17" t="n"/>
      <c r="G22" s="19" t="n"/>
      <c r="H22" s="20" t="n"/>
      <c r="I22" s="21" t="n"/>
      <c r="J22" s="22">
        <f>IF(OR(B22="",H22=""),"",IF(OR(H22="Goteo continuo",H22="Charco",I22&gt;=15),"Alta",IF(OR(H22="Goteo ocasional",I22&gt;=5),"Media","Baja")))</f>
        <v/>
      </c>
      <c r="K22" s="20" t="n"/>
      <c r="L22" s="19" t="n"/>
      <c r="M22" s="23">
        <f>IF(L22="","",IFERROR(VLOOKUP(L22,Catálogos!$H$2:$I$9,2,FALSE),"Revisión técnica requerida"))</f>
        <v/>
      </c>
      <c r="N22" s="20" t="n"/>
      <c r="O22" s="36" t="n"/>
      <c r="P22" s="36" t="n"/>
      <c r="Q22" s="24">
        <f>IF(B22="","",MAX(0,IF(P22="",Catálogos!$B$2,P22)-B22))</f>
        <v/>
      </c>
      <c r="R22" s="37" t="n"/>
      <c r="S22" s="19" t="n"/>
    </row>
    <row r="23" ht="22" customHeight="1">
      <c r="A23" s="17" t="n"/>
      <c r="B23" s="36" t="n"/>
      <c r="C23" s="17" t="n"/>
      <c r="D23" s="17" t="n"/>
      <c r="E23" s="17" t="n"/>
      <c r="F23" s="17" t="n"/>
      <c r="G23" s="19" t="n"/>
      <c r="H23" s="20" t="n"/>
      <c r="I23" s="21" t="n"/>
      <c r="J23" s="26">
        <f>IF(OR(B23="",H23=""),"",IF(OR(H23="Goteo continuo",H23="Charco",I23&gt;=15),"Alta",IF(OR(H23="Goteo ocasional",I23&gt;=5),"Media","Baja")))</f>
        <v/>
      </c>
      <c r="K23" s="20" t="n"/>
      <c r="L23" s="19" t="n"/>
      <c r="M23" s="27">
        <f>IF(L23="","",IFERROR(VLOOKUP(L23,Catálogos!$H$2:$I$9,2,FALSE),"Revisión técnica requerida"))</f>
        <v/>
      </c>
      <c r="N23" s="20" t="n"/>
      <c r="O23" s="36" t="n"/>
      <c r="P23" s="36" t="n"/>
      <c r="Q23" s="28">
        <f>IF(B23="","",MAX(0,IF(P23="",Catálogos!$B$2,P23)-B23))</f>
        <v/>
      </c>
      <c r="R23" s="37" t="n"/>
      <c r="S23" s="19" t="n"/>
    </row>
    <row r="24" ht="22" customHeight="1">
      <c r="A24" s="17" t="n"/>
      <c r="B24" s="36" t="n"/>
      <c r="C24" s="17" t="n"/>
      <c r="D24" s="17" t="n"/>
      <c r="E24" s="17" t="n"/>
      <c r="F24" s="17" t="n"/>
      <c r="G24" s="19" t="n"/>
      <c r="H24" s="20" t="n"/>
      <c r="I24" s="21" t="n"/>
      <c r="J24" s="22">
        <f>IF(OR(B24="",H24=""),"",IF(OR(H24="Goteo continuo",H24="Charco",I24&gt;=15),"Alta",IF(OR(H24="Goteo ocasional",I24&gt;=5),"Media","Baja")))</f>
        <v/>
      </c>
      <c r="K24" s="20" t="n"/>
      <c r="L24" s="19" t="n"/>
      <c r="M24" s="23">
        <f>IF(L24="","",IFERROR(VLOOKUP(L24,Catálogos!$H$2:$I$9,2,FALSE),"Revisión técnica requerida"))</f>
        <v/>
      </c>
      <c r="N24" s="20" t="n"/>
      <c r="O24" s="36" t="n"/>
      <c r="P24" s="36" t="n"/>
      <c r="Q24" s="24">
        <f>IF(B24="","",MAX(0,IF(P24="",Catálogos!$B$2,P24)-B24))</f>
        <v/>
      </c>
      <c r="R24" s="37" t="n"/>
      <c r="S24" s="19" t="n"/>
    </row>
    <row r="25" ht="22" customHeight="1">
      <c r="A25" s="17" t="n"/>
      <c r="B25" s="36" t="n"/>
      <c r="C25" s="17" t="n"/>
      <c r="D25" s="17" t="n"/>
      <c r="E25" s="17" t="n"/>
      <c r="F25" s="17" t="n"/>
      <c r="G25" s="19" t="n"/>
      <c r="H25" s="20" t="n"/>
      <c r="I25" s="21" t="n"/>
      <c r="J25" s="26">
        <f>IF(OR(B25="",H25=""),"",IF(OR(H25="Goteo continuo",H25="Charco",I25&gt;=15),"Alta",IF(OR(H25="Goteo ocasional",I25&gt;=5),"Media","Baja")))</f>
        <v/>
      </c>
      <c r="K25" s="20" t="n"/>
      <c r="L25" s="19" t="n"/>
      <c r="M25" s="27">
        <f>IF(L25="","",IFERROR(VLOOKUP(L25,Catálogos!$H$2:$I$9,2,FALSE),"Revisión técnica requerida"))</f>
        <v/>
      </c>
      <c r="N25" s="20" t="n"/>
      <c r="O25" s="36" t="n"/>
      <c r="P25" s="36" t="n"/>
      <c r="Q25" s="28">
        <f>IF(B25="","",MAX(0,IF(P25="",Catálogos!$B$2,P25)-B25))</f>
        <v/>
      </c>
      <c r="R25" s="37" t="n"/>
      <c r="S25" s="19" t="n"/>
    </row>
    <row r="26" ht="22" customHeight="1">
      <c r="A26" s="17" t="n"/>
      <c r="B26" s="36" t="n"/>
      <c r="C26" s="17" t="n"/>
      <c r="D26" s="17" t="n"/>
      <c r="E26" s="17" t="n"/>
      <c r="F26" s="17" t="n"/>
      <c r="G26" s="19" t="n"/>
      <c r="H26" s="20" t="n"/>
      <c r="I26" s="21" t="n"/>
      <c r="J26" s="22">
        <f>IF(OR(B26="",H26=""),"",IF(OR(H26="Goteo continuo",H26="Charco",I26&gt;=15),"Alta",IF(OR(H26="Goteo ocasional",I26&gt;=5),"Media","Baja")))</f>
        <v/>
      </c>
      <c r="K26" s="20" t="n"/>
      <c r="L26" s="19" t="n"/>
      <c r="M26" s="23">
        <f>IF(L26="","",IFERROR(VLOOKUP(L26,Catálogos!$H$2:$I$9,2,FALSE),"Revisión técnica requerida"))</f>
        <v/>
      </c>
      <c r="N26" s="20" t="n"/>
      <c r="O26" s="36" t="n"/>
      <c r="P26" s="36" t="n"/>
      <c r="Q26" s="24">
        <f>IF(B26="","",MAX(0,IF(P26="",Catálogos!$B$2,P26)-B26))</f>
        <v/>
      </c>
      <c r="R26" s="37" t="n"/>
      <c r="S26" s="19" t="n"/>
    </row>
    <row r="27" ht="22" customHeight="1">
      <c r="A27" s="17" t="n"/>
      <c r="B27" s="36" t="n"/>
      <c r="C27" s="17" t="n"/>
      <c r="D27" s="17" t="n"/>
      <c r="E27" s="17" t="n"/>
      <c r="F27" s="17" t="n"/>
      <c r="G27" s="19" t="n"/>
      <c r="H27" s="20" t="n"/>
      <c r="I27" s="21" t="n"/>
      <c r="J27" s="26">
        <f>IF(OR(B27="",H27=""),"",IF(OR(H27="Goteo continuo",H27="Charco",I27&gt;=15),"Alta",IF(OR(H27="Goteo ocasional",I27&gt;=5),"Media","Baja")))</f>
        <v/>
      </c>
      <c r="K27" s="20" t="n"/>
      <c r="L27" s="19" t="n"/>
      <c r="M27" s="27">
        <f>IF(L27="","",IFERROR(VLOOKUP(L27,Catálogos!$H$2:$I$9,2,FALSE),"Revisión técnica requerida"))</f>
        <v/>
      </c>
      <c r="N27" s="20" t="n"/>
      <c r="O27" s="36" t="n"/>
      <c r="P27" s="36" t="n"/>
      <c r="Q27" s="28">
        <f>IF(B27="","",MAX(0,IF(P27="",Catálogos!$B$2,P27)-B27))</f>
        <v/>
      </c>
      <c r="R27" s="37" t="n"/>
      <c r="S27" s="19" t="n"/>
    </row>
    <row r="28" ht="22" customHeight="1">
      <c r="A28" s="17" t="n"/>
      <c r="B28" s="36" t="n"/>
      <c r="C28" s="17" t="n"/>
      <c r="D28" s="17" t="n"/>
      <c r="E28" s="17" t="n"/>
      <c r="F28" s="17" t="n"/>
      <c r="G28" s="19" t="n"/>
      <c r="H28" s="20" t="n"/>
      <c r="I28" s="21" t="n"/>
      <c r="J28" s="22">
        <f>IF(OR(B28="",H28=""),"",IF(OR(H28="Goteo continuo",H28="Charco",I28&gt;=15),"Alta",IF(OR(H28="Goteo ocasional",I28&gt;=5),"Media","Baja")))</f>
        <v/>
      </c>
      <c r="K28" s="20" t="n"/>
      <c r="L28" s="19" t="n"/>
      <c r="M28" s="23">
        <f>IF(L28="","",IFERROR(VLOOKUP(L28,Catálogos!$H$2:$I$9,2,FALSE),"Revisión técnica requerida"))</f>
        <v/>
      </c>
      <c r="N28" s="20" t="n"/>
      <c r="O28" s="36" t="n"/>
      <c r="P28" s="36" t="n"/>
      <c r="Q28" s="24">
        <f>IF(B28="","",MAX(0,IF(P28="",Catálogos!$B$2,P28)-B28))</f>
        <v/>
      </c>
      <c r="R28" s="37" t="n"/>
      <c r="S28" s="19" t="n"/>
    </row>
    <row r="29" ht="22" customHeight="1">
      <c r="A29" s="17" t="n"/>
      <c r="B29" s="36" t="n"/>
      <c r="C29" s="17" t="n"/>
      <c r="D29" s="17" t="n"/>
      <c r="E29" s="17" t="n"/>
      <c r="F29" s="17" t="n"/>
      <c r="G29" s="19" t="n"/>
      <c r="H29" s="20" t="n"/>
      <c r="I29" s="21" t="n"/>
      <c r="J29" s="26">
        <f>IF(OR(B29="",H29=""),"",IF(OR(H29="Goteo continuo",H29="Charco",I29&gt;=15),"Alta",IF(OR(H29="Goteo ocasional",I29&gt;=5),"Media","Baja")))</f>
        <v/>
      </c>
      <c r="K29" s="20" t="n"/>
      <c r="L29" s="19" t="n"/>
      <c r="M29" s="27">
        <f>IF(L29="","",IFERROR(VLOOKUP(L29,Catálogos!$H$2:$I$9,2,FALSE),"Revisión técnica requerida"))</f>
        <v/>
      </c>
      <c r="N29" s="20" t="n"/>
      <c r="O29" s="36" t="n"/>
      <c r="P29" s="36" t="n"/>
      <c r="Q29" s="28">
        <f>IF(B29="","",MAX(0,IF(P29="",Catálogos!$B$2,P29)-B29))</f>
        <v/>
      </c>
      <c r="R29" s="37" t="n"/>
      <c r="S29" s="19" t="n"/>
    </row>
    <row r="30" ht="22" customHeight="1">
      <c r="A30" s="17" t="n"/>
      <c r="B30" s="36" t="n"/>
      <c r="C30" s="17" t="n"/>
      <c r="D30" s="17" t="n"/>
      <c r="E30" s="17" t="n"/>
      <c r="F30" s="17" t="n"/>
      <c r="G30" s="19" t="n"/>
      <c r="H30" s="20" t="n"/>
      <c r="I30" s="21" t="n"/>
      <c r="J30" s="22">
        <f>IF(OR(B30="",H30=""),"",IF(OR(H30="Goteo continuo",H30="Charco",I30&gt;=15),"Alta",IF(OR(H30="Goteo ocasional",I30&gt;=5),"Media","Baja")))</f>
        <v/>
      </c>
      <c r="K30" s="20" t="n"/>
      <c r="L30" s="19" t="n"/>
      <c r="M30" s="23">
        <f>IF(L30="","",IFERROR(VLOOKUP(L30,Catálogos!$H$2:$I$9,2,FALSE),"Revisión técnica requerida"))</f>
        <v/>
      </c>
      <c r="N30" s="20" t="n"/>
      <c r="O30" s="36" t="n"/>
      <c r="P30" s="36" t="n"/>
      <c r="Q30" s="24">
        <f>IF(B30="","",MAX(0,IF(P30="",Catálogos!$B$2,P30)-B30))</f>
        <v/>
      </c>
      <c r="R30" s="37" t="n"/>
      <c r="S30" s="19" t="n"/>
    </row>
    <row r="31" ht="22" customHeight="1">
      <c r="A31" s="17" t="n"/>
      <c r="B31" s="36" t="n"/>
      <c r="C31" s="17" t="n"/>
      <c r="D31" s="17" t="n"/>
      <c r="E31" s="17" t="n"/>
      <c r="F31" s="17" t="n"/>
      <c r="G31" s="19" t="n"/>
      <c r="H31" s="20" t="n"/>
      <c r="I31" s="21" t="n"/>
      <c r="J31" s="26">
        <f>IF(OR(B31="",H31=""),"",IF(OR(H31="Goteo continuo",H31="Charco",I31&gt;=15),"Alta",IF(OR(H31="Goteo ocasional",I31&gt;=5),"Media","Baja")))</f>
        <v/>
      </c>
      <c r="K31" s="20" t="n"/>
      <c r="L31" s="19" t="n"/>
      <c r="M31" s="27">
        <f>IF(L31="","",IFERROR(VLOOKUP(L31,Catálogos!$H$2:$I$9,2,FALSE),"Revisión técnica requerida"))</f>
        <v/>
      </c>
      <c r="N31" s="20" t="n"/>
      <c r="O31" s="36" t="n"/>
      <c r="P31" s="36" t="n"/>
      <c r="Q31" s="28">
        <f>IF(B31="","",MAX(0,IF(P31="",Catálogos!$B$2,P31)-B31))</f>
        <v/>
      </c>
      <c r="R31" s="37" t="n"/>
      <c r="S31" s="19" t="n"/>
    </row>
    <row r="32" ht="22" customHeight="1">
      <c r="A32" s="17" t="n"/>
      <c r="B32" s="36" t="n"/>
      <c r="C32" s="17" t="n"/>
      <c r="D32" s="17" t="n"/>
      <c r="E32" s="17" t="n"/>
      <c r="F32" s="17" t="n"/>
      <c r="G32" s="19" t="n"/>
      <c r="H32" s="20" t="n"/>
      <c r="I32" s="21" t="n"/>
      <c r="J32" s="22">
        <f>IF(OR(B32="",H32=""),"",IF(OR(H32="Goteo continuo",H32="Charco",I32&gt;=15),"Alta",IF(OR(H32="Goteo ocasional",I32&gt;=5),"Media","Baja")))</f>
        <v/>
      </c>
      <c r="K32" s="20" t="n"/>
      <c r="L32" s="19" t="n"/>
      <c r="M32" s="23">
        <f>IF(L32="","",IFERROR(VLOOKUP(L32,Catálogos!$H$2:$I$9,2,FALSE),"Revisión técnica requerida"))</f>
        <v/>
      </c>
      <c r="N32" s="20" t="n"/>
      <c r="O32" s="36" t="n"/>
      <c r="P32" s="36" t="n"/>
      <c r="Q32" s="24">
        <f>IF(B32="","",MAX(0,IF(P32="",Catálogos!$B$2,P32)-B32))</f>
        <v/>
      </c>
      <c r="R32" s="37" t="n"/>
      <c r="S32" s="19" t="n"/>
    </row>
    <row r="33" ht="22" customHeight="1">
      <c r="A33" s="17" t="n"/>
      <c r="B33" s="36" t="n"/>
      <c r="C33" s="17" t="n"/>
      <c r="D33" s="17" t="n"/>
      <c r="E33" s="17" t="n"/>
      <c r="F33" s="17" t="n"/>
      <c r="G33" s="19" t="n"/>
      <c r="H33" s="20" t="n"/>
      <c r="I33" s="21" t="n"/>
      <c r="J33" s="26">
        <f>IF(OR(B33="",H33=""),"",IF(OR(H33="Goteo continuo",H33="Charco",I33&gt;=15),"Alta",IF(OR(H33="Goteo ocasional",I33&gt;=5),"Media","Baja")))</f>
        <v/>
      </c>
      <c r="K33" s="20" t="n"/>
      <c r="L33" s="19" t="n"/>
      <c r="M33" s="27">
        <f>IF(L33="","",IFERROR(VLOOKUP(L33,Catálogos!$H$2:$I$9,2,FALSE),"Revisión técnica requerida"))</f>
        <v/>
      </c>
      <c r="N33" s="20" t="n"/>
      <c r="O33" s="36" t="n"/>
      <c r="P33" s="36" t="n"/>
      <c r="Q33" s="28">
        <f>IF(B33="","",MAX(0,IF(P33="",Catálogos!$B$2,P33)-B33))</f>
        <v/>
      </c>
      <c r="R33" s="37" t="n"/>
      <c r="S33" s="19" t="n"/>
    </row>
    <row r="34" ht="22" customHeight="1">
      <c r="A34" s="17" t="n"/>
      <c r="B34" s="36" t="n"/>
      <c r="C34" s="17" t="n"/>
      <c r="D34" s="17" t="n"/>
      <c r="E34" s="17" t="n"/>
      <c r="F34" s="17" t="n"/>
      <c r="G34" s="19" t="n"/>
      <c r="H34" s="20" t="n"/>
      <c r="I34" s="21" t="n"/>
      <c r="J34" s="22">
        <f>IF(OR(B34="",H34=""),"",IF(OR(H34="Goteo continuo",H34="Charco",I34&gt;=15),"Alta",IF(OR(H34="Goteo ocasional",I34&gt;=5),"Media","Baja")))</f>
        <v/>
      </c>
      <c r="K34" s="20" t="n"/>
      <c r="L34" s="19" t="n"/>
      <c r="M34" s="23">
        <f>IF(L34="","",IFERROR(VLOOKUP(L34,Catálogos!$H$2:$I$9,2,FALSE),"Revisión técnica requerida"))</f>
        <v/>
      </c>
      <c r="N34" s="20" t="n"/>
      <c r="O34" s="36" t="n"/>
      <c r="P34" s="36" t="n"/>
      <c r="Q34" s="24">
        <f>IF(B34="","",MAX(0,IF(P34="",Catálogos!$B$2,P34)-B34))</f>
        <v/>
      </c>
      <c r="R34" s="37" t="n"/>
      <c r="S34" s="19" t="n"/>
    </row>
    <row r="35" ht="22" customHeight="1">
      <c r="A35" s="17" t="n"/>
      <c r="B35" s="36" t="n"/>
      <c r="C35" s="17" t="n"/>
      <c r="D35" s="17" t="n"/>
      <c r="E35" s="17" t="n"/>
      <c r="F35" s="17" t="n"/>
      <c r="G35" s="19" t="n"/>
      <c r="H35" s="20" t="n"/>
      <c r="I35" s="21" t="n"/>
      <c r="J35" s="26">
        <f>IF(OR(B35="",H35=""),"",IF(OR(H35="Goteo continuo",H35="Charco",I35&gt;=15),"Alta",IF(OR(H35="Goteo ocasional",I35&gt;=5),"Media","Baja")))</f>
        <v/>
      </c>
      <c r="K35" s="20" t="n"/>
      <c r="L35" s="19" t="n"/>
      <c r="M35" s="27">
        <f>IF(L35="","",IFERROR(VLOOKUP(L35,Catálogos!$H$2:$I$9,2,FALSE),"Revisión técnica requerida"))</f>
        <v/>
      </c>
      <c r="N35" s="20" t="n"/>
      <c r="O35" s="36" t="n"/>
      <c r="P35" s="36" t="n"/>
      <c r="Q35" s="28">
        <f>IF(B35="","",MAX(0,IF(P35="",Catálogos!$B$2,P35)-B35))</f>
        <v/>
      </c>
      <c r="R35" s="37" t="n"/>
      <c r="S35" s="19" t="n"/>
    </row>
    <row r="36" ht="22" customHeight="1">
      <c r="A36" s="17" t="n"/>
      <c r="B36" s="36" t="n"/>
      <c r="C36" s="17" t="n"/>
      <c r="D36" s="17" t="n"/>
      <c r="E36" s="17" t="n"/>
      <c r="F36" s="17" t="n"/>
      <c r="G36" s="19" t="n"/>
      <c r="H36" s="20" t="n"/>
      <c r="I36" s="21" t="n"/>
      <c r="J36" s="22">
        <f>IF(OR(B36="",H36=""),"",IF(OR(H36="Goteo continuo",H36="Charco",I36&gt;=15),"Alta",IF(OR(H36="Goteo ocasional",I36&gt;=5),"Media","Baja")))</f>
        <v/>
      </c>
      <c r="K36" s="20" t="n"/>
      <c r="L36" s="19" t="n"/>
      <c r="M36" s="23">
        <f>IF(L36="","",IFERROR(VLOOKUP(L36,Catálogos!$H$2:$I$9,2,FALSE),"Revisión técnica requerida"))</f>
        <v/>
      </c>
      <c r="N36" s="20" t="n"/>
      <c r="O36" s="36" t="n"/>
      <c r="P36" s="36" t="n"/>
      <c r="Q36" s="24">
        <f>IF(B36="","",MAX(0,IF(P36="",Catálogos!$B$2,P36)-B36))</f>
        <v/>
      </c>
      <c r="R36" s="37" t="n"/>
      <c r="S36" s="19" t="n"/>
    </row>
    <row r="37" ht="22" customHeight="1">
      <c r="A37" s="17" t="n"/>
      <c r="B37" s="36" t="n"/>
      <c r="C37" s="17" t="n"/>
      <c r="D37" s="17" t="n"/>
      <c r="E37" s="17" t="n"/>
      <c r="F37" s="17" t="n"/>
      <c r="G37" s="19" t="n"/>
      <c r="H37" s="20" t="n"/>
      <c r="I37" s="21" t="n"/>
      <c r="J37" s="26">
        <f>IF(OR(B37="",H37=""),"",IF(OR(H37="Goteo continuo",H37="Charco",I37&gt;=15),"Alta",IF(OR(H37="Goteo ocasional",I37&gt;=5),"Media","Baja")))</f>
        <v/>
      </c>
      <c r="K37" s="20" t="n"/>
      <c r="L37" s="19" t="n"/>
      <c r="M37" s="27">
        <f>IF(L37="","",IFERROR(VLOOKUP(L37,Catálogos!$H$2:$I$9,2,FALSE),"Revisión técnica requerida"))</f>
        <v/>
      </c>
      <c r="N37" s="20" t="n"/>
      <c r="O37" s="36" t="n"/>
      <c r="P37" s="36" t="n"/>
      <c r="Q37" s="28">
        <f>IF(B37="","",MAX(0,IF(P37="",Catálogos!$B$2,P37)-B37))</f>
        <v/>
      </c>
      <c r="R37" s="37" t="n"/>
      <c r="S37" s="19" t="n"/>
    </row>
    <row r="38" ht="22" customHeight="1">
      <c r="A38" s="17" t="n"/>
      <c r="B38" s="36" t="n"/>
      <c r="C38" s="17" t="n"/>
      <c r="D38" s="17" t="n"/>
      <c r="E38" s="17" t="n"/>
      <c r="F38" s="17" t="n"/>
      <c r="G38" s="19" t="n"/>
      <c r="H38" s="20" t="n"/>
      <c r="I38" s="21" t="n"/>
      <c r="J38" s="22">
        <f>IF(OR(B38="",H38=""),"",IF(OR(H38="Goteo continuo",H38="Charco",I38&gt;=15),"Alta",IF(OR(H38="Goteo ocasional",I38&gt;=5),"Media","Baja")))</f>
        <v/>
      </c>
      <c r="K38" s="20" t="n"/>
      <c r="L38" s="19" t="n"/>
      <c r="M38" s="23">
        <f>IF(L38="","",IFERROR(VLOOKUP(L38,Catálogos!$H$2:$I$9,2,FALSE),"Revisión técnica requerida"))</f>
        <v/>
      </c>
      <c r="N38" s="20" t="n"/>
      <c r="O38" s="36" t="n"/>
      <c r="P38" s="36" t="n"/>
      <c r="Q38" s="24">
        <f>IF(B38="","",MAX(0,IF(P38="",Catálogos!$B$2,P38)-B38))</f>
        <v/>
      </c>
      <c r="R38" s="37" t="n"/>
      <c r="S38" s="19" t="n"/>
    </row>
    <row r="39" ht="22" customHeight="1">
      <c r="A39" s="17" t="n"/>
      <c r="B39" s="36" t="n"/>
      <c r="C39" s="17" t="n"/>
      <c r="D39" s="17" t="n"/>
      <c r="E39" s="17" t="n"/>
      <c r="F39" s="17" t="n"/>
      <c r="G39" s="19" t="n"/>
      <c r="H39" s="20" t="n"/>
      <c r="I39" s="21" t="n"/>
      <c r="J39" s="26">
        <f>IF(OR(B39="",H39=""),"",IF(OR(H39="Goteo continuo",H39="Charco",I39&gt;=15),"Alta",IF(OR(H39="Goteo ocasional",I39&gt;=5),"Media","Baja")))</f>
        <v/>
      </c>
      <c r="K39" s="20" t="n"/>
      <c r="L39" s="19" t="n"/>
      <c r="M39" s="27">
        <f>IF(L39="","",IFERROR(VLOOKUP(L39,Catálogos!$H$2:$I$9,2,FALSE),"Revisión técnica requerida"))</f>
        <v/>
      </c>
      <c r="N39" s="20" t="n"/>
      <c r="O39" s="36" t="n"/>
      <c r="P39" s="36" t="n"/>
      <c r="Q39" s="28">
        <f>IF(B39="","",MAX(0,IF(P39="",Catálogos!$B$2,P39)-B39))</f>
        <v/>
      </c>
      <c r="R39" s="37" t="n"/>
      <c r="S39" s="19" t="n"/>
    </row>
    <row r="40" ht="22" customHeight="1">
      <c r="A40" s="17" t="n"/>
      <c r="B40" s="36" t="n"/>
      <c r="C40" s="17" t="n"/>
      <c r="D40" s="17" t="n"/>
      <c r="E40" s="17" t="n"/>
      <c r="F40" s="17" t="n"/>
      <c r="G40" s="19" t="n"/>
      <c r="H40" s="20" t="n"/>
      <c r="I40" s="21" t="n"/>
      <c r="J40" s="22">
        <f>IF(OR(B40="",H40=""),"",IF(OR(H40="Goteo continuo",H40="Charco",I40&gt;=15),"Alta",IF(OR(H40="Goteo ocasional",I40&gt;=5),"Media","Baja")))</f>
        <v/>
      </c>
      <c r="K40" s="20" t="n"/>
      <c r="L40" s="19" t="n"/>
      <c r="M40" s="23">
        <f>IF(L40="","",IFERROR(VLOOKUP(L40,Catálogos!$H$2:$I$9,2,FALSE),"Revisión técnica requerida"))</f>
        <v/>
      </c>
      <c r="N40" s="20" t="n"/>
      <c r="O40" s="36" t="n"/>
      <c r="P40" s="36" t="n"/>
      <c r="Q40" s="24">
        <f>IF(B40="","",MAX(0,IF(P40="",Catálogos!$B$2,P40)-B40))</f>
        <v/>
      </c>
      <c r="R40" s="37" t="n"/>
      <c r="S40" s="19" t="n"/>
    </row>
    <row r="41" ht="22" customHeight="1">
      <c r="A41" s="17" t="n"/>
      <c r="B41" s="36" t="n"/>
      <c r="C41" s="17" t="n"/>
      <c r="D41" s="17" t="n"/>
      <c r="E41" s="17" t="n"/>
      <c r="F41" s="17" t="n"/>
      <c r="G41" s="19" t="n"/>
      <c r="H41" s="20" t="n"/>
      <c r="I41" s="21" t="n"/>
      <c r="J41" s="26">
        <f>IF(OR(B41="",H41=""),"",IF(OR(H41="Goteo continuo",H41="Charco",I41&gt;=15),"Alta",IF(OR(H41="Goteo ocasional",I41&gt;=5),"Media","Baja")))</f>
        <v/>
      </c>
      <c r="K41" s="20" t="n"/>
      <c r="L41" s="19" t="n"/>
      <c r="M41" s="27">
        <f>IF(L41="","",IFERROR(VLOOKUP(L41,Catálogos!$H$2:$I$9,2,FALSE),"Revisión técnica requerida"))</f>
        <v/>
      </c>
      <c r="N41" s="20" t="n"/>
      <c r="O41" s="36" t="n"/>
      <c r="P41" s="36" t="n"/>
      <c r="Q41" s="28">
        <f>IF(B41="","",MAX(0,IF(P41="",Catálogos!$B$2,P41)-B41))</f>
        <v/>
      </c>
      <c r="R41" s="37" t="n"/>
      <c r="S41" s="19" t="n"/>
    </row>
    <row r="42" ht="22" customHeight="1">
      <c r="A42" s="17" t="n"/>
      <c r="B42" s="36" t="n"/>
      <c r="C42" s="17" t="n"/>
      <c r="D42" s="17" t="n"/>
      <c r="E42" s="17" t="n"/>
      <c r="F42" s="17" t="n"/>
      <c r="G42" s="19" t="n"/>
      <c r="H42" s="20" t="n"/>
      <c r="I42" s="21" t="n"/>
      <c r="J42" s="22">
        <f>IF(OR(B42="",H42=""),"",IF(OR(H42="Goteo continuo",H42="Charco",I42&gt;=15),"Alta",IF(OR(H42="Goteo ocasional",I42&gt;=5),"Media","Baja")))</f>
        <v/>
      </c>
      <c r="K42" s="20" t="n"/>
      <c r="L42" s="19" t="n"/>
      <c r="M42" s="23">
        <f>IF(L42="","",IFERROR(VLOOKUP(L42,Catálogos!$H$2:$I$9,2,FALSE),"Revisión técnica requerida"))</f>
        <v/>
      </c>
      <c r="N42" s="20" t="n"/>
      <c r="O42" s="36" t="n"/>
      <c r="P42" s="36" t="n"/>
      <c r="Q42" s="24">
        <f>IF(B42="","",MAX(0,IF(P42="",Catálogos!$B$2,P42)-B42))</f>
        <v/>
      </c>
      <c r="R42" s="37" t="n"/>
      <c r="S42" s="19" t="n"/>
    </row>
    <row r="43" ht="22" customHeight="1">
      <c r="A43" s="17" t="n"/>
      <c r="B43" s="36" t="n"/>
      <c r="C43" s="17" t="n"/>
      <c r="D43" s="17" t="n"/>
      <c r="E43" s="17" t="n"/>
      <c r="F43" s="17" t="n"/>
      <c r="G43" s="19" t="n"/>
      <c r="H43" s="20" t="n"/>
      <c r="I43" s="21" t="n"/>
      <c r="J43" s="26">
        <f>IF(OR(B43="",H43=""),"",IF(OR(H43="Goteo continuo",H43="Charco",I43&gt;=15),"Alta",IF(OR(H43="Goteo ocasional",I43&gt;=5),"Media","Baja")))</f>
        <v/>
      </c>
      <c r="K43" s="20" t="n"/>
      <c r="L43" s="19" t="n"/>
      <c r="M43" s="27">
        <f>IF(L43="","",IFERROR(VLOOKUP(L43,Catálogos!$H$2:$I$9,2,FALSE),"Revisión técnica requerida"))</f>
        <v/>
      </c>
      <c r="N43" s="20" t="n"/>
      <c r="O43" s="36" t="n"/>
      <c r="P43" s="36" t="n"/>
      <c r="Q43" s="28">
        <f>IF(B43="","",MAX(0,IF(P43="",Catálogos!$B$2,P43)-B43))</f>
        <v/>
      </c>
      <c r="R43" s="37" t="n"/>
      <c r="S43" s="19" t="n"/>
    </row>
    <row r="44" ht="22" customHeight="1">
      <c r="A44" s="17" t="n"/>
      <c r="B44" s="36" t="n"/>
      <c r="C44" s="17" t="n"/>
      <c r="D44" s="17" t="n"/>
      <c r="E44" s="17" t="n"/>
      <c r="F44" s="17" t="n"/>
      <c r="G44" s="19" t="n"/>
      <c r="H44" s="20" t="n"/>
      <c r="I44" s="21" t="n"/>
      <c r="J44" s="22">
        <f>IF(OR(B44="",H44=""),"",IF(OR(H44="Goteo continuo",H44="Charco",I44&gt;=15),"Alta",IF(OR(H44="Goteo ocasional",I44&gt;=5),"Media","Baja")))</f>
        <v/>
      </c>
      <c r="K44" s="20" t="n"/>
      <c r="L44" s="19" t="n"/>
      <c r="M44" s="23">
        <f>IF(L44="","",IFERROR(VLOOKUP(L44,Catálogos!$H$2:$I$9,2,FALSE),"Revisión técnica requerida"))</f>
        <v/>
      </c>
      <c r="N44" s="20" t="n"/>
      <c r="O44" s="36" t="n"/>
      <c r="P44" s="36" t="n"/>
      <c r="Q44" s="24">
        <f>IF(B44="","",MAX(0,IF(P44="",Catálogos!$B$2,P44)-B44))</f>
        <v/>
      </c>
      <c r="R44" s="37" t="n"/>
      <c r="S44" s="19" t="n"/>
    </row>
    <row r="45" ht="22" customHeight="1">
      <c r="A45" s="17" t="n"/>
      <c r="B45" s="36" t="n"/>
      <c r="C45" s="17" t="n"/>
      <c r="D45" s="17" t="n"/>
      <c r="E45" s="17" t="n"/>
      <c r="F45" s="17" t="n"/>
      <c r="G45" s="19" t="n"/>
      <c r="H45" s="20" t="n"/>
      <c r="I45" s="21" t="n"/>
      <c r="J45" s="26">
        <f>IF(OR(B45="",H45=""),"",IF(OR(H45="Goteo continuo",H45="Charco",I45&gt;=15),"Alta",IF(OR(H45="Goteo ocasional",I45&gt;=5),"Media","Baja")))</f>
        <v/>
      </c>
      <c r="K45" s="20" t="n"/>
      <c r="L45" s="19" t="n"/>
      <c r="M45" s="27">
        <f>IF(L45="","",IFERROR(VLOOKUP(L45,Catálogos!$H$2:$I$9,2,FALSE),"Revisión técnica requerida"))</f>
        <v/>
      </c>
      <c r="N45" s="20" t="n"/>
      <c r="O45" s="36" t="n"/>
      <c r="P45" s="36" t="n"/>
      <c r="Q45" s="28">
        <f>IF(B45="","",MAX(0,IF(P45="",Catálogos!$B$2,P45)-B45))</f>
        <v/>
      </c>
      <c r="R45" s="37" t="n"/>
      <c r="S45" s="19" t="n"/>
    </row>
    <row r="46" ht="22" customHeight="1">
      <c r="A46" s="17" t="n"/>
      <c r="B46" s="36" t="n"/>
      <c r="C46" s="17" t="n"/>
      <c r="D46" s="17" t="n"/>
      <c r="E46" s="17" t="n"/>
      <c r="F46" s="17" t="n"/>
      <c r="G46" s="19" t="n"/>
      <c r="H46" s="20" t="n"/>
      <c r="I46" s="21" t="n"/>
      <c r="J46" s="22">
        <f>IF(OR(B46="",H46=""),"",IF(OR(H46="Goteo continuo",H46="Charco",I46&gt;=15),"Alta",IF(OR(H46="Goteo ocasional",I46&gt;=5),"Media","Baja")))</f>
        <v/>
      </c>
      <c r="K46" s="20" t="n"/>
      <c r="L46" s="19" t="n"/>
      <c r="M46" s="23">
        <f>IF(L46="","",IFERROR(VLOOKUP(L46,Catálogos!$H$2:$I$9,2,FALSE),"Revisión técnica requerida"))</f>
        <v/>
      </c>
      <c r="N46" s="20" t="n"/>
      <c r="O46" s="36" t="n"/>
      <c r="P46" s="36" t="n"/>
      <c r="Q46" s="24">
        <f>IF(B46="","",MAX(0,IF(P46="",Catálogos!$B$2,P46)-B46))</f>
        <v/>
      </c>
      <c r="R46" s="37" t="n"/>
      <c r="S46" s="19" t="n"/>
    </row>
    <row r="47" ht="22" customHeight="1">
      <c r="A47" s="17" t="n"/>
      <c r="B47" s="36" t="n"/>
      <c r="C47" s="17" t="n"/>
      <c r="D47" s="17" t="n"/>
      <c r="E47" s="17" t="n"/>
      <c r="F47" s="17" t="n"/>
      <c r="G47" s="19" t="n"/>
      <c r="H47" s="20" t="n"/>
      <c r="I47" s="21" t="n"/>
      <c r="J47" s="26">
        <f>IF(OR(B47="",H47=""),"",IF(OR(H47="Goteo continuo",H47="Charco",I47&gt;=15),"Alta",IF(OR(H47="Goteo ocasional",I47&gt;=5),"Media","Baja")))</f>
        <v/>
      </c>
      <c r="K47" s="20" t="n"/>
      <c r="L47" s="19" t="n"/>
      <c r="M47" s="27">
        <f>IF(L47="","",IFERROR(VLOOKUP(L47,Catálogos!$H$2:$I$9,2,FALSE),"Revisión técnica requerida"))</f>
        <v/>
      </c>
      <c r="N47" s="20" t="n"/>
      <c r="O47" s="36" t="n"/>
      <c r="P47" s="36" t="n"/>
      <c r="Q47" s="28">
        <f>IF(B47="","",MAX(0,IF(P47="",Catálogos!$B$2,P47)-B47))</f>
        <v/>
      </c>
      <c r="R47" s="37" t="n"/>
      <c r="S47" s="19" t="n"/>
    </row>
    <row r="48" ht="22" customHeight="1">
      <c r="A48" s="17" t="n"/>
      <c r="B48" s="36" t="n"/>
      <c r="C48" s="17" t="n"/>
      <c r="D48" s="17" t="n"/>
      <c r="E48" s="17" t="n"/>
      <c r="F48" s="17" t="n"/>
      <c r="G48" s="19" t="n"/>
      <c r="H48" s="20" t="n"/>
      <c r="I48" s="21" t="n"/>
      <c r="J48" s="22">
        <f>IF(OR(B48="",H48=""),"",IF(OR(H48="Goteo continuo",H48="Charco",I48&gt;=15),"Alta",IF(OR(H48="Goteo ocasional",I48&gt;=5),"Media","Baja")))</f>
        <v/>
      </c>
      <c r="K48" s="20" t="n"/>
      <c r="L48" s="19" t="n"/>
      <c r="M48" s="23">
        <f>IF(L48="","",IFERROR(VLOOKUP(L48,Catálogos!$H$2:$I$9,2,FALSE),"Revisión técnica requerida"))</f>
        <v/>
      </c>
      <c r="N48" s="20" t="n"/>
      <c r="O48" s="36" t="n"/>
      <c r="P48" s="36" t="n"/>
      <c r="Q48" s="24">
        <f>IF(B48="","",MAX(0,IF(P48="",Catálogos!$B$2,P48)-B48))</f>
        <v/>
      </c>
      <c r="R48" s="37" t="n"/>
      <c r="S48" s="19" t="n"/>
    </row>
    <row r="49" ht="22" customHeight="1">
      <c r="A49" s="17" t="n"/>
      <c r="B49" s="36" t="n"/>
      <c r="C49" s="17" t="n"/>
      <c r="D49" s="17" t="n"/>
      <c r="E49" s="17" t="n"/>
      <c r="F49" s="17" t="n"/>
      <c r="G49" s="19" t="n"/>
      <c r="H49" s="20" t="n"/>
      <c r="I49" s="21" t="n"/>
      <c r="J49" s="26">
        <f>IF(OR(B49="",H49=""),"",IF(OR(H49="Goteo continuo",H49="Charco",I49&gt;=15),"Alta",IF(OR(H49="Goteo ocasional",I49&gt;=5),"Media","Baja")))</f>
        <v/>
      </c>
      <c r="K49" s="20" t="n"/>
      <c r="L49" s="19" t="n"/>
      <c r="M49" s="27">
        <f>IF(L49="","",IFERROR(VLOOKUP(L49,Catálogos!$H$2:$I$9,2,FALSE),"Revisión técnica requerida"))</f>
        <v/>
      </c>
      <c r="N49" s="20" t="n"/>
      <c r="O49" s="36" t="n"/>
      <c r="P49" s="36" t="n"/>
      <c r="Q49" s="28">
        <f>IF(B49="","",MAX(0,IF(P49="",Catálogos!$B$2,P49)-B49))</f>
        <v/>
      </c>
      <c r="R49" s="37" t="n"/>
      <c r="S49" s="19" t="n"/>
    </row>
    <row r="50" ht="22" customHeight="1">
      <c r="A50" s="17" t="n"/>
      <c r="B50" s="36" t="n"/>
      <c r="C50" s="17" t="n"/>
      <c r="D50" s="17" t="n"/>
      <c r="E50" s="17" t="n"/>
      <c r="F50" s="17" t="n"/>
      <c r="G50" s="19" t="n"/>
      <c r="H50" s="20" t="n"/>
      <c r="I50" s="21" t="n"/>
      <c r="J50" s="22">
        <f>IF(OR(B50="",H50=""),"",IF(OR(H50="Goteo continuo",H50="Charco",I50&gt;=15),"Alta",IF(OR(H50="Goteo ocasional",I50&gt;=5),"Media","Baja")))</f>
        <v/>
      </c>
      <c r="K50" s="20" t="n"/>
      <c r="L50" s="19" t="n"/>
      <c r="M50" s="23">
        <f>IF(L50="","",IFERROR(VLOOKUP(L50,Catálogos!$H$2:$I$9,2,FALSE),"Revisión técnica requerida"))</f>
        <v/>
      </c>
      <c r="N50" s="20" t="n"/>
      <c r="O50" s="36" t="n"/>
      <c r="P50" s="36" t="n"/>
      <c r="Q50" s="24">
        <f>IF(B50="","",MAX(0,IF(P50="",Catálogos!$B$2,P50)-B50))</f>
        <v/>
      </c>
      <c r="R50" s="37" t="n"/>
      <c r="S50" s="19" t="n"/>
    </row>
    <row r="51" ht="22" customHeight="1">
      <c r="A51" s="17" t="n"/>
      <c r="B51" s="36" t="n"/>
      <c r="C51" s="17" t="n"/>
      <c r="D51" s="17" t="n"/>
      <c r="E51" s="17" t="n"/>
      <c r="F51" s="17" t="n"/>
      <c r="G51" s="19" t="n"/>
      <c r="H51" s="20" t="n"/>
      <c r="I51" s="21" t="n"/>
      <c r="J51" s="26">
        <f>IF(OR(B51="",H51=""),"",IF(OR(H51="Goteo continuo",H51="Charco",I51&gt;=15),"Alta",IF(OR(H51="Goteo ocasional",I51&gt;=5),"Media","Baja")))</f>
        <v/>
      </c>
      <c r="K51" s="20" t="n"/>
      <c r="L51" s="19" t="n"/>
      <c r="M51" s="27">
        <f>IF(L51="","",IFERROR(VLOOKUP(L51,Catálogos!$H$2:$I$9,2,FALSE),"Revisión técnica requerida"))</f>
        <v/>
      </c>
      <c r="N51" s="20" t="n"/>
      <c r="O51" s="36" t="n"/>
      <c r="P51" s="36" t="n"/>
      <c r="Q51" s="28">
        <f>IF(B51="","",MAX(0,IF(P51="",Catálogos!$B$2,P51)-B51))</f>
        <v/>
      </c>
      <c r="R51" s="37" t="n"/>
      <c r="S51" s="19" t="n"/>
    </row>
    <row r="52" ht="22" customHeight="1">
      <c r="A52" s="17" t="n"/>
      <c r="B52" s="36" t="n"/>
      <c r="C52" s="17" t="n"/>
      <c r="D52" s="17" t="n"/>
      <c r="E52" s="17" t="n"/>
      <c r="F52" s="17" t="n"/>
      <c r="G52" s="19" t="n"/>
      <c r="H52" s="20" t="n"/>
      <c r="I52" s="21" t="n"/>
      <c r="J52" s="22">
        <f>IF(OR(B52="",H52=""),"",IF(OR(H52="Goteo continuo",H52="Charco",I52&gt;=15),"Alta",IF(OR(H52="Goteo ocasional",I52&gt;=5),"Media","Baja")))</f>
        <v/>
      </c>
      <c r="K52" s="20" t="n"/>
      <c r="L52" s="19" t="n"/>
      <c r="M52" s="23">
        <f>IF(L52="","",IFERROR(VLOOKUP(L52,Catálogos!$H$2:$I$9,2,FALSE),"Revisión técnica requerida"))</f>
        <v/>
      </c>
      <c r="N52" s="20" t="n"/>
      <c r="O52" s="36" t="n"/>
      <c r="P52" s="36" t="n"/>
      <c r="Q52" s="24">
        <f>IF(B52="","",MAX(0,IF(P52="",Catálogos!$B$2,P52)-B52))</f>
        <v/>
      </c>
      <c r="R52" s="37" t="n"/>
      <c r="S52" s="19" t="n"/>
    </row>
    <row r="53" ht="22" customHeight="1">
      <c r="A53" s="17" t="n"/>
      <c r="B53" s="36" t="n"/>
      <c r="C53" s="17" t="n"/>
      <c r="D53" s="17" t="n"/>
      <c r="E53" s="17" t="n"/>
      <c r="F53" s="17" t="n"/>
      <c r="G53" s="19" t="n"/>
      <c r="H53" s="20" t="n"/>
      <c r="I53" s="21" t="n"/>
      <c r="J53" s="26">
        <f>IF(OR(B53="",H53=""),"",IF(OR(H53="Goteo continuo",H53="Charco",I53&gt;=15),"Alta",IF(OR(H53="Goteo ocasional",I53&gt;=5),"Media","Baja")))</f>
        <v/>
      </c>
      <c r="K53" s="20" t="n"/>
      <c r="L53" s="19" t="n"/>
      <c r="M53" s="27">
        <f>IF(L53="","",IFERROR(VLOOKUP(L53,Catálogos!$H$2:$I$9,2,FALSE),"Revisión técnica requerida"))</f>
        <v/>
      </c>
      <c r="N53" s="20" t="n"/>
      <c r="O53" s="36" t="n"/>
      <c r="P53" s="36" t="n"/>
      <c r="Q53" s="28">
        <f>IF(B53="","",MAX(0,IF(P53="",Catálogos!$B$2,P53)-B53))</f>
        <v/>
      </c>
      <c r="R53" s="37" t="n"/>
      <c r="S53" s="19" t="n"/>
    </row>
    <row r="54" ht="22" customHeight="1">
      <c r="A54" s="17" t="n"/>
      <c r="B54" s="36" t="n"/>
      <c r="C54" s="17" t="n"/>
      <c r="D54" s="17" t="n"/>
      <c r="E54" s="17" t="n"/>
      <c r="F54" s="17" t="n"/>
      <c r="G54" s="19" t="n"/>
      <c r="H54" s="20" t="n"/>
      <c r="I54" s="21" t="n"/>
      <c r="J54" s="22">
        <f>IF(OR(B54="",H54=""),"",IF(OR(H54="Goteo continuo",H54="Charco",I54&gt;=15),"Alta",IF(OR(H54="Goteo ocasional",I54&gt;=5),"Media","Baja")))</f>
        <v/>
      </c>
      <c r="K54" s="20" t="n"/>
      <c r="L54" s="19" t="n"/>
      <c r="M54" s="23">
        <f>IF(L54="","",IFERROR(VLOOKUP(L54,Catálogos!$H$2:$I$9,2,FALSE),"Revisión técnica requerida"))</f>
        <v/>
      </c>
      <c r="N54" s="20" t="n"/>
      <c r="O54" s="36" t="n"/>
      <c r="P54" s="36" t="n"/>
      <c r="Q54" s="24">
        <f>IF(B54="","",MAX(0,IF(P54="",Catálogos!$B$2,P54)-B54))</f>
        <v/>
      </c>
      <c r="R54" s="37" t="n"/>
      <c r="S54" s="19" t="n"/>
    </row>
    <row r="55" ht="22" customHeight="1">
      <c r="A55" s="17" t="n"/>
      <c r="B55" s="36" t="n"/>
      <c r="C55" s="17" t="n"/>
      <c r="D55" s="17" t="n"/>
      <c r="E55" s="17" t="n"/>
      <c r="F55" s="17" t="n"/>
      <c r="G55" s="19" t="n"/>
      <c r="H55" s="20" t="n"/>
      <c r="I55" s="21" t="n"/>
      <c r="J55" s="26">
        <f>IF(OR(B55="",H55=""),"",IF(OR(H55="Goteo continuo",H55="Charco",I55&gt;=15),"Alta",IF(OR(H55="Goteo ocasional",I55&gt;=5),"Media","Baja")))</f>
        <v/>
      </c>
      <c r="K55" s="20" t="n"/>
      <c r="L55" s="19" t="n"/>
      <c r="M55" s="27">
        <f>IF(L55="","",IFERROR(VLOOKUP(L55,Catálogos!$H$2:$I$9,2,FALSE),"Revisión técnica requerida"))</f>
        <v/>
      </c>
      <c r="N55" s="20" t="n"/>
      <c r="O55" s="36" t="n"/>
      <c r="P55" s="36" t="n"/>
      <c r="Q55" s="28">
        <f>IF(B55="","",MAX(0,IF(P55="",Catálogos!$B$2,P55)-B55))</f>
        <v/>
      </c>
      <c r="R55" s="37" t="n"/>
      <c r="S55" s="19" t="n"/>
    </row>
    <row r="56" ht="22" customHeight="1">
      <c r="A56" s="17" t="n"/>
      <c r="B56" s="36" t="n"/>
      <c r="C56" s="17" t="n"/>
      <c r="D56" s="17" t="n"/>
      <c r="E56" s="17" t="n"/>
      <c r="F56" s="17" t="n"/>
      <c r="G56" s="19" t="n"/>
      <c r="H56" s="20" t="n"/>
      <c r="I56" s="21" t="n"/>
      <c r="J56" s="22">
        <f>IF(OR(B56="",H56=""),"",IF(OR(H56="Goteo continuo",H56="Charco",I56&gt;=15),"Alta",IF(OR(H56="Goteo ocasional",I56&gt;=5),"Media","Baja")))</f>
        <v/>
      </c>
      <c r="K56" s="20" t="n"/>
      <c r="L56" s="19" t="n"/>
      <c r="M56" s="23">
        <f>IF(L56="","",IFERROR(VLOOKUP(L56,Catálogos!$H$2:$I$9,2,FALSE),"Revisión técnica requerida"))</f>
        <v/>
      </c>
      <c r="N56" s="20" t="n"/>
      <c r="O56" s="36" t="n"/>
      <c r="P56" s="36" t="n"/>
      <c r="Q56" s="24">
        <f>IF(B56="","",MAX(0,IF(P56="",Catálogos!$B$2,P56)-B56))</f>
        <v/>
      </c>
      <c r="R56" s="37" t="n"/>
      <c r="S56" s="19" t="n"/>
    </row>
    <row r="57" ht="22" customHeight="1">
      <c r="A57" s="17" t="n"/>
      <c r="B57" s="36" t="n"/>
      <c r="C57" s="17" t="n"/>
      <c r="D57" s="17" t="n"/>
      <c r="E57" s="17" t="n"/>
      <c r="F57" s="17" t="n"/>
      <c r="G57" s="19" t="n"/>
      <c r="H57" s="20" t="n"/>
      <c r="I57" s="21" t="n"/>
      <c r="J57" s="26">
        <f>IF(OR(B57="",H57=""),"",IF(OR(H57="Goteo continuo",H57="Charco",I57&gt;=15),"Alta",IF(OR(H57="Goteo ocasional",I57&gt;=5),"Media","Baja")))</f>
        <v/>
      </c>
      <c r="K57" s="20" t="n"/>
      <c r="L57" s="19" t="n"/>
      <c r="M57" s="27">
        <f>IF(L57="","",IFERROR(VLOOKUP(L57,Catálogos!$H$2:$I$9,2,FALSE),"Revisión técnica requerida"))</f>
        <v/>
      </c>
      <c r="N57" s="20" t="n"/>
      <c r="O57" s="36" t="n"/>
      <c r="P57" s="36" t="n"/>
      <c r="Q57" s="28">
        <f>IF(B57="","",MAX(0,IF(P57="",Catálogos!$B$2,P57)-B57))</f>
        <v/>
      </c>
      <c r="R57" s="37" t="n"/>
      <c r="S57" s="19" t="n"/>
    </row>
    <row r="58" ht="22" customHeight="1">
      <c r="A58" s="17" t="n"/>
      <c r="B58" s="36" t="n"/>
      <c r="C58" s="17" t="n"/>
      <c r="D58" s="17" t="n"/>
      <c r="E58" s="17" t="n"/>
      <c r="F58" s="17" t="n"/>
      <c r="G58" s="19" t="n"/>
      <c r="H58" s="20" t="n"/>
      <c r="I58" s="21" t="n"/>
      <c r="J58" s="22">
        <f>IF(OR(B58="",H58=""),"",IF(OR(H58="Goteo continuo",H58="Charco",I58&gt;=15),"Alta",IF(OR(H58="Goteo ocasional",I58&gt;=5),"Media","Baja")))</f>
        <v/>
      </c>
      <c r="K58" s="20" t="n"/>
      <c r="L58" s="19" t="n"/>
      <c r="M58" s="23">
        <f>IF(L58="","",IFERROR(VLOOKUP(L58,Catálogos!$H$2:$I$9,2,FALSE),"Revisión técnica requerida"))</f>
        <v/>
      </c>
      <c r="N58" s="20" t="n"/>
      <c r="O58" s="36" t="n"/>
      <c r="P58" s="36" t="n"/>
      <c r="Q58" s="24">
        <f>IF(B58="","",MAX(0,IF(P58="",Catálogos!$B$2,P58)-B58))</f>
        <v/>
      </c>
      <c r="R58" s="37" t="n"/>
      <c r="S58" s="19" t="n"/>
    </row>
    <row r="59" ht="22" customHeight="1">
      <c r="A59" s="17" t="n"/>
      <c r="B59" s="36" t="n"/>
      <c r="C59" s="17" t="n"/>
      <c r="D59" s="17" t="n"/>
      <c r="E59" s="17" t="n"/>
      <c r="F59" s="17" t="n"/>
      <c r="G59" s="19" t="n"/>
      <c r="H59" s="20" t="n"/>
      <c r="I59" s="21" t="n"/>
      <c r="J59" s="26">
        <f>IF(OR(B59="",H59=""),"",IF(OR(H59="Goteo continuo",H59="Charco",I59&gt;=15),"Alta",IF(OR(H59="Goteo ocasional",I59&gt;=5),"Media","Baja")))</f>
        <v/>
      </c>
      <c r="K59" s="20" t="n"/>
      <c r="L59" s="19" t="n"/>
      <c r="M59" s="27">
        <f>IF(L59="","",IFERROR(VLOOKUP(L59,Catálogos!$H$2:$I$9,2,FALSE),"Revisión técnica requerida"))</f>
        <v/>
      </c>
      <c r="N59" s="20" t="n"/>
      <c r="O59" s="36" t="n"/>
      <c r="P59" s="36" t="n"/>
      <c r="Q59" s="28">
        <f>IF(B59="","",MAX(0,IF(P59="",Catálogos!$B$2,P59)-B59))</f>
        <v/>
      </c>
      <c r="R59" s="37" t="n"/>
      <c r="S59" s="19" t="n"/>
    </row>
    <row r="60" ht="22" customHeight="1">
      <c r="A60" s="17" t="n"/>
      <c r="B60" s="36" t="n"/>
      <c r="C60" s="17" t="n"/>
      <c r="D60" s="17" t="n"/>
      <c r="E60" s="17" t="n"/>
      <c r="F60" s="17" t="n"/>
      <c r="G60" s="19" t="n"/>
      <c r="H60" s="20" t="n"/>
      <c r="I60" s="21" t="n"/>
      <c r="J60" s="22">
        <f>IF(OR(B60="",H60=""),"",IF(OR(H60="Goteo continuo",H60="Charco",I60&gt;=15),"Alta",IF(OR(H60="Goteo ocasional",I60&gt;=5),"Media","Baja")))</f>
        <v/>
      </c>
      <c r="K60" s="20" t="n"/>
      <c r="L60" s="19" t="n"/>
      <c r="M60" s="23">
        <f>IF(L60="","",IFERROR(VLOOKUP(L60,Catálogos!$H$2:$I$9,2,FALSE),"Revisión técnica requerida"))</f>
        <v/>
      </c>
      <c r="N60" s="20" t="n"/>
      <c r="O60" s="36" t="n"/>
      <c r="P60" s="36" t="n"/>
      <c r="Q60" s="24">
        <f>IF(B60="","",MAX(0,IF(P60="",Catálogos!$B$2,P60)-B60))</f>
        <v/>
      </c>
      <c r="R60" s="37" t="n"/>
      <c r="S60" s="19" t="n"/>
    </row>
    <row r="61" ht="22" customHeight="1">
      <c r="A61" s="17" t="n"/>
      <c r="B61" s="36" t="n"/>
      <c r="C61" s="17" t="n"/>
      <c r="D61" s="17" t="n"/>
      <c r="E61" s="17" t="n"/>
      <c r="F61" s="17" t="n"/>
      <c r="G61" s="19" t="n"/>
      <c r="H61" s="20" t="n"/>
      <c r="I61" s="21" t="n"/>
      <c r="J61" s="26">
        <f>IF(OR(B61="",H61=""),"",IF(OR(H61="Goteo continuo",H61="Charco",I61&gt;=15),"Alta",IF(OR(H61="Goteo ocasional",I61&gt;=5),"Media","Baja")))</f>
        <v/>
      </c>
      <c r="K61" s="20" t="n"/>
      <c r="L61" s="19" t="n"/>
      <c r="M61" s="27">
        <f>IF(L61="","",IFERROR(VLOOKUP(L61,Catálogos!$H$2:$I$9,2,FALSE),"Revisión técnica requerida"))</f>
        <v/>
      </c>
      <c r="N61" s="20" t="n"/>
      <c r="O61" s="36" t="n"/>
      <c r="P61" s="36" t="n"/>
      <c r="Q61" s="28">
        <f>IF(B61="","",MAX(0,IF(P61="",Catálogos!$B$2,P61)-B61))</f>
        <v/>
      </c>
      <c r="R61" s="37" t="n"/>
      <c r="S61" s="19" t="n"/>
    </row>
    <row r="62" ht="22" customHeight="1">
      <c r="A62" s="17" t="n"/>
      <c r="B62" s="36" t="n"/>
      <c r="C62" s="17" t="n"/>
      <c r="D62" s="17" t="n"/>
      <c r="E62" s="17" t="n"/>
      <c r="F62" s="17" t="n"/>
      <c r="G62" s="19" t="n"/>
      <c r="H62" s="20" t="n"/>
      <c r="I62" s="21" t="n"/>
      <c r="J62" s="22">
        <f>IF(OR(B62="",H62=""),"",IF(OR(H62="Goteo continuo",H62="Charco",I62&gt;=15),"Alta",IF(OR(H62="Goteo ocasional",I62&gt;=5),"Media","Baja")))</f>
        <v/>
      </c>
      <c r="K62" s="20" t="n"/>
      <c r="L62" s="19" t="n"/>
      <c r="M62" s="23">
        <f>IF(L62="","",IFERROR(VLOOKUP(L62,Catálogos!$H$2:$I$9,2,FALSE),"Revisión técnica requerida"))</f>
        <v/>
      </c>
      <c r="N62" s="20" t="n"/>
      <c r="O62" s="36" t="n"/>
      <c r="P62" s="36" t="n"/>
      <c r="Q62" s="24">
        <f>IF(B62="","",MAX(0,IF(P62="",Catálogos!$B$2,P62)-B62))</f>
        <v/>
      </c>
      <c r="R62" s="37" t="n"/>
      <c r="S62" s="19" t="n"/>
    </row>
    <row r="63" ht="22" customHeight="1">
      <c r="A63" s="17" t="n"/>
      <c r="B63" s="36" t="n"/>
      <c r="C63" s="17" t="n"/>
      <c r="D63" s="17" t="n"/>
      <c r="E63" s="17" t="n"/>
      <c r="F63" s="17" t="n"/>
      <c r="G63" s="19" t="n"/>
      <c r="H63" s="20" t="n"/>
      <c r="I63" s="21" t="n"/>
      <c r="J63" s="26">
        <f>IF(OR(B63="",H63=""),"",IF(OR(H63="Goteo continuo",H63="Charco",I63&gt;=15),"Alta",IF(OR(H63="Goteo ocasional",I63&gt;=5),"Media","Baja")))</f>
        <v/>
      </c>
      <c r="K63" s="20" t="n"/>
      <c r="L63" s="19" t="n"/>
      <c r="M63" s="27">
        <f>IF(L63="","",IFERROR(VLOOKUP(L63,Catálogos!$H$2:$I$9,2,FALSE),"Revisión técnica requerida"))</f>
        <v/>
      </c>
      <c r="N63" s="20" t="n"/>
      <c r="O63" s="36" t="n"/>
      <c r="P63" s="36" t="n"/>
      <c r="Q63" s="28">
        <f>IF(B63="","",MAX(0,IF(P63="",Catálogos!$B$2,P63)-B63))</f>
        <v/>
      </c>
      <c r="R63" s="37" t="n"/>
      <c r="S63" s="19" t="n"/>
    </row>
    <row r="64" ht="22" customHeight="1">
      <c r="A64" s="17" t="n"/>
      <c r="B64" s="36" t="n"/>
      <c r="C64" s="17" t="n"/>
      <c r="D64" s="17" t="n"/>
      <c r="E64" s="17" t="n"/>
      <c r="F64" s="17" t="n"/>
      <c r="G64" s="19" t="n"/>
      <c r="H64" s="20" t="n"/>
      <c r="I64" s="21" t="n"/>
      <c r="J64" s="22">
        <f>IF(OR(B64="",H64=""),"",IF(OR(H64="Goteo continuo",H64="Charco",I64&gt;=15),"Alta",IF(OR(H64="Goteo ocasional",I64&gt;=5),"Media","Baja")))</f>
        <v/>
      </c>
      <c r="K64" s="20" t="n"/>
      <c r="L64" s="19" t="n"/>
      <c r="M64" s="23">
        <f>IF(L64="","",IFERROR(VLOOKUP(L64,Catálogos!$H$2:$I$9,2,FALSE),"Revisión técnica requerida"))</f>
        <v/>
      </c>
      <c r="N64" s="20" t="n"/>
      <c r="O64" s="36" t="n"/>
      <c r="P64" s="36" t="n"/>
      <c r="Q64" s="24">
        <f>IF(B64="","",MAX(0,IF(P64="",Catálogos!$B$2,P64)-B64))</f>
        <v/>
      </c>
      <c r="R64" s="37" t="n"/>
      <c r="S64" s="19" t="n"/>
    </row>
    <row r="65" ht="22" customHeight="1">
      <c r="A65" s="17" t="n"/>
      <c r="B65" s="36" t="n"/>
      <c r="C65" s="17" t="n"/>
      <c r="D65" s="17" t="n"/>
      <c r="E65" s="17" t="n"/>
      <c r="F65" s="17" t="n"/>
      <c r="G65" s="19" t="n"/>
      <c r="H65" s="20" t="n"/>
      <c r="I65" s="21" t="n"/>
      <c r="J65" s="26">
        <f>IF(OR(B65="",H65=""),"",IF(OR(H65="Goteo continuo",H65="Charco",I65&gt;=15),"Alta",IF(OR(H65="Goteo ocasional",I65&gt;=5),"Media","Baja")))</f>
        <v/>
      </c>
      <c r="K65" s="20" t="n"/>
      <c r="L65" s="19" t="n"/>
      <c r="M65" s="27">
        <f>IF(L65="","",IFERROR(VLOOKUP(L65,Catálogos!$H$2:$I$9,2,FALSE),"Revisión técnica requerida"))</f>
        <v/>
      </c>
      <c r="N65" s="20" t="n"/>
      <c r="O65" s="36" t="n"/>
      <c r="P65" s="36" t="n"/>
      <c r="Q65" s="28">
        <f>IF(B65="","",MAX(0,IF(P65="",Catálogos!$B$2,P65)-B65))</f>
        <v/>
      </c>
      <c r="R65" s="37" t="n"/>
      <c r="S65" s="19" t="n"/>
    </row>
    <row r="66" ht="22" customHeight="1">
      <c r="A66" s="17" t="n"/>
      <c r="B66" s="36" t="n"/>
      <c r="C66" s="17" t="n"/>
      <c r="D66" s="17" t="n"/>
      <c r="E66" s="17" t="n"/>
      <c r="F66" s="17" t="n"/>
      <c r="G66" s="19" t="n"/>
      <c r="H66" s="20" t="n"/>
      <c r="I66" s="21" t="n"/>
      <c r="J66" s="22">
        <f>IF(OR(B66="",H66=""),"",IF(OR(H66="Goteo continuo",H66="Charco",I66&gt;=15),"Alta",IF(OR(H66="Goteo ocasional",I66&gt;=5),"Media","Baja")))</f>
        <v/>
      </c>
      <c r="K66" s="20" t="n"/>
      <c r="L66" s="19" t="n"/>
      <c r="M66" s="23">
        <f>IF(L66="","",IFERROR(VLOOKUP(L66,Catálogos!$H$2:$I$9,2,FALSE),"Revisión técnica requerida"))</f>
        <v/>
      </c>
      <c r="N66" s="20" t="n"/>
      <c r="O66" s="36" t="n"/>
      <c r="P66" s="36" t="n"/>
      <c r="Q66" s="24">
        <f>IF(B66="","",MAX(0,IF(P66="",Catálogos!$B$2,P66)-B66))</f>
        <v/>
      </c>
      <c r="R66" s="37" t="n"/>
      <c r="S66" s="19" t="n"/>
    </row>
    <row r="67" ht="22" customHeight="1">
      <c r="A67" s="17" t="n"/>
      <c r="B67" s="36" t="n"/>
      <c r="C67" s="17" t="n"/>
      <c r="D67" s="17" t="n"/>
      <c r="E67" s="17" t="n"/>
      <c r="F67" s="17" t="n"/>
      <c r="G67" s="19" t="n"/>
      <c r="H67" s="20" t="n"/>
      <c r="I67" s="21" t="n"/>
      <c r="J67" s="26">
        <f>IF(OR(B67="",H67=""),"",IF(OR(H67="Goteo continuo",H67="Charco",I67&gt;=15),"Alta",IF(OR(H67="Goteo ocasional",I67&gt;=5),"Media","Baja")))</f>
        <v/>
      </c>
      <c r="K67" s="20" t="n"/>
      <c r="L67" s="19" t="n"/>
      <c r="M67" s="27">
        <f>IF(L67="","",IFERROR(VLOOKUP(L67,Catálogos!$H$2:$I$9,2,FALSE),"Revisión técnica requerida"))</f>
        <v/>
      </c>
      <c r="N67" s="20" t="n"/>
      <c r="O67" s="36" t="n"/>
      <c r="P67" s="36" t="n"/>
      <c r="Q67" s="28">
        <f>IF(B67="","",MAX(0,IF(P67="",Catálogos!$B$2,P67)-B67))</f>
        <v/>
      </c>
      <c r="R67" s="37" t="n"/>
      <c r="S67" s="19" t="n"/>
    </row>
    <row r="68" ht="22" customHeight="1">
      <c r="A68" s="17" t="n"/>
      <c r="B68" s="36" t="n"/>
      <c r="C68" s="17" t="n"/>
      <c r="D68" s="17" t="n"/>
      <c r="E68" s="17" t="n"/>
      <c r="F68" s="17" t="n"/>
      <c r="G68" s="19" t="n"/>
      <c r="H68" s="20" t="n"/>
      <c r="I68" s="21" t="n"/>
      <c r="J68" s="22">
        <f>IF(OR(B68="",H68=""),"",IF(OR(H68="Goteo continuo",H68="Charco",I68&gt;=15),"Alta",IF(OR(H68="Goteo ocasional",I68&gt;=5),"Media","Baja")))</f>
        <v/>
      </c>
      <c r="K68" s="20" t="n"/>
      <c r="L68" s="19" t="n"/>
      <c r="M68" s="23">
        <f>IF(L68="","",IFERROR(VLOOKUP(L68,Catálogos!$H$2:$I$9,2,FALSE),"Revisión técnica requerida"))</f>
        <v/>
      </c>
      <c r="N68" s="20" t="n"/>
      <c r="O68" s="36" t="n"/>
      <c r="P68" s="36" t="n"/>
      <c r="Q68" s="24">
        <f>IF(B68="","",MAX(0,IF(P68="",Catálogos!$B$2,P68)-B68))</f>
        <v/>
      </c>
      <c r="R68" s="37" t="n"/>
      <c r="S68" s="19" t="n"/>
    </row>
    <row r="69" ht="22" customHeight="1">
      <c r="A69" s="17" t="n"/>
      <c r="B69" s="36" t="n"/>
      <c r="C69" s="17" t="n"/>
      <c r="D69" s="17" t="n"/>
      <c r="E69" s="17" t="n"/>
      <c r="F69" s="17" t="n"/>
      <c r="G69" s="19" t="n"/>
      <c r="H69" s="20" t="n"/>
      <c r="I69" s="21" t="n"/>
      <c r="J69" s="26">
        <f>IF(OR(B69="",H69=""),"",IF(OR(H69="Goteo continuo",H69="Charco",I69&gt;=15),"Alta",IF(OR(H69="Goteo ocasional",I69&gt;=5),"Media","Baja")))</f>
        <v/>
      </c>
      <c r="K69" s="20" t="n"/>
      <c r="L69" s="19" t="n"/>
      <c r="M69" s="27">
        <f>IF(L69="","",IFERROR(VLOOKUP(L69,Catálogos!$H$2:$I$9,2,FALSE),"Revisión técnica requerida"))</f>
        <v/>
      </c>
      <c r="N69" s="20" t="n"/>
      <c r="O69" s="36" t="n"/>
      <c r="P69" s="36" t="n"/>
      <c r="Q69" s="28">
        <f>IF(B69="","",MAX(0,IF(P69="",Catálogos!$B$2,P69)-B69))</f>
        <v/>
      </c>
      <c r="R69" s="37" t="n"/>
      <c r="S69" s="19" t="n"/>
    </row>
    <row r="70" ht="22" customHeight="1">
      <c r="A70" s="17" t="n"/>
      <c r="B70" s="36" t="n"/>
      <c r="C70" s="17" t="n"/>
      <c r="D70" s="17" t="n"/>
      <c r="E70" s="17" t="n"/>
      <c r="F70" s="17" t="n"/>
      <c r="G70" s="19" t="n"/>
      <c r="H70" s="20" t="n"/>
      <c r="I70" s="21" t="n"/>
      <c r="J70" s="22">
        <f>IF(OR(B70="",H70=""),"",IF(OR(H70="Goteo continuo",H70="Charco",I70&gt;=15),"Alta",IF(OR(H70="Goteo ocasional",I70&gt;=5),"Media","Baja")))</f>
        <v/>
      </c>
      <c r="K70" s="20" t="n"/>
      <c r="L70" s="19" t="n"/>
      <c r="M70" s="23">
        <f>IF(L70="","",IFERROR(VLOOKUP(L70,Catálogos!$H$2:$I$9,2,FALSE),"Revisión técnica requerida"))</f>
        <v/>
      </c>
      <c r="N70" s="20" t="n"/>
      <c r="O70" s="36" t="n"/>
      <c r="P70" s="36" t="n"/>
      <c r="Q70" s="24">
        <f>IF(B70="","",MAX(0,IF(P70="",Catálogos!$B$2,P70)-B70))</f>
        <v/>
      </c>
      <c r="R70" s="37" t="n"/>
      <c r="S70" s="19" t="n"/>
    </row>
    <row r="71" ht="22" customHeight="1">
      <c r="A71" s="17" t="n"/>
      <c r="B71" s="36" t="n"/>
      <c r="C71" s="17" t="n"/>
      <c r="D71" s="17" t="n"/>
      <c r="E71" s="17" t="n"/>
      <c r="F71" s="17" t="n"/>
      <c r="G71" s="19" t="n"/>
      <c r="H71" s="20" t="n"/>
      <c r="I71" s="21" t="n"/>
      <c r="J71" s="26">
        <f>IF(OR(B71="",H71=""),"",IF(OR(H71="Goteo continuo",H71="Charco",I71&gt;=15),"Alta",IF(OR(H71="Goteo ocasional",I71&gt;=5),"Media","Baja")))</f>
        <v/>
      </c>
      <c r="K71" s="20" t="n"/>
      <c r="L71" s="19" t="n"/>
      <c r="M71" s="27">
        <f>IF(L71="","",IFERROR(VLOOKUP(L71,Catálogos!$H$2:$I$9,2,FALSE),"Revisión técnica requerida"))</f>
        <v/>
      </c>
      <c r="N71" s="20" t="n"/>
      <c r="O71" s="36" t="n"/>
      <c r="P71" s="36" t="n"/>
      <c r="Q71" s="28">
        <f>IF(B71="","",MAX(0,IF(P71="",Catálogos!$B$2,P71)-B71))</f>
        <v/>
      </c>
      <c r="R71" s="37" t="n"/>
      <c r="S71" s="19" t="n"/>
    </row>
    <row r="72" ht="22" customHeight="1">
      <c r="A72" s="17" t="n"/>
      <c r="B72" s="36" t="n"/>
      <c r="C72" s="17" t="n"/>
      <c r="D72" s="17" t="n"/>
      <c r="E72" s="17" t="n"/>
      <c r="F72" s="17" t="n"/>
      <c r="G72" s="19" t="n"/>
      <c r="H72" s="20" t="n"/>
      <c r="I72" s="21" t="n"/>
      <c r="J72" s="22">
        <f>IF(OR(B72="",H72=""),"",IF(OR(H72="Goteo continuo",H72="Charco",I72&gt;=15),"Alta",IF(OR(H72="Goteo ocasional",I72&gt;=5),"Media","Baja")))</f>
        <v/>
      </c>
      <c r="K72" s="20" t="n"/>
      <c r="L72" s="19" t="n"/>
      <c r="M72" s="23">
        <f>IF(L72="","",IFERROR(VLOOKUP(L72,Catálogos!$H$2:$I$9,2,FALSE),"Revisión técnica requerida"))</f>
        <v/>
      </c>
      <c r="N72" s="20" t="n"/>
      <c r="O72" s="36" t="n"/>
      <c r="P72" s="36" t="n"/>
      <c r="Q72" s="24">
        <f>IF(B72="","",MAX(0,IF(P72="",Catálogos!$B$2,P72)-B72))</f>
        <v/>
      </c>
      <c r="R72" s="37" t="n"/>
      <c r="S72" s="19" t="n"/>
    </row>
    <row r="73" ht="22" customHeight="1">
      <c r="A73" s="17" t="n"/>
      <c r="B73" s="36" t="n"/>
      <c r="C73" s="17" t="n"/>
      <c r="D73" s="17" t="n"/>
      <c r="E73" s="17" t="n"/>
      <c r="F73" s="17" t="n"/>
      <c r="G73" s="19" t="n"/>
      <c r="H73" s="20" t="n"/>
      <c r="I73" s="21" t="n"/>
      <c r="J73" s="26">
        <f>IF(OR(B73="",H73=""),"",IF(OR(H73="Goteo continuo",H73="Charco",I73&gt;=15),"Alta",IF(OR(H73="Goteo ocasional",I73&gt;=5),"Media","Baja")))</f>
        <v/>
      </c>
      <c r="K73" s="20" t="n"/>
      <c r="L73" s="19" t="n"/>
      <c r="M73" s="27">
        <f>IF(L73="","",IFERROR(VLOOKUP(L73,Catálogos!$H$2:$I$9,2,FALSE),"Revisión técnica requerida"))</f>
        <v/>
      </c>
      <c r="N73" s="20" t="n"/>
      <c r="O73" s="36" t="n"/>
      <c r="P73" s="36" t="n"/>
      <c r="Q73" s="28">
        <f>IF(B73="","",MAX(0,IF(P73="",Catálogos!$B$2,P73)-B73))</f>
        <v/>
      </c>
      <c r="R73" s="37" t="n"/>
      <c r="S73" s="19" t="n"/>
    </row>
    <row r="74" ht="22" customHeight="1">
      <c r="A74" s="17" t="n"/>
      <c r="B74" s="36" t="n"/>
      <c r="C74" s="17" t="n"/>
      <c r="D74" s="17" t="n"/>
      <c r="E74" s="17" t="n"/>
      <c r="F74" s="17" t="n"/>
      <c r="G74" s="19" t="n"/>
      <c r="H74" s="20" t="n"/>
      <c r="I74" s="21" t="n"/>
      <c r="J74" s="22">
        <f>IF(OR(B74="",H74=""),"",IF(OR(H74="Goteo continuo",H74="Charco",I74&gt;=15),"Alta",IF(OR(H74="Goteo ocasional",I74&gt;=5),"Media","Baja")))</f>
        <v/>
      </c>
      <c r="K74" s="20" t="n"/>
      <c r="L74" s="19" t="n"/>
      <c r="M74" s="23">
        <f>IF(L74="","",IFERROR(VLOOKUP(L74,Catálogos!$H$2:$I$9,2,FALSE),"Revisión técnica requerida"))</f>
        <v/>
      </c>
      <c r="N74" s="20" t="n"/>
      <c r="O74" s="36" t="n"/>
      <c r="P74" s="36" t="n"/>
      <c r="Q74" s="24">
        <f>IF(B74="","",MAX(0,IF(P74="",Catálogos!$B$2,P74)-B74))</f>
        <v/>
      </c>
      <c r="R74" s="37" t="n"/>
      <c r="S74" s="19" t="n"/>
    </row>
    <row r="75" ht="22" customHeight="1">
      <c r="A75" s="17" t="n"/>
      <c r="B75" s="36" t="n"/>
      <c r="C75" s="17" t="n"/>
      <c r="D75" s="17" t="n"/>
      <c r="E75" s="17" t="n"/>
      <c r="F75" s="17" t="n"/>
      <c r="G75" s="19" t="n"/>
      <c r="H75" s="20" t="n"/>
      <c r="I75" s="21" t="n"/>
      <c r="J75" s="26">
        <f>IF(OR(B75="",H75=""),"",IF(OR(H75="Goteo continuo",H75="Charco",I75&gt;=15),"Alta",IF(OR(H75="Goteo ocasional",I75&gt;=5),"Media","Baja")))</f>
        <v/>
      </c>
      <c r="K75" s="20" t="n"/>
      <c r="L75" s="19" t="n"/>
      <c r="M75" s="27">
        <f>IF(L75="","",IFERROR(VLOOKUP(L75,Catálogos!$H$2:$I$9,2,FALSE),"Revisión técnica requerida"))</f>
        <v/>
      </c>
      <c r="N75" s="20" t="n"/>
      <c r="O75" s="36" t="n"/>
      <c r="P75" s="36" t="n"/>
      <c r="Q75" s="28">
        <f>IF(B75="","",MAX(0,IF(P75="",Catálogos!$B$2,P75)-B75))</f>
        <v/>
      </c>
      <c r="R75" s="37" t="n"/>
      <c r="S75" s="19" t="n"/>
    </row>
    <row r="76" ht="22" customHeight="1">
      <c r="A76" s="17" t="n"/>
      <c r="B76" s="36" t="n"/>
      <c r="C76" s="17" t="n"/>
      <c r="D76" s="17" t="n"/>
      <c r="E76" s="17" t="n"/>
      <c r="F76" s="17" t="n"/>
      <c r="G76" s="19" t="n"/>
      <c r="H76" s="20" t="n"/>
      <c r="I76" s="21" t="n"/>
      <c r="J76" s="22">
        <f>IF(OR(B76="",H76=""),"",IF(OR(H76="Goteo continuo",H76="Charco",I76&gt;=15),"Alta",IF(OR(H76="Goteo ocasional",I76&gt;=5),"Media","Baja")))</f>
        <v/>
      </c>
      <c r="K76" s="20" t="n"/>
      <c r="L76" s="19" t="n"/>
      <c r="M76" s="23">
        <f>IF(L76="","",IFERROR(VLOOKUP(L76,Catálogos!$H$2:$I$9,2,FALSE),"Revisión técnica requerida"))</f>
        <v/>
      </c>
      <c r="N76" s="20" t="n"/>
      <c r="O76" s="36" t="n"/>
      <c r="P76" s="36" t="n"/>
      <c r="Q76" s="24">
        <f>IF(B76="","",MAX(0,IF(P76="",Catálogos!$B$2,P76)-B76))</f>
        <v/>
      </c>
      <c r="R76" s="37" t="n"/>
      <c r="S76" s="19" t="n"/>
    </row>
    <row r="77" ht="22" customHeight="1">
      <c r="A77" s="17" t="n"/>
      <c r="B77" s="36" t="n"/>
      <c r="C77" s="17" t="n"/>
      <c r="D77" s="17" t="n"/>
      <c r="E77" s="17" t="n"/>
      <c r="F77" s="17" t="n"/>
      <c r="G77" s="19" t="n"/>
      <c r="H77" s="20" t="n"/>
      <c r="I77" s="21" t="n"/>
      <c r="J77" s="26">
        <f>IF(OR(B77="",H77=""),"",IF(OR(H77="Goteo continuo",H77="Charco",I77&gt;=15),"Alta",IF(OR(H77="Goteo ocasional",I77&gt;=5),"Media","Baja")))</f>
        <v/>
      </c>
      <c r="K77" s="20" t="n"/>
      <c r="L77" s="19" t="n"/>
      <c r="M77" s="27">
        <f>IF(L77="","",IFERROR(VLOOKUP(L77,Catálogos!$H$2:$I$9,2,FALSE),"Revisión técnica requerida"))</f>
        <v/>
      </c>
      <c r="N77" s="20" t="n"/>
      <c r="O77" s="36" t="n"/>
      <c r="P77" s="36" t="n"/>
      <c r="Q77" s="28">
        <f>IF(B77="","",MAX(0,IF(P77="",Catálogos!$B$2,P77)-B77))</f>
        <v/>
      </c>
      <c r="R77" s="37" t="n"/>
      <c r="S77" s="19" t="n"/>
    </row>
    <row r="78" ht="22" customHeight="1">
      <c r="A78" s="17" t="n"/>
      <c r="B78" s="36" t="n"/>
      <c r="C78" s="17" t="n"/>
      <c r="D78" s="17" t="n"/>
      <c r="E78" s="17" t="n"/>
      <c r="F78" s="17" t="n"/>
      <c r="G78" s="19" t="n"/>
      <c r="H78" s="20" t="n"/>
      <c r="I78" s="21" t="n"/>
      <c r="J78" s="22">
        <f>IF(OR(B78="",H78=""),"",IF(OR(H78="Goteo continuo",H78="Charco",I78&gt;=15),"Alta",IF(OR(H78="Goteo ocasional",I78&gt;=5),"Media","Baja")))</f>
        <v/>
      </c>
      <c r="K78" s="20" t="n"/>
      <c r="L78" s="19" t="n"/>
      <c r="M78" s="23">
        <f>IF(L78="","",IFERROR(VLOOKUP(L78,Catálogos!$H$2:$I$9,2,FALSE),"Revisión técnica requerida"))</f>
        <v/>
      </c>
      <c r="N78" s="20" t="n"/>
      <c r="O78" s="36" t="n"/>
      <c r="P78" s="36" t="n"/>
      <c r="Q78" s="24">
        <f>IF(B78="","",MAX(0,IF(P78="",Catálogos!$B$2,P78)-B78))</f>
        <v/>
      </c>
      <c r="R78" s="37" t="n"/>
      <c r="S78" s="19" t="n"/>
    </row>
    <row r="79" ht="22" customHeight="1">
      <c r="A79" s="17" t="n"/>
      <c r="B79" s="36" t="n"/>
      <c r="C79" s="17" t="n"/>
      <c r="D79" s="17" t="n"/>
      <c r="E79" s="17" t="n"/>
      <c r="F79" s="17" t="n"/>
      <c r="G79" s="19" t="n"/>
      <c r="H79" s="20" t="n"/>
      <c r="I79" s="21" t="n"/>
      <c r="J79" s="26">
        <f>IF(OR(B79="",H79=""),"",IF(OR(H79="Goteo continuo",H79="Charco",I79&gt;=15),"Alta",IF(OR(H79="Goteo ocasional",I79&gt;=5),"Media","Baja")))</f>
        <v/>
      </c>
      <c r="K79" s="20" t="n"/>
      <c r="L79" s="19" t="n"/>
      <c r="M79" s="27">
        <f>IF(L79="","",IFERROR(VLOOKUP(L79,Catálogos!$H$2:$I$9,2,FALSE),"Revisión técnica requerida"))</f>
        <v/>
      </c>
      <c r="N79" s="20" t="n"/>
      <c r="O79" s="36" t="n"/>
      <c r="P79" s="36" t="n"/>
      <c r="Q79" s="28">
        <f>IF(B79="","",MAX(0,IF(P79="",Catálogos!$B$2,P79)-B79))</f>
        <v/>
      </c>
      <c r="R79" s="37" t="n"/>
      <c r="S79" s="19" t="n"/>
    </row>
    <row r="80" ht="22" customHeight="1">
      <c r="A80" s="17" t="n"/>
      <c r="B80" s="36" t="n"/>
      <c r="C80" s="17" t="n"/>
      <c r="D80" s="17" t="n"/>
      <c r="E80" s="17" t="n"/>
      <c r="F80" s="17" t="n"/>
      <c r="G80" s="19" t="n"/>
      <c r="H80" s="20" t="n"/>
      <c r="I80" s="21" t="n"/>
      <c r="J80" s="22">
        <f>IF(OR(B80="",H80=""),"",IF(OR(H80="Goteo continuo",H80="Charco",I80&gt;=15),"Alta",IF(OR(H80="Goteo ocasional",I80&gt;=5),"Media","Baja")))</f>
        <v/>
      </c>
      <c r="K80" s="20" t="n"/>
      <c r="L80" s="19" t="n"/>
      <c r="M80" s="23">
        <f>IF(L80="","",IFERROR(VLOOKUP(L80,Catálogos!$H$2:$I$9,2,FALSE),"Revisión técnica requerida"))</f>
        <v/>
      </c>
      <c r="N80" s="20" t="n"/>
      <c r="O80" s="36" t="n"/>
      <c r="P80" s="36" t="n"/>
      <c r="Q80" s="24">
        <f>IF(B80="","",MAX(0,IF(P80="",Catálogos!$B$2,P80)-B80))</f>
        <v/>
      </c>
      <c r="R80" s="37" t="n"/>
      <c r="S80" s="19" t="n"/>
    </row>
    <row r="81" ht="22" customHeight="1">
      <c r="A81" s="17" t="n"/>
      <c r="B81" s="36" t="n"/>
      <c r="C81" s="17" t="n"/>
      <c r="D81" s="17" t="n"/>
      <c r="E81" s="17" t="n"/>
      <c r="F81" s="17" t="n"/>
      <c r="G81" s="19" t="n"/>
      <c r="H81" s="20" t="n"/>
      <c r="I81" s="21" t="n"/>
      <c r="J81" s="26">
        <f>IF(OR(B81="",H81=""),"",IF(OR(H81="Goteo continuo",H81="Charco",I81&gt;=15),"Alta",IF(OR(H81="Goteo ocasional",I81&gt;=5),"Media","Baja")))</f>
        <v/>
      </c>
      <c r="K81" s="20" t="n"/>
      <c r="L81" s="19" t="n"/>
      <c r="M81" s="27">
        <f>IF(L81="","",IFERROR(VLOOKUP(L81,Catálogos!$H$2:$I$9,2,FALSE),"Revisión técnica requerida"))</f>
        <v/>
      </c>
      <c r="N81" s="20" t="n"/>
      <c r="O81" s="36" t="n"/>
      <c r="P81" s="36" t="n"/>
      <c r="Q81" s="28">
        <f>IF(B81="","",MAX(0,IF(P81="",Catálogos!$B$2,P81)-B81))</f>
        <v/>
      </c>
      <c r="R81" s="37" t="n"/>
      <c r="S81" s="19" t="n"/>
    </row>
    <row r="82" ht="22" customHeight="1">
      <c r="A82" s="17" t="n"/>
      <c r="B82" s="36" t="n"/>
      <c r="C82" s="17" t="n"/>
      <c r="D82" s="17" t="n"/>
      <c r="E82" s="17" t="n"/>
      <c r="F82" s="17" t="n"/>
      <c r="G82" s="19" t="n"/>
      <c r="H82" s="20" t="n"/>
      <c r="I82" s="21" t="n"/>
      <c r="J82" s="22">
        <f>IF(OR(B82="",H82=""),"",IF(OR(H82="Goteo continuo",H82="Charco",I82&gt;=15),"Alta",IF(OR(H82="Goteo ocasional",I82&gt;=5),"Media","Baja")))</f>
        <v/>
      </c>
      <c r="K82" s="20" t="n"/>
      <c r="L82" s="19" t="n"/>
      <c r="M82" s="23">
        <f>IF(L82="","",IFERROR(VLOOKUP(L82,Catálogos!$H$2:$I$9,2,FALSE),"Revisión técnica requerida"))</f>
        <v/>
      </c>
      <c r="N82" s="20" t="n"/>
      <c r="O82" s="36" t="n"/>
      <c r="P82" s="36" t="n"/>
      <c r="Q82" s="24">
        <f>IF(B82="","",MAX(0,IF(P82="",Catálogos!$B$2,P82)-B82))</f>
        <v/>
      </c>
      <c r="R82" s="37" t="n"/>
      <c r="S82" s="19" t="n"/>
    </row>
    <row r="83" ht="22" customHeight="1">
      <c r="A83" s="17" t="n"/>
      <c r="B83" s="36" t="n"/>
      <c r="C83" s="17" t="n"/>
      <c r="D83" s="17" t="n"/>
      <c r="E83" s="17" t="n"/>
      <c r="F83" s="17" t="n"/>
      <c r="G83" s="19" t="n"/>
      <c r="H83" s="20" t="n"/>
      <c r="I83" s="21" t="n"/>
      <c r="J83" s="26">
        <f>IF(OR(B83="",H83=""),"",IF(OR(H83="Goteo continuo",H83="Charco",I83&gt;=15),"Alta",IF(OR(H83="Goteo ocasional",I83&gt;=5),"Media","Baja")))</f>
        <v/>
      </c>
      <c r="K83" s="20" t="n"/>
      <c r="L83" s="19" t="n"/>
      <c r="M83" s="27">
        <f>IF(L83="","",IFERROR(VLOOKUP(L83,Catálogos!$H$2:$I$9,2,FALSE),"Revisión técnica requerida"))</f>
        <v/>
      </c>
      <c r="N83" s="20" t="n"/>
      <c r="O83" s="36" t="n"/>
      <c r="P83" s="36" t="n"/>
      <c r="Q83" s="28">
        <f>IF(B83="","",MAX(0,IF(P83="",Catálogos!$B$2,P83)-B83))</f>
        <v/>
      </c>
      <c r="R83" s="37" t="n"/>
      <c r="S83" s="19" t="n"/>
    </row>
    <row r="84" ht="22" customHeight="1">
      <c r="A84" s="17" t="n"/>
      <c r="B84" s="36" t="n"/>
      <c r="C84" s="17" t="n"/>
      <c r="D84" s="17" t="n"/>
      <c r="E84" s="17" t="n"/>
      <c r="F84" s="17" t="n"/>
      <c r="G84" s="19" t="n"/>
      <c r="H84" s="20" t="n"/>
      <c r="I84" s="21" t="n"/>
      <c r="J84" s="22">
        <f>IF(OR(B84="",H84=""),"",IF(OR(H84="Goteo continuo",H84="Charco",I84&gt;=15),"Alta",IF(OR(H84="Goteo ocasional",I84&gt;=5),"Media","Baja")))</f>
        <v/>
      </c>
      <c r="K84" s="20" t="n"/>
      <c r="L84" s="19" t="n"/>
      <c r="M84" s="23">
        <f>IF(L84="","",IFERROR(VLOOKUP(L84,Catálogos!$H$2:$I$9,2,FALSE),"Revisión técnica requerida"))</f>
        <v/>
      </c>
      <c r="N84" s="20" t="n"/>
      <c r="O84" s="36" t="n"/>
      <c r="P84" s="36" t="n"/>
      <c r="Q84" s="24">
        <f>IF(B84="","",MAX(0,IF(P84="",Catálogos!$B$2,P84)-B84))</f>
        <v/>
      </c>
      <c r="R84" s="37" t="n"/>
      <c r="S84" s="19" t="n"/>
    </row>
    <row r="85" ht="22" customHeight="1">
      <c r="A85" s="17" t="n"/>
      <c r="B85" s="36" t="n"/>
      <c r="C85" s="17" t="n"/>
      <c r="D85" s="17" t="n"/>
      <c r="E85" s="17" t="n"/>
      <c r="F85" s="17" t="n"/>
      <c r="G85" s="19" t="n"/>
      <c r="H85" s="20" t="n"/>
      <c r="I85" s="21" t="n"/>
      <c r="J85" s="26">
        <f>IF(OR(B85="",H85=""),"",IF(OR(H85="Goteo continuo",H85="Charco",I85&gt;=15),"Alta",IF(OR(H85="Goteo ocasional",I85&gt;=5),"Media","Baja")))</f>
        <v/>
      </c>
      <c r="K85" s="20" t="n"/>
      <c r="L85" s="19" t="n"/>
      <c r="M85" s="27">
        <f>IF(L85="","",IFERROR(VLOOKUP(L85,Catálogos!$H$2:$I$9,2,FALSE),"Revisión técnica requerida"))</f>
        <v/>
      </c>
      <c r="N85" s="20" t="n"/>
      <c r="O85" s="36" t="n"/>
      <c r="P85" s="36" t="n"/>
      <c r="Q85" s="28">
        <f>IF(B85="","",MAX(0,IF(P85="",Catálogos!$B$2,P85)-B85))</f>
        <v/>
      </c>
      <c r="R85" s="37" t="n"/>
      <c r="S85" s="19" t="n"/>
    </row>
    <row r="86" ht="22" customHeight="1">
      <c r="A86" s="17" t="n"/>
      <c r="B86" s="36" t="n"/>
      <c r="C86" s="17" t="n"/>
      <c r="D86" s="17" t="n"/>
      <c r="E86" s="17" t="n"/>
      <c r="F86" s="17" t="n"/>
      <c r="G86" s="19" t="n"/>
      <c r="H86" s="20" t="n"/>
      <c r="I86" s="21" t="n"/>
      <c r="J86" s="22">
        <f>IF(OR(B86="",H86=""),"",IF(OR(H86="Goteo continuo",H86="Charco",I86&gt;=15),"Alta",IF(OR(H86="Goteo ocasional",I86&gt;=5),"Media","Baja")))</f>
        <v/>
      </c>
      <c r="K86" s="20" t="n"/>
      <c r="L86" s="19" t="n"/>
      <c r="M86" s="23">
        <f>IF(L86="","",IFERROR(VLOOKUP(L86,Catálogos!$H$2:$I$9,2,FALSE),"Revisión técnica requerida"))</f>
        <v/>
      </c>
      <c r="N86" s="20" t="n"/>
      <c r="O86" s="36" t="n"/>
      <c r="P86" s="36" t="n"/>
      <c r="Q86" s="24">
        <f>IF(B86="","",MAX(0,IF(P86="",Catálogos!$B$2,P86)-B86))</f>
        <v/>
      </c>
      <c r="R86" s="37" t="n"/>
      <c r="S86" s="19" t="n"/>
    </row>
    <row r="87" ht="22" customHeight="1">
      <c r="A87" s="17" t="n"/>
      <c r="B87" s="36" t="n"/>
      <c r="C87" s="17" t="n"/>
      <c r="D87" s="17" t="n"/>
      <c r="E87" s="17" t="n"/>
      <c r="F87" s="17" t="n"/>
      <c r="G87" s="19" t="n"/>
      <c r="H87" s="20" t="n"/>
      <c r="I87" s="21" t="n"/>
      <c r="J87" s="26">
        <f>IF(OR(B87="",H87=""),"",IF(OR(H87="Goteo continuo",H87="Charco",I87&gt;=15),"Alta",IF(OR(H87="Goteo ocasional",I87&gt;=5),"Media","Baja")))</f>
        <v/>
      </c>
      <c r="K87" s="20" t="n"/>
      <c r="L87" s="19" t="n"/>
      <c r="M87" s="27">
        <f>IF(L87="","",IFERROR(VLOOKUP(L87,Catálogos!$H$2:$I$9,2,FALSE),"Revisión técnica requerida"))</f>
        <v/>
      </c>
      <c r="N87" s="20" t="n"/>
      <c r="O87" s="36" t="n"/>
      <c r="P87" s="36" t="n"/>
      <c r="Q87" s="28">
        <f>IF(B87="","",MAX(0,IF(P87="",Catálogos!$B$2,P87)-B87))</f>
        <v/>
      </c>
      <c r="R87" s="37" t="n"/>
      <c r="S87" s="19" t="n"/>
    </row>
    <row r="88" ht="22" customHeight="1">
      <c r="A88" s="17" t="n"/>
      <c r="B88" s="36" t="n"/>
      <c r="C88" s="17" t="n"/>
      <c r="D88" s="17" t="n"/>
      <c r="E88" s="17" t="n"/>
      <c r="F88" s="17" t="n"/>
      <c r="G88" s="19" t="n"/>
      <c r="H88" s="20" t="n"/>
      <c r="I88" s="21" t="n"/>
      <c r="J88" s="22">
        <f>IF(OR(B88="",H88=""),"",IF(OR(H88="Goteo continuo",H88="Charco",I88&gt;=15),"Alta",IF(OR(H88="Goteo ocasional",I88&gt;=5),"Media","Baja")))</f>
        <v/>
      </c>
      <c r="K88" s="20" t="n"/>
      <c r="L88" s="19" t="n"/>
      <c r="M88" s="23">
        <f>IF(L88="","",IFERROR(VLOOKUP(L88,Catálogos!$H$2:$I$9,2,FALSE),"Revisión técnica requerida"))</f>
        <v/>
      </c>
      <c r="N88" s="20" t="n"/>
      <c r="O88" s="36" t="n"/>
      <c r="P88" s="36" t="n"/>
      <c r="Q88" s="24">
        <f>IF(B88="","",MAX(0,IF(P88="",Catálogos!$B$2,P88)-B88))</f>
        <v/>
      </c>
      <c r="R88" s="37" t="n"/>
      <c r="S88" s="19" t="n"/>
    </row>
    <row r="89" ht="22" customHeight="1">
      <c r="A89" s="17" t="n"/>
      <c r="B89" s="36" t="n"/>
      <c r="C89" s="17" t="n"/>
      <c r="D89" s="17" t="n"/>
      <c r="E89" s="17" t="n"/>
      <c r="F89" s="17" t="n"/>
      <c r="G89" s="19" t="n"/>
      <c r="H89" s="20" t="n"/>
      <c r="I89" s="21" t="n"/>
      <c r="J89" s="26">
        <f>IF(OR(B89="",H89=""),"",IF(OR(H89="Goteo continuo",H89="Charco",I89&gt;=15),"Alta",IF(OR(H89="Goteo ocasional",I89&gt;=5),"Media","Baja")))</f>
        <v/>
      </c>
      <c r="K89" s="20" t="n"/>
      <c r="L89" s="19" t="n"/>
      <c r="M89" s="27">
        <f>IF(L89="","",IFERROR(VLOOKUP(L89,Catálogos!$H$2:$I$9,2,FALSE),"Revisión técnica requerida"))</f>
        <v/>
      </c>
      <c r="N89" s="20" t="n"/>
      <c r="O89" s="36" t="n"/>
      <c r="P89" s="36" t="n"/>
      <c r="Q89" s="28">
        <f>IF(B89="","",MAX(0,IF(P89="",Catálogos!$B$2,P89)-B89))</f>
        <v/>
      </c>
      <c r="R89" s="37" t="n"/>
      <c r="S89" s="19" t="n"/>
    </row>
    <row r="90" ht="22" customHeight="1">
      <c r="A90" s="17" t="n"/>
      <c r="B90" s="36" t="n"/>
      <c r="C90" s="17" t="n"/>
      <c r="D90" s="17" t="n"/>
      <c r="E90" s="17" t="n"/>
      <c r="F90" s="17" t="n"/>
      <c r="G90" s="19" t="n"/>
      <c r="H90" s="20" t="n"/>
      <c r="I90" s="21" t="n"/>
      <c r="J90" s="22">
        <f>IF(OR(B90="",H90=""),"",IF(OR(H90="Goteo continuo",H90="Charco",I90&gt;=15),"Alta",IF(OR(H90="Goteo ocasional",I90&gt;=5),"Media","Baja")))</f>
        <v/>
      </c>
      <c r="K90" s="20" t="n"/>
      <c r="L90" s="19" t="n"/>
      <c r="M90" s="23">
        <f>IF(L90="","",IFERROR(VLOOKUP(L90,Catálogos!$H$2:$I$9,2,FALSE),"Revisión técnica requerida"))</f>
        <v/>
      </c>
      <c r="N90" s="20" t="n"/>
      <c r="O90" s="36" t="n"/>
      <c r="P90" s="36" t="n"/>
      <c r="Q90" s="24">
        <f>IF(B90="","",MAX(0,IF(P90="",Catálogos!$B$2,P90)-B90))</f>
        <v/>
      </c>
      <c r="R90" s="37" t="n"/>
      <c r="S90" s="19" t="n"/>
    </row>
    <row r="91" ht="22" customHeight="1">
      <c r="A91" s="17" t="n"/>
      <c r="B91" s="36" t="n"/>
      <c r="C91" s="17" t="n"/>
      <c r="D91" s="17" t="n"/>
      <c r="E91" s="17" t="n"/>
      <c r="F91" s="17" t="n"/>
      <c r="G91" s="19" t="n"/>
      <c r="H91" s="20" t="n"/>
      <c r="I91" s="21" t="n"/>
      <c r="J91" s="26">
        <f>IF(OR(B91="",H91=""),"",IF(OR(H91="Goteo continuo",H91="Charco",I91&gt;=15),"Alta",IF(OR(H91="Goteo ocasional",I91&gt;=5),"Media","Baja")))</f>
        <v/>
      </c>
      <c r="K91" s="20" t="n"/>
      <c r="L91" s="19" t="n"/>
      <c r="M91" s="27">
        <f>IF(L91="","",IFERROR(VLOOKUP(L91,Catálogos!$H$2:$I$9,2,FALSE),"Revisión técnica requerida"))</f>
        <v/>
      </c>
      <c r="N91" s="20" t="n"/>
      <c r="O91" s="36" t="n"/>
      <c r="P91" s="36" t="n"/>
      <c r="Q91" s="28">
        <f>IF(B91="","",MAX(0,IF(P91="",Catálogos!$B$2,P91)-B91))</f>
        <v/>
      </c>
      <c r="R91" s="37" t="n"/>
      <c r="S91" s="19" t="n"/>
    </row>
    <row r="92" ht="22" customHeight="1">
      <c r="A92" s="17" t="n"/>
      <c r="B92" s="36" t="n"/>
      <c r="C92" s="17" t="n"/>
      <c r="D92" s="17" t="n"/>
      <c r="E92" s="17" t="n"/>
      <c r="F92" s="17" t="n"/>
      <c r="G92" s="19" t="n"/>
      <c r="H92" s="20" t="n"/>
      <c r="I92" s="21" t="n"/>
      <c r="J92" s="22">
        <f>IF(OR(B92="",H92=""),"",IF(OR(H92="Goteo continuo",H92="Charco",I92&gt;=15),"Alta",IF(OR(H92="Goteo ocasional",I92&gt;=5),"Media","Baja")))</f>
        <v/>
      </c>
      <c r="K92" s="20" t="n"/>
      <c r="L92" s="19" t="n"/>
      <c r="M92" s="23">
        <f>IF(L92="","",IFERROR(VLOOKUP(L92,Catálogos!$H$2:$I$9,2,FALSE),"Revisión técnica requerida"))</f>
        <v/>
      </c>
      <c r="N92" s="20" t="n"/>
      <c r="O92" s="36" t="n"/>
      <c r="P92" s="36" t="n"/>
      <c r="Q92" s="24">
        <f>IF(B92="","",MAX(0,IF(P92="",Catálogos!$B$2,P92)-B92))</f>
        <v/>
      </c>
      <c r="R92" s="37" t="n"/>
      <c r="S92" s="19" t="n"/>
    </row>
    <row r="93" ht="22" customHeight="1">
      <c r="A93" s="17" t="n"/>
      <c r="B93" s="36" t="n"/>
      <c r="C93" s="17" t="n"/>
      <c r="D93" s="17" t="n"/>
      <c r="E93" s="17" t="n"/>
      <c r="F93" s="17" t="n"/>
      <c r="G93" s="19" t="n"/>
      <c r="H93" s="20" t="n"/>
      <c r="I93" s="21" t="n"/>
      <c r="J93" s="26">
        <f>IF(OR(B93="",H93=""),"",IF(OR(H93="Goteo continuo",H93="Charco",I93&gt;=15),"Alta",IF(OR(H93="Goteo ocasional",I93&gt;=5),"Media","Baja")))</f>
        <v/>
      </c>
      <c r="K93" s="20" t="n"/>
      <c r="L93" s="19" t="n"/>
      <c r="M93" s="27">
        <f>IF(L93="","",IFERROR(VLOOKUP(L93,Catálogos!$H$2:$I$9,2,FALSE),"Revisión técnica requerida"))</f>
        <v/>
      </c>
      <c r="N93" s="20" t="n"/>
      <c r="O93" s="36" t="n"/>
      <c r="P93" s="36" t="n"/>
      <c r="Q93" s="28">
        <f>IF(B93="","",MAX(0,IF(P93="",Catálogos!$B$2,P93)-B93))</f>
        <v/>
      </c>
      <c r="R93" s="37" t="n"/>
      <c r="S93" s="19" t="n"/>
    </row>
    <row r="94" ht="22" customHeight="1">
      <c r="A94" s="17" t="n"/>
      <c r="B94" s="36" t="n"/>
      <c r="C94" s="17" t="n"/>
      <c r="D94" s="17" t="n"/>
      <c r="E94" s="17" t="n"/>
      <c r="F94" s="17" t="n"/>
      <c r="G94" s="19" t="n"/>
      <c r="H94" s="20" t="n"/>
      <c r="I94" s="21" t="n"/>
      <c r="J94" s="22">
        <f>IF(OR(B94="",H94=""),"",IF(OR(H94="Goteo continuo",H94="Charco",I94&gt;=15),"Alta",IF(OR(H94="Goteo ocasional",I94&gt;=5),"Media","Baja")))</f>
        <v/>
      </c>
      <c r="K94" s="20" t="n"/>
      <c r="L94" s="19" t="n"/>
      <c r="M94" s="23">
        <f>IF(L94="","",IFERROR(VLOOKUP(L94,Catálogos!$H$2:$I$9,2,FALSE),"Revisión técnica requerida"))</f>
        <v/>
      </c>
      <c r="N94" s="20" t="n"/>
      <c r="O94" s="36" t="n"/>
      <c r="P94" s="36" t="n"/>
      <c r="Q94" s="24">
        <f>IF(B94="","",MAX(0,IF(P94="",Catálogos!$B$2,P94)-B94))</f>
        <v/>
      </c>
      <c r="R94" s="37" t="n"/>
      <c r="S94" s="19" t="n"/>
    </row>
    <row r="95" ht="22" customHeight="1">
      <c r="A95" s="17" t="n"/>
      <c r="B95" s="36" t="n"/>
      <c r="C95" s="17" t="n"/>
      <c r="D95" s="17" t="n"/>
      <c r="E95" s="17" t="n"/>
      <c r="F95" s="17" t="n"/>
      <c r="G95" s="19" t="n"/>
      <c r="H95" s="20" t="n"/>
      <c r="I95" s="21" t="n"/>
      <c r="J95" s="26">
        <f>IF(OR(B95="",H95=""),"",IF(OR(H95="Goteo continuo",H95="Charco",I95&gt;=15),"Alta",IF(OR(H95="Goteo ocasional",I95&gt;=5),"Media","Baja")))</f>
        <v/>
      </c>
      <c r="K95" s="20" t="n"/>
      <c r="L95" s="19" t="n"/>
      <c r="M95" s="27">
        <f>IF(L95="","",IFERROR(VLOOKUP(L95,Catálogos!$H$2:$I$9,2,FALSE),"Revisión técnica requerida"))</f>
        <v/>
      </c>
      <c r="N95" s="20" t="n"/>
      <c r="O95" s="36" t="n"/>
      <c r="P95" s="36" t="n"/>
      <c r="Q95" s="28">
        <f>IF(B95="","",MAX(0,IF(P95="",Catálogos!$B$2,P95)-B95))</f>
        <v/>
      </c>
      <c r="R95" s="37" t="n"/>
      <c r="S95" s="19" t="n"/>
    </row>
    <row r="96" ht="22" customHeight="1">
      <c r="A96" s="17" t="n"/>
      <c r="B96" s="36" t="n"/>
      <c r="C96" s="17" t="n"/>
      <c r="D96" s="17" t="n"/>
      <c r="E96" s="17" t="n"/>
      <c r="F96" s="17" t="n"/>
      <c r="G96" s="19" t="n"/>
      <c r="H96" s="20" t="n"/>
      <c r="I96" s="21" t="n"/>
      <c r="J96" s="22">
        <f>IF(OR(B96="",H96=""),"",IF(OR(H96="Goteo continuo",H96="Charco",I96&gt;=15),"Alta",IF(OR(H96="Goteo ocasional",I96&gt;=5),"Media","Baja")))</f>
        <v/>
      </c>
      <c r="K96" s="20" t="n"/>
      <c r="L96" s="19" t="n"/>
      <c r="M96" s="23">
        <f>IF(L96="","",IFERROR(VLOOKUP(L96,Catálogos!$H$2:$I$9,2,FALSE),"Revisión técnica requerida"))</f>
        <v/>
      </c>
      <c r="N96" s="20" t="n"/>
      <c r="O96" s="36" t="n"/>
      <c r="P96" s="36" t="n"/>
      <c r="Q96" s="24">
        <f>IF(B96="","",MAX(0,IF(P96="",Catálogos!$B$2,P96)-B96))</f>
        <v/>
      </c>
      <c r="R96" s="37" t="n"/>
      <c r="S96" s="19" t="n"/>
    </row>
    <row r="97" ht="22" customHeight="1">
      <c r="A97" s="17" t="n"/>
      <c r="B97" s="36" t="n"/>
      <c r="C97" s="17" t="n"/>
      <c r="D97" s="17" t="n"/>
      <c r="E97" s="17" t="n"/>
      <c r="F97" s="17" t="n"/>
      <c r="G97" s="19" t="n"/>
      <c r="H97" s="20" t="n"/>
      <c r="I97" s="21" t="n"/>
      <c r="J97" s="26">
        <f>IF(OR(B97="",H97=""),"",IF(OR(H97="Goteo continuo",H97="Charco",I97&gt;=15),"Alta",IF(OR(H97="Goteo ocasional",I97&gt;=5),"Media","Baja")))</f>
        <v/>
      </c>
      <c r="K97" s="20" t="n"/>
      <c r="L97" s="19" t="n"/>
      <c r="M97" s="27">
        <f>IF(L97="","",IFERROR(VLOOKUP(L97,Catálogos!$H$2:$I$9,2,FALSE),"Revisión técnica requerida"))</f>
        <v/>
      </c>
      <c r="N97" s="20" t="n"/>
      <c r="O97" s="36" t="n"/>
      <c r="P97" s="36" t="n"/>
      <c r="Q97" s="28">
        <f>IF(B97="","",MAX(0,IF(P97="",Catálogos!$B$2,P97)-B97))</f>
        <v/>
      </c>
      <c r="R97" s="37" t="n"/>
      <c r="S97" s="19" t="n"/>
    </row>
    <row r="98" ht="22" customHeight="1">
      <c r="A98" s="17" t="n"/>
      <c r="B98" s="36" t="n"/>
      <c r="C98" s="17" t="n"/>
      <c r="D98" s="17" t="n"/>
      <c r="E98" s="17" t="n"/>
      <c r="F98" s="17" t="n"/>
      <c r="G98" s="19" t="n"/>
      <c r="H98" s="20" t="n"/>
      <c r="I98" s="21" t="n"/>
      <c r="J98" s="22">
        <f>IF(OR(B98="",H98=""),"",IF(OR(H98="Goteo continuo",H98="Charco",I98&gt;=15),"Alta",IF(OR(H98="Goteo ocasional",I98&gt;=5),"Media","Baja")))</f>
        <v/>
      </c>
      <c r="K98" s="20" t="n"/>
      <c r="L98" s="19" t="n"/>
      <c r="M98" s="23">
        <f>IF(L98="","",IFERROR(VLOOKUP(L98,Catálogos!$H$2:$I$9,2,FALSE),"Revisión técnica requerida"))</f>
        <v/>
      </c>
      <c r="N98" s="20" t="n"/>
      <c r="O98" s="36" t="n"/>
      <c r="P98" s="36" t="n"/>
      <c r="Q98" s="24">
        <f>IF(B98="","",MAX(0,IF(P98="",Catálogos!$B$2,P98)-B98))</f>
        <v/>
      </c>
      <c r="R98" s="37" t="n"/>
      <c r="S98" s="19" t="n"/>
    </row>
    <row r="99" ht="22" customHeight="1">
      <c r="A99" s="17" t="n"/>
      <c r="B99" s="36" t="n"/>
      <c r="C99" s="17" t="n"/>
      <c r="D99" s="17" t="n"/>
      <c r="E99" s="17" t="n"/>
      <c r="F99" s="17" t="n"/>
      <c r="G99" s="19" t="n"/>
      <c r="H99" s="20" t="n"/>
      <c r="I99" s="21" t="n"/>
      <c r="J99" s="26">
        <f>IF(OR(B99="",H99=""),"",IF(OR(H99="Goteo continuo",H99="Charco",I99&gt;=15),"Alta",IF(OR(H99="Goteo ocasional",I99&gt;=5),"Media","Baja")))</f>
        <v/>
      </c>
      <c r="K99" s="20" t="n"/>
      <c r="L99" s="19" t="n"/>
      <c r="M99" s="27">
        <f>IF(L99="","",IFERROR(VLOOKUP(L99,Catálogos!$H$2:$I$9,2,FALSE),"Revisión técnica requerida"))</f>
        <v/>
      </c>
      <c r="N99" s="20" t="n"/>
      <c r="O99" s="36" t="n"/>
      <c r="P99" s="36" t="n"/>
      <c r="Q99" s="28">
        <f>IF(B99="","",MAX(0,IF(P99="",Catálogos!$B$2,P99)-B99))</f>
        <v/>
      </c>
      <c r="R99" s="37" t="n"/>
      <c r="S99" s="19" t="n"/>
    </row>
    <row r="100" ht="22" customHeight="1">
      <c r="A100" s="17" t="n"/>
      <c r="B100" s="36" t="n"/>
      <c r="C100" s="17" t="n"/>
      <c r="D100" s="17" t="n"/>
      <c r="E100" s="17" t="n"/>
      <c r="F100" s="17" t="n"/>
      <c r="G100" s="19" t="n"/>
      <c r="H100" s="20" t="n"/>
      <c r="I100" s="21" t="n"/>
      <c r="J100" s="22">
        <f>IF(OR(B100="",H100=""),"",IF(OR(H100="Goteo continuo",H100="Charco",I100&gt;=15),"Alta",IF(OR(H100="Goteo ocasional",I100&gt;=5),"Media","Baja")))</f>
        <v/>
      </c>
      <c r="K100" s="20" t="n"/>
      <c r="L100" s="19" t="n"/>
      <c r="M100" s="23">
        <f>IF(L100="","",IFERROR(VLOOKUP(L100,Catálogos!$H$2:$I$9,2,FALSE),"Revisión técnica requerida"))</f>
        <v/>
      </c>
      <c r="N100" s="20" t="n"/>
      <c r="O100" s="36" t="n"/>
      <c r="P100" s="36" t="n"/>
      <c r="Q100" s="24">
        <f>IF(B100="","",MAX(0,IF(P100="",Catálogos!$B$2,P100)-B100))</f>
        <v/>
      </c>
      <c r="R100" s="37" t="n"/>
      <c r="S100" s="19" t="n"/>
    </row>
    <row r="101" ht="22" customHeight="1">
      <c r="A101" s="17" t="n"/>
      <c r="B101" s="36" t="n"/>
      <c r="C101" s="17" t="n"/>
      <c r="D101" s="17" t="n"/>
      <c r="E101" s="17" t="n"/>
      <c r="F101" s="17" t="n"/>
      <c r="G101" s="19" t="n"/>
      <c r="H101" s="20" t="n"/>
      <c r="I101" s="21" t="n"/>
      <c r="J101" s="26">
        <f>IF(OR(B101="",H101=""),"",IF(OR(H101="Goteo continuo",H101="Charco",I101&gt;=15),"Alta",IF(OR(H101="Goteo ocasional",I101&gt;=5),"Media","Baja")))</f>
        <v/>
      </c>
      <c r="K101" s="20" t="n"/>
      <c r="L101" s="19" t="n"/>
      <c r="M101" s="27">
        <f>IF(L101="","",IFERROR(VLOOKUP(L101,Catálogos!$H$2:$I$9,2,FALSE),"Revisión técnica requerida"))</f>
        <v/>
      </c>
      <c r="N101" s="20" t="n"/>
      <c r="O101" s="36" t="n"/>
      <c r="P101" s="36" t="n"/>
      <c r="Q101" s="28">
        <f>IF(B101="","",MAX(0,IF(P101="",Catálogos!$B$2,P101)-B101))</f>
        <v/>
      </c>
      <c r="R101" s="37" t="n"/>
      <c r="S101" s="19" t="n"/>
    </row>
    <row r="102" ht="22" customHeight="1">
      <c r="A102" s="17" t="n"/>
      <c r="B102" s="36" t="n"/>
      <c r="C102" s="17" t="n"/>
      <c r="D102" s="17" t="n"/>
      <c r="E102" s="17" t="n"/>
      <c r="F102" s="17" t="n"/>
      <c r="G102" s="19" t="n"/>
      <c r="H102" s="20" t="n"/>
      <c r="I102" s="21" t="n"/>
      <c r="J102" s="22">
        <f>IF(OR(B102="",H102=""),"",IF(OR(H102="Goteo continuo",H102="Charco",I102&gt;=15),"Alta",IF(OR(H102="Goteo ocasional",I102&gt;=5),"Media","Baja")))</f>
        <v/>
      </c>
      <c r="K102" s="20" t="n"/>
      <c r="L102" s="19" t="n"/>
      <c r="M102" s="23">
        <f>IF(L102="","",IFERROR(VLOOKUP(L102,Catálogos!$H$2:$I$9,2,FALSE),"Revisión técnica requerida"))</f>
        <v/>
      </c>
      <c r="N102" s="20" t="n"/>
      <c r="O102" s="36" t="n"/>
      <c r="P102" s="36" t="n"/>
      <c r="Q102" s="24">
        <f>IF(B102="","",MAX(0,IF(P102="",Catálogos!$B$2,P102)-B102))</f>
        <v/>
      </c>
      <c r="R102" s="37" t="n"/>
      <c r="S102" s="19" t="n"/>
    </row>
    <row r="103" ht="22" customHeight="1">
      <c r="A103" s="17" t="n"/>
      <c r="B103" s="36" t="n"/>
      <c r="C103" s="17" t="n"/>
      <c r="D103" s="17" t="n"/>
      <c r="E103" s="17" t="n"/>
      <c r="F103" s="17" t="n"/>
      <c r="G103" s="19" t="n"/>
      <c r="H103" s="20" t="n"/>
      <c r="I103" s="21" t="n"/>
      <c r="J103" s="26">
        <f>IF(OR(B103="",H103=""),"",IF(OR(H103="Goteo continuo",H103="Charco",I103&gt;=15),"Alta",IF(OR(H103="Goteo ocasional",I103&gt;=5),"Media","Baja")))</f>
        <v/>
      </c>
      <c r="K103" s="20" t="n"/>
      <c r="L103" s="19" t="n"/>
      <c r="M103" s="27">
        <f>IF(L103="","",IFERROR(VLOOKUP(L103,Catálogos!$H$2:$I$9,2,FALSE),"Revisión técnica requerida"))</f>
        <v/>
      </c>
      <c r="N103" s="20" t="n"/>
      <c r="O103" s="36" t="n"/>
      <c r="P103" s="36" t="n"/>
      <c r="Q103" s="28">
        <f>IF(B103="","",MAX(0,IF(P103="",Catálogos!$B$2,P103)-B103))</f>
        <v/>
      </c>
      <c r="R103" s="37" t="n"/>
      <c r="S103" s="19" t="n"/>
    </row>
    <row r="104" ht="22" customHeight="1">
      <c r="A104" s="17" t="n"/>
      <c r="B104" s="36" t="n"/>
      <c r="C104" s="17" t="n"/>
      <c r="D104" s="17" t="n"/>
      <c r="E104" s="17" t="n"/>
      <c r="F104" s="17" t="n"/>
      <c r="G104" s="19" t="n"/>
      <c r="H104" s="20" t="n"/>
      <c r="I104" s="21" t="n"/>
      <c r="J104" s="22">
        <f>IF(OR(B104="",H104=""),"",IF(OR(H104="Goteo continuo",H104="Charco",I104&gt;=15),"Alta",IF(OR(H104="Goteo ocasional",I104&gt;=5),"Media","Baja")))</f>
        <v/>
      </c>
      <c r="K104" s="20" t="n"/>
      <c r="L104" s="19" t="n"/>
      <c r="M104" s="23">
        <f>IF(L104="","",IFERROR(VLOOKUP(L104,Catálogos!$H$2:$I$9,2,FALSE),"Revisión técnica requerida"))</f>
        <v/>
      </c>
      <c r="N104" s="20" t="n"/>
      <c r="O104" s="36" t="n"/>
      <c r="P104" s="36" t="n"/>
      <c r="Q104" s="24">
        <f>IF(B104="","",MAX(0,IF(P104="",Catálogos!$B$2,P104)-B104))</f>
        <v/>
      </c>
      <c r="R104" s="37" t="n"/>
      <c r="S104" s="19" t="n"/>
    </row>
    <row r="105" ht="22" customHeight="1">
      <c r="A105" s="17" t="n"/>
      <c r="B105" s="36" t="n"/>
      <c r="C105" s="17" t="n"/>
      <c r="D105" s="17" t="n"/>
      <c r="E105" s="17" t="n"/>
      <c r="F105" s="17" t="n"/>
      <c r="G105" s="19" t="n"/>
      <c r="H105" s="20" t="n"/>
      <c r="I105" s="21" t="n"/>
      <c r="J105" s="26">
        <f>IF(OR(B105="",H105=""),"",IF(OR(H105="Goteo continuo",H105="Charco",I105&gt;=15),"Alta",IF(OR(H105="Goteo ocasional",I105&gt;=5),"Media","Baja")))</f>
        <v/>
      </c>
      <c r="K105" s="20" t="n"/>
      <c r="L105" s="19" t="n"/>
      <c r="M105" s="27">
        <f>IF(L105="","",IFERROR(VLOOKUP(L105,Catálogos!$H$2:$I$9,2,FALSE),"Revisión técnica requerida"))</f>
        <v/>
      </c>
      <c r="N105" s="20" t="n"/>
      <c r="O105" s="36" t="n"/>
      <c r="P105" s="36" t="n"/>
      <c r="Q105" s="28">
        <f>IF(B105="","",MAX(0,IF(P105="",Catálogos!$B$2,P105)-B105))</f>
        <v/>
      </c>
      <c r="R105" s="37" t="n"/>
      <c r="S105" s="19" t="n"/>
    </row>
    <row r="106" ht="22" customHeight="1">
      <c r="A106" s="17" t="n"/>
      <c r="B106" s="36" t="n"/>
      <c r="C106" s="17" t="n"/>
      <c r="D106" s="17" t="n"/>
      <c r="E106" s="17" t="n"/>
      <c r="F106" s="17" t="n"/>
      <c r="G106" s="19" t="n"/>
      <c r="H106" s="20" t="n"/>
      <c r="I106" s="21" t="n"/>
      <c r="J106" s="22">
        <f>IF(OR(B106="",H106=""),"",IF(OR(H106="Goteo continuo",H106="Charco",I106&gt;=15),"Alta",IF(OR(H106="Goteo ocasional",I106&gt;=5),"Media","Baja")))</f>
        <v/>
      </c>
      <c r="K106" s="20" t="n"/>
      <c r="L106" s="19" t="n"/>
      <c r="M106" s="23">
        <f>IF(L106="","",IFERROR(VLOOKUP(L106,Catálogos!$H$2:$I$9,2,FALSE),"Revisión técnica requerida"))</f>
        <v/>
      </c>
      <c r="N106" s="20" t="n"/>
      <c r="O106" s="36" t="n"/>
      <c r="P106" s="36" t="n"/>
      <c r="Q106" s="24">
        <f>IF(B106="","",MAX(0,IF(P106="",Catálogos!$B$2,P106)-B106))</f>
        <v/>
      </c>
      <c r="R106" s="37" t="n"/>
      <c r="S106" s="19" t="n"/>
    </row>
    <row r="107" ht="22" customHeight="1">
      <c r="A107" s="17" t="n"/>
      <c r="B107" s="36" t="n"/>
      <c r="C107" s="17" t="n"/>
      <c r="D107" s="17" t="n"/>
      <c r="E107" s="17" t="n"/>
      <c r="F107" s="17" t="n"/>
      <c r="G107" s="19" t="n"/>
      <c r="H107" s="20" t="n"/>
      <c r="I107" s="21" t="n"/>
      <c r="J107" s="26">
        <f>IF(OR(B107="",H107=""),"",IF(OR(H107="Goteo continuo",H107="Charco",I107&gt;=15),"Alta",IF(OR(H107="Goteo ocasional",I107&gt;=5),"Media","Baja")))</f>
        <v/>
      </c>
      <c r="K107" s="20" t="n"/>
      <c r="L107" s="19" t="n"/>
      <c r="M107" s="27">
        <f>IF(L107="","",IFERROR(VLOOKUP(L107,Catálogos!$H$2:$I$9,2,FALSE),"Revisión técnica requerida"))</f>
        <v/>
      </c>
      <c r="N107" s="20" t="n"/>
      <c r="O107" s="36" t="n"/>
      <c r="P107" s="36" t="n"/>
      <c r="Q107" s="28">
        <f>IF(B107="","",MAX(0,IF(P107="",Catálogos!$B$2,P107)-B107))</f>
        <v/>
      </c>
      <c r="R107" s="37" t="n"/>
      <c r="S107" s="19" t="n"/>
    </row>
    <row r="108" ht="22" customHeight="1">
      <c r="A108" s="17" t="n"/>
      <c r="B108" s="36" t="n"/>
      <c r="C108" s="17" t="n"/>
      <c r="D108" s="17" t="n"/>
      <c r="E108" s="17" t="n"/>
      <c r="F108" s="17" t="n"/>
      <c r="G108" s="19" t="n"/>
      <c r="H108" s="20" t="n"/>
      <c r="I108" s="21" t="n"/>
      <c r="J108" s="22">
        <f>IF(OR(B108="",H108=""),"",IF(OR(H108="Goteo continuo",H108="Charco",I108&gt;=15),"Alta",IF(OR(H108="Goteo ocasional",I108&gt;=5),"Media","Baja")))</f>
        <v/>
      </c>
      <c r="K108" s="20" t="n"/>
      <c r="L108" s="19" t="n"/>
      <c r="M108" s="23">
        <f>IF(L108="","",IFERROR(VLOOKUP(L108,Catálogos!$H$2:$I$9,2,FALSE),"Revisión técnica requerida"))</f>
        <v/>
      </c>
      <c r="N108" s="20" t="n"/>
      <c r="O108" s="36" t="n"/>
      <c r="P108" s="36" t="n"/>
      <c r="Q108" s="24">
        <f>IF(B108="","",MAX(0,IF(P108="",Catálogos!$B$2,P108)-B108))</f>
        <v/>
      </c>
      <c r="R108" s="37" t="n"/>
      <c r="S108" s="19" t="n"/>
    </row>
    <row r="109" ht="22" customHeight="1">
      <c r="A109" s="17" t="n"/>
      <c r="B109" s="36" t="n"/>
      <c r="C109" s="17" t="n"/>
      <c r="D109" s="17" t="n"/>
      <c r="E109" s="17" t="n"/>
      <c r="F109" s="17" t="n"/>
      <c r="G109" s="19" t="n"/>
      <c r="H109" s="20" t="n"/>
      <c r="I109" s="21" t="n"/>
      <c r="J109" s="26">
        <f>IF(OR(B109="",H109=""),"",IF(OR(H109="Goteo continuo",H109="Charco",I109&gt;=15),"Alta",IF(OR(H109="Goteo ocasional",I109&gt;=5),"Media","Baja")))</f>
        <v/>
      </c>
      <c r="K109" s="20" t="n"/>
      <c r="L109" s="19" t="n"/>
      <c r="M109" s="27">
        <f>IF(L109="","",IFERROR(VLOOKUP(L109,Catálogos!$H$2:$I$9,2,FALSE),"Revisión técnica requerida"))</f>
        <v/>
      </c>
      <c r="N109" s="20" t="n"/>
      <c r="O109" s="36" t="n"/>
      <c r="P109" s="36" t="n"/>
      <c r="Q109" s="28">
        <f>IF(B109="","",MAX(0,IF(P109="",Catálogos!$B$2,P109)-B109))</f>
        <v/>
      </c>
      <c r="R109" s="37" t="n"/>
      <c r="S109" s="19" t="n"/>
    </row>
    <row r="110" ht="22" customHeight="1">
      <c r="A110" s="17" t="n"/>
      <c r="B110" s="36" t="n"/>
      <c r="C110" s="17" t="n"/>
      <c r="D110" s="17" t="n"/>
      <c r="E110" s="17" t="n"/>
      <c r="F110" s="17" t="n"/>
      <c r="G110" s="19" t="n"/>
      <c r="H110" s="20" t="n"/>
      <c r="I110" s="21" t="n"/>
      <c r="J110" s="22">
        <f>IF(OR(B110="",H110=""),"",IF(OR(H110="Goteo continuo",H110="Charco",I110&gt;=15),"Alta",IF(OR(H110="Goteo ocasional",I110&gt;=5),"Media","Baja")))</f>
        <v/>
      </c>
      <c r="K110" s="20" t="n"/>
      <c r="L110" s="19" t="n"/>
      <c r="M110" s="23">
        <f>IF(L110="","",IFERROR(VLOOKUP(L110,Catálogos!$H$2:$I$9,2,FALSE),"Revisión técnica requerida"))</f>
        <v/>
      </c>
      <c r="N110" s="20" t="n"/>
      <c r="O110" s="36" t="n"/>
      <c r="P110" s="36" t="n"/>
      <c r="Q110" s="24">
        <f>IF(B110="","",MAX(0,IF(P110="",Catálogos!$B$2,P110)-B110))</f>
        <v/>
      </c>
      <c r="R110" s="37" t="n"/>
      <c r="S110" s="19" t="n"/>
    </row>
    <row r="111" ht="22" customHeight="1">
      <c r="A111" s="17" t="n"/>
      <c r="B111" s="36" t="n"/>
      <c r="C111" s="17" t="n"/>
      <c r="D111" s="17" t="n"/>
      <c r="E111" s="17" t="n"/>
      <c r="F111" s="17" t="n"/>
      <c r="G111" s="19" t="n"/>
      <c r="H111" s="20" t="n"/>
      <c r="I111" s="21" t="n"/>
      <c r="J111" s="26">
        <f>IF(OR(B111="",H111=""),"",IF(OR(H111="Goteo continuo",H111="Charco",I111&gt;=15),"Alta",IF(OR(H111="Goteo ocasional",I111&gt;=5),"Media","Baja")))</f>
        <v/>
      </c>
      <c r="K111" s="20" t="n"/>
      <c r="L111" s="19" t="n"/>
      <c r="M111" s="27">
        <f>IF(L111="","",IFERROR(VLOOKUP(L111,Catálogos!$H$2:$I$9,2,FALSE),"Revisión técnica requerida"))</f>
        <v/>
      </c>
      <c r="N111" s="20" t="n"/>
      <c r="O111" s="36" t="n"/>
      <c r="P111" s="36" t="n"/>
      <c r="Q111" s="28">
        <f>IF(B111="","",MAX(0,IF(P111="",Catálogos!$B$2,P111)-B111))</f>
        <v/>
      </c>
      <c r="R111" s="37" t="n"/>
      <c r="S111" s="19" t="n"/>
    </row>
  </sheetData>
  <conditionalFormatting sqref="A2:A111">
    <cfRule type="expression" priority="1" dxfId="0">
      <formula>AND(COUNTA($A2:$I2,$K2:$L2,$N2:$P2,$R2:$S2)&gt;0,$A2="")</formula>
    </cfRule>
    <cfRule type="expression" priority="6" dxfId="0">
      <formula>AND(A2&lt;&gt;"",COUNTIF($A$2:$A$111,A2)&gt;1)</formula>
    </cfRule>
  </conditionalFormatting>
  <conditionalFormatting sqref="B2:B111">
    <cfRule type="expression" priority="2" dxfId="0">
      <formula>AND(COUNTA($A2:$I2,$K2:$L2,$N2:$P2,$R2:$S2)&gt;0,$B2="")</formula>
    </cfRule>
  </conditionalFormatting>
  <conditionalFormatting sqref="C2:C111">
    <cfRule type="expression" priority="3" dxfId="0">
      <formula>AND(COUNTA($A2:$I2,$K2:$L2,$N2:$P2,$R2:$S2)&gt;0,$C2="")</formula>
    </cfRule>
  </conditionalFormatting>
  <conditionalFormatting sqref="H2:H111">
    <cfRule type="expression" priority="4" dxfId="0">
      <formula>AND(COUNTA($A2:$I2,$K2:$L2,$N2:$P2,$R2:$S2)&gt;0,$H2="")</formula>
    </cfRule>
  </conditionalFormatting>
  <conditionalFormatting sqref="K2:K111">
    <cfRule type="expression" priority="5" dxfId="0">
      <formula>AND(COUNTA($A2:$I2,$K2:$L2,$N2:$P2,$R2:$S2)&gt;0,$K2="")</formula>
    </cfRule>
    <cfRule type="expression" priority="11" dxfId="3">
      <formula>K2="Cerrado"</formula>
    </cfRule>
  </conditionalFormatting>
  <conditionalFormatting sqref="J2:J111">
    <cfRule type="expression" priority="7" dxfId="0">
      <formula>J2="Alta"</formula>
    </cfRule>
    <cfRule type="expression" priority="8" dxfId="2">
      <formula>J2="Media"</formula>
    </cfRule>
    <cfRule type="expression" priority="9" dxfId="1">
      <formula>J2="Baja"</formula>
    </cfRule>
  </conditionalFormatting>
  <conditionalFormatting sqref="O2:O111">
    <cfRule type="expression" priority="10" dxfId="0">
      <formula>AND($O2&lt;Catálogos!$B$2,$O2&lt;&gt;"",$P2="")</formula>
    </cfRule>
  </conditionalFormatting>
  <conditionalFormatting sqref="P2:P111">
    <cfRule type="expression" priority="12" dxfId="0">
      <formula>AND($P2&lt;&gt;"",$P2&lt;$B2)</formula>
    </cfRule>
  </conditionalFormatting>
  <dataValidations count="8">
    <dataValidation sqref="E2:E111" showDropDown="0" showInputMessage="1" showErrorMessage="1" allowBlank="0" errorTitle="Fluido no válido" error="Selecciona un fluido disponible en la hoja Catálogos." promptTitle="Fluido observado" prompt="Selecciona la clasificación visual aplicable." type="list" errorStyle="stop">
      <formula1>INDIRECT("'Catálogos'!$D$2:$D$9")</formula1>
    </dataValidation>
    <dataValidation sqref="H2:H111" showDropDown="0" showInputMessage="1" showErrorMessage="1" allowBlank="0" errorTitle="Frecuencia no válida" error="Selecciona una frecuencia disponible en Catálogos." promptTitle="Frecuencia aparente" prompt="Captura solo lo observado, sin confirmar causas." type="list" errorStyle="stop">
      <formula1>INDIRECT("'Catálogos'!$E$2:$E$6")</formula1>
    </dataValidation>
    <dataValidation sqref="K2:K111" showDropDown="0" showInputMessage="1" showErrorMessage="1" allowBlank="0" errorTitle="Estado no válido" error="Selecciona un estado disponible en Catálogos." promptTitle="Estado administrativo" prompt="Actualiza el estado conforme avance el seguimiento." type="list" errorStyle="stop">
      <formula1>INDIRECT("'Catálogos'!$F$2:$F$6")</formula1>
    </dataValidation>
    <dataValidation sqref="L2:L111" showDropDown="0" showInputMessage="1" showErrorMessage="1" allowBlank="0" errorTitle="Origen no válido" error="Selecciona un origen probable disponible en Catálogos." promptTitle="Origen probable" prompt="Clasificación administrativa pendiente de validación técnica." type="list" errorStyle="stop">
      <formula1>INDIRECT("'Catálogos'!$H$2:$H$9")</formula1>
    </dataValidation>
    <dataValidation sqref="N2:N111" showDropDown="0" showInputMessage="1" showErrorMessage="1" allowBlank="0" errorTitle="Área no válida" error="Selecciona un área disponible en Catálogos." promptTitle="Área responsable" prompt="Selecciona el área encargada del seguimiento administrativo." type="list" errorStyle="stop">
      <formula1>INDIRECT("'Catálogos'!$K$2:$K$7")</formula1>
    </dataValidation>
    <dataValidation sqref="B2:B111 O2:P111" showDropDown="0" showInputMessage="1" showErrorMessage="1" allowBlank="0" errorTitle="Fecha no válida" error="Captura una fecha válida." promptTitle="Fecha" prompt="Usa una fecha válida en formato día, mes y año." type="date" errorStyle="stop" operator="greaterThanOrEqual">
      <formula1>1</formula1>
    </dataValidation>
    <dataValidation sqref="I2:I111" showDropDown="0" showInputMessage="1" showErrorMessage="1" allowBlank="0" errorTitle="Diámetro no válido" error="Captura un número igual o mayor a cero." promptTitle="Diámetro en centímetros" prompt="Captura una medición visual igual o mayor a cero." type="decimal" errorStyle="stop" operator="greaterThanOrEqual">
      <formula1>0</formula1>
    </dataValidation>
    <dataValidation sqref="R2:R111" showDropDown="0" showInputMessage="1" showErrorMessage="1" allowBlank="0" errorTitle="Costo no válido" error="Captura un importe igual o mayor a cero, o deja la celda vacía." promptTitle="Costo estimado" prompt="Importe administrativo estimado en pesos mexicanos." type="decimal" errorStyle="stop" operator="greaterThanOrEqual">
      <formula1>0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tabColor rgb="00F05A28"/>
    <outlinePr summaryBelow="1" summaryRight="1"/>
    <pageSetUpPr/>
  </sheetPr>
  <dimension ref="A1:K11"/>
  <sheetViews>
    <sheetView showGridLines="0" zoomScale="9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3" customWidth="1" min="2" max="2"/>
    <col width="3" customWidth="1" min="3" max="3"/>
    <col width="25" customWidth="1" min="4" max="4"/>
    <col width="22" customWidth="1" min="5" max="5"/>
    <col width="18" customWidth="1" min="6" max="6"/>
    <col width="3" customWidth="1" min="7" max="7"/>
    <col width="24" customWidth="1" min="8" max="8"/>
    <col width="48" customWidth="1" min="9" max="9"/>
    <col width="3" customWidth="1" min="10" max="10"/>
    <col width="20" customWidth="1" min="11" max="11"/>
  </cols>
  <sheetData>
    <row r="1">
      <c r="A1" s="16" t="inlineStr">
        <is>
          <t>Parámetro</t>
        </is>
      </c>
      <c r="B1" s="16" t="inlineStr">
        <is>
          <t>Valor</t>
        </is>
      </c>
      <c r="D1" s="29" t="inlineStr">
        <is>
          <t>Fluidos</t>
        </is>
      </c>
      <c r="E1" s="29" t="inlineStr">
        <is>
          <t>Frecuencias</t>
        </is>
      </c>
      <c r="F1" s="29" t="inlineStr">
        <is>
          <t>Estados</t>
        </is>
      </c>
      <c r="H1" s="29" t="inlineStr">
        <is>
          <t>Origen probable</t>
        </is>
      </c>
      <c r="I1" s="29" t="inlineStr">
        <is>
          <t>Acción sugerida</t>
        </is>
      </c>
      <c r="K1" s="29" t="inlineStr">
        <is>
          <t>Áreas</t>
        </is>
      </c>
    </row>
    <row r="2">
      <c r="A2" s="23" t="inlineStr">
        <is>
          <t>Fecha de corte</t>
        </is>
      </c>
      <c r="B2" s="36" t="n">
        <v>46275</v>
      </c>
      <c r="D2" s="19" t="inlineStr">
        <is>
          <t>Aceite de motor</t>
        </is>
      </c>
      <c r="E2" s="19" t="inlineStr">
        <is>
          <t>Mancha seca</t>
        </is>
      </c>
      <c r="F2" s="19" t="inlineStr">
        <is>
          <t>Abierto</t>
        </is>
      </c>
      <c r="H2" s="19" t="inlineStr">
        <is>
          <t>Cárter</t>
        </is>
      </c>
      <c r="I2" s="19" t="inlineStr">
        <is>
          <t>Revisar fijaciones y sellado</t>
        </is>
      </c>
      <c r="K2" s="19" t="inlineStr">
        <is>
          <t>Recepción</t>
        </is>
      </c>
    </row>
    <row r="3">
      <c r="A3" s="27" t="n"/>
      <c r="B3" s="27" t="n"/>
      <c r="D3" s="19" t="inlineStr">
        <is>
          <t>Refrigerante</t>
        </is>
      </c>
      <c r="E3" s="19" t="inlineStr">
        <is>
          <t>Humedad</t>
        </is>
      </c>
      <c r="F3" s="19" t="inlineStr">
        <is>
          <t>En revisión</t>
        </is>
      </c>
      <c r="H3" s="19" t="inlineStr">
        <is>
          <t>Manguera</t>
        </is>
      </c>
      <c r="I3" s="19" t="inlineStr">
        <is>
          <t>Revisar manguera y conexiones</t>
        </is>
      </c>
      <c r="K3" s="19" t="inlineStr">
        <is>
          <t>Mecánica</t>
        </is>
      </c>
    </row>
    <row r="4">
      <c r="A4" s="23" t="n"/>
      <c r="B4" s="23" t="n"/>
      <c r="D4" s="19" t="inlineStr">
        <is>
          <t>Líquido de frenos</t>
        </is>
      </c>
      <c r="E4" s="19" t="inlineStr">
        <is>
          <t>Goteo ocasional</t>
        </is>
      </c>
      <c r="F4" s="19" t="inlineStr">
        <is>
          <t>Programado</t>
        </is>
      </c>
      <c r="H4" s="19" t="inlineStr">
        <is>
          <t>Radiador</t>
        </is>
      </c>
      <c r="I4" s="19" t="inlineStr">
        <is>
          <t>Revisar radiador</t>
        </is>
      </c>
      <c r="K4" s="19" t="inlineStr">
        <is>
          <t>Transmisiones</t>
        </is>
      </c>
    </row>
    <row r="5">
      <c r="A5" s="27" t="n"/>
      <c r="B5" s="27" t="n"/>
      <c r="D5" s="19" t="inlineStr">
        <is>
          <t>Fluido de transmisión</t>
        </is>
      </c>
      <c r="E5" s="19" t="inlineStr">
        <is>
          <t>Goteo continuo</t>
        </is>
      </c>
      <c r="F5" s="19" t="inlineStr">
        <is>
          <t>Cerrado</t>
        </is>
      </c>
      <c r="H5" s="19" t="inlineStr">
        <is>
          <t>Depósito</t>
        </is>
      </c>
      <c r="I5" s="19" t="inlineStr">
        <is>
          <t>Revisar depósito y tapa</t>
        </is>
      </c>
      <c r="K5" s="19" t="inlineStr">
        <is>
          <t>Frenos</t>
        </is>
      </c>
    </row>
    <row r="6">
      <c r="A6" s="23" t="n"/>
      <c r="B6" s="23" t="n"/>
      <c r="D6" s="19" t="inlineStr">
        <is>
          <t>Dirección hidráulica</t>
        </is>
      </c>
      <c r="E6" s="19" t="inlineStr">
        <is>
          <t>Charco</t>
        </is>
      </c>
      <c r="F6" s="19" t="inlineStr">
        <is>
          <t>Descartado</t>
        </is>
      </c>
      <c r="H6" s="19" t="inlineStr">
        <is>
          <t>Línea hidráulica</t>
        </is>
      </c>
      <c r="I6" s="19" t="inlineStr">
        <is>
          <t>Revisar línea y uniones</t>
        </is>
      </c>
      <c r="K6" s="19" t="inlineStr">
        <is>
          <t>Lavado</t>
        </is>
      </c>
    </row>
    <row r="7">
      <c r="A7" s="27" t="n"/>
      <c r="B7" s="27" t="n"/>
      <c r="D7" s="19" t="inlineStr">
        <is>
          <t>Combustible</t>
        </is>
      </c>
      <c r="E7" s="27" t="n"/>
      <c r="F7" s="27" t="n"/>
      <c r="H7" s="19" t="inlineStr">
        <is>
          <t>Transmisión</t>
        </is>
      </c>
      <c r="I7" s="19" t="inlineStr">
        <is>
          <t>Canalizar a revisión de transmisión</t>
        </is>
      </c>
      <c r="K7" s="19" t="inlineStr">
        <is>
          <t>Supervisión</t>
        </is>
      </c>
    </row>
    <row r="8">
      <c r="A8" s="23" t="n"/>
      <c r="B8" s="23" t="n"/>
      <c r="D8" s="19" t="inlineStr">
        <is>
          <t>Agua de condensación</t>
        </is>
      </c>
      <c r="E8" s="23" t="n"/>
      <c r="F8" s="23" t="n"/>
      <c r="H8" s="19" t="inlineStr">
        <is>
          <t>Sistema de frenos</t>
        </is>
      </c>
      <c r="I8" s="19" t="inlineStr">
        <is>
          <t>Detener liberación y solicitar revisión técnica</t>
        </is>
      </c>
      <c r="K8" s="23" t="n"/>
    </row>
    <row r="9">
      <c r="A9" s="27" t="n"/>
      <c r="B9" s="27" t="n"/>
      <c r="D9" s="19" t="inlineStr">
        <is>
          <t>No identificado</t>
        </is>
      </c>
      <c r="E9" s="27" t="n"/>
      <c r="F9" s="27" t="n"/>
      <c r="H9" s="19" t="inlineStr">
        <is>
          <t>No determinado</t>
        </is>
      </c>
      <c r="I9" s="19" t="inlineStr">
        <is>
          <t>Realizar inspección técnica</t>
        </is>
      </c>
      <c r="K9" s="27" t="n"/>
    </row>
    <row r="10"/>
    <row r="11" ht="58" customHeight="1">
      <c r="A11" s="4" t="inlineStr">
        <is>
          <t>Nota de uso</t>
        </is>
      </c>
      <c r="B11" s="15" t="inlineStr">
        <is>
          <t>La fecha de corte, las listas y las correspondencias son entradas editables. Las acciones son clasificaciones administrativas y deben validarse por personal técnico.</t>
        </is>
      </c>
    </row>
  </sheetData>
  <conditionalFormatting sqref="B2">
    <cfRule type="expression" priority="1" dxfId="0">
      <formula>B2=""</formula>
    </cfRule>
  </conditionalFormatting>
  <dataValidations count="1">
    <dataValidation sqref="B2" showDropDown="0" showInputMessage="1" showErrorMessage="1" allowBlank="0" errorTitle="Fecha de corte no válida" error="Captura una fecha válida para actualizar los indicadores." promptTitle="Fecha de corte editable" prompt="Esta fecha controla días abiertos y compromisos vencidos." type="date" errorStyle="stop" operator="greaterThanOrEqual">
      <formula1>1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F05A28"/>
    <outlinePr summaryBelow="1" summaryRight="1"/>
    <pageSetUpPr/>
  </sheetPr>
  <dimension ref="A1:B21"/>
  <sheetViews>
    <sheetView showGridLines="0" zoomScale="85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8" customWidth="1" min="1" max="1"/>
    <col width="108" customWidth="1" min="2" max="2"/>
  </cols>
  <sheetData>
    <row r="1" ht="30" customHeight="1">
      <c r="A1" s="1" t="inlineStr">
        <is>
          <t>Instrucciones y alcance del registro</t>
        </is>
      </c>
      <c r="B1" s="33" t="n"/>
    </row>
    <row r="2"/>
    <row r="3">
      <c r="A3" s="4" t="inlineStr">
        <is>
          <t>Tema</t>
        </is>
      </c>
      <c r="B3" s="4" t="inlineStr">
        <is>
          <t>Indicación</t>
        </is>
      </c>
    </row>
    <row r="4" ht="48" customHeight="1">
      <c r="A4" s="30" t="inlineStr">
        <is>
          <t>Alcance</t>
        </is>
      </c>
      <c r="B4" s="23" t="inlineStr">
        <is>
          <t>Registra hallazgos visibles durante una revisión de recepción, piso o estacionamiento y apoya su seguimiento administrativo.</t>
        </is>
      </c>
    </row>
    <row r="5" ht="48" customHeight="1">
      <c r="A5" s="31" t="inlineStr">
        <is>
          <t>Limitación</t>
        </is>
      </c>
      <c r="B5" s="27" t="inlineStr">
        <is>
          <t>El libro no confirma causas ni constituye diagnóstico automotriz, orden de reparación, dictamen, documento oficial o recomendación de seguridad certificada.</t>
        </is>
      </c>
    </row>
    <row r="6" ht="48" customHeight="1">
      <c r="A6" s="30" t="inlineStr">
        <is>
          <t>Identificación</t>
        </is>
      </c>
      <c r="B6" s="23" t="inlineStr">
        <is>
          <t>Usa únicamente claves internas ficticias o autorizadas. No captures nombres, placas, VIN, teléfonos ni otros datos personales.</t>
        </is>
      </c>
    </row>
    <row r="7" ht="48" customHeight="1">
      <c r="A7" s="31" t="inlineStr">
        <is>
          <t>Folio</t>
        </is>
      </c>
      <c r="B7" s="27" t="inlineStr">
        <is>
          <t>Asigna un folio único. Los folios repetidos se resaltan en rojo.</t>
        </is>
      </c>
    </row>
    <row r="8" ht="48" customHeight="1">
      <c r="A8" s="30" t="inlineStr">
        <is>
          <t>Fecha de detección</t>
        </is>
      </c>
      <c r="B8" s="23" t="inlineStr">
        <is>
          <t>Captura la fecha en que se observó el hallazgo. Los días abiertos se calculan desde esta fecha.</t>
        </is>
      </c>
    </row>
    <row r="9" ht="48" customHeight="1">
      <c r="A9" s="31" t="inlineStr">
        <is>
          <t>Fluido observado</t>
        </is>
      </c>
      <c r="B9" s="27" t="inlineStr">
        <is>
          <t>Selecciona la clasificación visual más cercana. Si no es posible distinguirlo, usa No identificado.</t>
        </is>
      </c>
    </row>
    <row r="10" ht="48" customHeight="1">
      <c r="A10" s="30" t="inlineStr">
        <is>
          <t>Frecuencia aparente</t>
        </is>
      </c>
      <c r="B10" s="23" t="inlineStr">
        <is>
          <t>Selecciona Mancha seca, Humedad, Goteo ocasional, Goteo continuo o Charco conforme a lo visible.</t>
        </is>
      </c>
    </row>
    <row r="11" ht="48" customHeight="1">
      <c r="A11" s="31" t="inlineStr">
        <is>
          <t>Diámetro</t>
        </is>
      </c>
      <c r="B11" s="27" t="inlineStr">
        <is>
          <t>Captura en centímetros una medición visual igual o mayor a cero. No es un cálculo técnico.</t>
        </is>
      </c>
    </row>
    <row r="12" ht="48" customHeight="1">
      <c r="A12" s="30" t="inlineStr">
        <is>
          <t>Severidad</t>
        </is>
      </c>
      <c r="B12" s="23" t="inlineStr">
        <is>
          <t>Se calcula con la frecuencia y el diámetro. Queda vacía cuando falta la fecha de detección o la frecuencia.</t>
        </is>
      </c>
    </row>
    <row r="13" ht="48" customHeight="1">
      <c r="A13" s="31" t="inlineStr">
        <is>
          <t>Origen y acción</t>
        </is>
      </c>
      <c r="B13" s="27" t="inlineStr">
        <is>
          <t>Origen probable y Acción sugerida son clasificaciones administrativas pendientes de validación por personal técnico.</t>
        </is>
      </c>
    </row>
    <row r="14" ht="48" customHeight="1">
      <c r="A14" s="30" t="inlineStr">
        <is>
          <t>Estado</t>
        </is>
      </c>
      <c r="B14" s="23" t="inlineStr">
        <is>
          <t>Usa Abierto, En revisión, Programado, Cerrado o Descartado según el seguimiento administrativo.</t>
        </is>
      </c>
    </row>
    <row r="15" ht="48" customHeight="1">
      <c r="A15" s="31" t="inlineStr">
        <is>
          <t>Fechas de seguimiento</t>
        </is>
      </c>
      <c r="B15" s="27" t="inlineStr">
        <is>
          <t>La fecha compromiso vencida y sin cierre se resalta en rojo. También se alerta si el cierre es anterior a la detección.</t>
        </is>
      </c>
    </row>
    <row r="16" ht="48" customHeight="1">
      <c r="A16" s="30" t="inlineStr">
        <is>
          <t>Días abiertos</t>
        </is>
      </c>
      <c r="B16" s="23" t="inlineStr">
        <is>
          <t>Se calculan contra la fecha de corte editable en Catálogos o contra la fecha de cierre cuando exista.</t>
        </is>
      </c>
    </row>
    <row r="17" ht="48" customHeight="1">
      <c r="A17" s="31" t="inlineStr">
        <is>
          <t>Costo estimado</t>
        </is>
      </c>
      <c r="B17" s="27" t="inlineStr">
        <is>
          <t>Captura un importe estimado en pesos mexicanos solo cuando esté disponible. Una celda vacía no equivale a un costo confirmado de cero.</t>
        </is>
      </c>
    </row>
    <row r="18" ht="48" customHeight="1">
      <c r="A18" s="30" t="inlineStr">
        <is>
          <t>Campos requeridos</t>
        </is>
      </c>
      <c r="B18" s="23" t="inlineStr">
        <is>
          <t>Folio, fecha de detección, unidad interna, frecuencia aparente y estado se resaltan si faltan en una fila parcialmente capturada; la advertencia no bloquea el registro.</t>
        </is>
      </c>
    </row>
    <row r="19" ht="48" customHeight="1">
      <c r="A19" s="31" t="inlineStr">
        <is>
          <t>Fecha de corte</t>
        </is>
      </c>
      <c r="B19" s="27" t="inlineStr">
        <is>
          <t>Actualiza Catálogos B2 conforme al periodo de revisión. No representa una regla contractual ni una fecha oficial.</t>
        </is>
      </c>
    </row>
    <row r="20" ht="48" customHeight="1">
      <c r="A20" s="30" t="inlineStr">
        <is>
          <t>Ejemplos</t>
        </is>
      </c>
      <c r="B20" s="23" t="inlineStr">
        <is>
          <t>Las diez primeras filas usan unidades DEM y operaciones inequívocamente ficticias para mostrar el funcionamiento.</t>
        </is>
      </c>
    </row>
    <row r="21" ht="48" customHeight="1">
      <c r="A21" s="31" t="inlineStr">
        <is>
          <t>Resumen</t>
        </is>
      </c>
      <c r="B21" s="27" t="inlineStr">
        <is>
          <t>Consulta volumen, severidad, estado, antigüedad y costo estimado activo. Excel recalcula los indicadores al abrir el archivo.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Control administrativo ficticio DEM</dc:creator>
  <dc:title xmlns:dc="http://purl.org/dc/elements/1.1/">Registro administrativo de fugas visibles de fluidos</dc:title>
  <dc:description xmlns:dc="http://purl.org/dc/elements/1.1/">Libro ficticio sin datos personales para priorización y seguimiento administrativo.</dc:description>
  <dc:subject xmlns:dc="http://purl.org/dc/elements/1.1/">Seguimiento administrativo de hallazgos visibles en unidades internas ficticias</dc:subject>
  <dcterms:created xmlns:dcterms="http://purl.org/dc/terms/" xmlns:xsi="http://www.w3.org/2001/XMLSchema-instance" xsi:type="dcterms:W3CDTF">2026-09-10T06:16:13Z</dcterms:created>
  <dcterms:modified xmlns:dcterms="http://purl.org/dc/terms/" xmlns:xsi="http://www.w3.org/2001/XMLSchema-instance" xsi:type="dcterms:W3CDTF">2026-09-10T06:16:14+00:00Z</dcterms:modified>
</cp:coreProperties>
</file>