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Pruebas" sheetId="2" state="visible" r:id="rId2"/>
    <sheet xmlns:r="http://schemas.openxmlformats.org/officeDocument/2006/relationships" name="Parámetros" sheetId="3" state="visible" r:id="rId3"/>
  </sheets>
  <definedNames>
    <definedName name="_xlnm._FilterDatabase" localSheetId="1" hidden="1">'Pruebas'!$A$4:$P$104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.0%"/>
    <numFmt numFmtId="166" formatCode="0.0 &quot;kPa&quot;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F6B73"/>
      <sz val="9"/>
    </font>
    <font>
      <name val="Calibri"/>
      <b val="1"/>
      <color rgb="00FFFFFF"/>
      <sz val="10"/>
    </font>
    <font>
      <name val="Calibri"/>
      <b val="1"/>
      <color rgb="00243242"/>
      <sz val="10"/>
    </font>
    <font>
      <name val="Calibri"/>
      <b val="1"/>
      <color rgb="00243242"/>
      <sz val="14"/>
    </font>
    <font>
      <name val="Calibri"/>
      <color rgb="00243242"/>
      <sz val="10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FF0AE"/>
      </patternFill>
    </fill>
    <fill>
      <patternFill patternType="solid">
        <fgColor rgb="00F05A28"/>
      </patternFill>
    </fill>
    <fill>
      <patternFill patternType="solid">
        <fgColor rgb="00F3F6F8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164" fontId="4" fillId="3" borderId="1" applyAlignment="1" pivotButton="0" quotePrefix="0" xfId="0">
      <alignment horizontal="center" vertical="center"/>
    </xf>
    <xf numFmtId="0" fontId="3" fillId="4" borderId="1" pivotButton="0" quotePrefix="0" xfId="0"/>
    <xf numFmtId="0" fontId="5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left" vertical="center" wrapText="1"/>
    </xf>
    <xf numFmtId="164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66" fontId="6" fillId="6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left" vertical="center" wrapText="1"/>
    </xf>
    <xf numFmtId="1" fontId="6" fillId="6" borderId="1" applyAlignment="1" pivotButton="0" quotePrefix="0" xfId="0">
      <alignment horizontal="center" vertical="center"/>
    </xf>
    <xf numFmtId="166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 wrapText="1"/>
    </xf>
    <xf numFmtId="1" fontId="6" fillId="5" borderId="1" applyAlignment="1" pivotButton="0" quotePrefix="0" xfId="0">
      <alignment horizontal="center" vertical="center"/>
    </xf>
    <xf numFmtId="166" fontId="4" fillId="3" borderId="1" applyAlignment="1" pivotButton="0" quotePrefix="0" xfId="0">
      <alignment horizontal="center" vertical="center"/>
    </xf>
    <xf numFmtId="1" fontId="4" fillId="3" borderId="1" applyAlignment="1" pivotButton="0" quotePrefix="0" xfId="0">
      <alignment horizontal="center" vertical="center"/>
    </xf>
    <xf numFmtId="164" fontId="4" fillId="3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center" vertical="center"/>
    </xf>
    <xf numFmtId="164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66" fontId="6" fillId="6" borderId="1" applyAlignment="1" pivotButton="0" quotePrefix="0" xfId="0">
      <alignment horizontal="center" vertical="center"/>
    </xf>
    <xf numFmtId="166" fontId="6" fillId="5" borderId="1" applyAlignment="1" pivotButton="0" quotePrefix="0" xfId="0">
      <alignment horizontal="center" vertical="center"/>
    </xf>
    <xf numFmtId="166" fontId="4" fillId="3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D3A24"/>
        </patternFill>
      </fill>
    </dxf>
    <dxf>
      <font>
        <name val="Calibri"/>
        <b val="1"/>
        <color rgb="00FFFFFF"/>
        <sz val="10"/>
      </font>
      <fill>
        <patternFill patternType="solid">
          <fgColor rgb="000E7C86"/>
        </patternFill>
      </fill>
    </dxf>
    <dxf>
      <font>
        <name val="Calibri"/>
        <b val="1"/>
        <color rgb="00FFFFFF"/>
        <sz val="10"/>
      </font>
      <fill>
        <patternFill patternType="solid">
          <fgColor rgb="00F05A2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Resultados del periodo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'Resumen'!B13</f>
            </strRef>
          </tx>
          <spPr>
            <a:solidFill xmlns:a="http://schemas.openxmlformats.org/drawingml/2006/main">
              <a:srgbClr val="0E7C86"/>
            </a:solidFill>
            <a:ln xmlns:a="http://schemas.openxmlformats.org/drawingml/2006/main">
              <a:solidFill>
                <a:srgbClr val="0E7C86"/>
              </a:solidFill>
              <a:prstDash val="solid"/>
            </a:ln>
          </spPr>
          <cat>
            <numRef>
              <f>'Resumen'!$A$14:$A$17</f>
            </numRef>
          </cat>
          <val>
            <numRef>
              <f>'Resumen'!$B$14:$B$17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Pruebas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Resultado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12</row>
      <rowOff>0</rowOff>
    </from>
    <ext cx="522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32238"/>
    <outlinePr summaryBelow="1" summaryRight="1"/>
    <pageSetUpPr/>
  </sheetPr>
  <dimension ref="A1:H34"/>
  <sheetViews>
    <sheetView showGridLines="0" zoomScale="90" workbookViewId="0">
      <selection activeCell="A1" sqref="A1"/>
    </sheetView>
  </sheetViews>
  <sheetFormatPr baseColWidth="8" defaultRowHeight="15"/>
  <cols>
    <col width="25" customWidth="1" min="1" max="1"/>
    <col width="15" customWidth="1" min="2" max="2"/>
    <col width="25" customWidth="1" min="3" max="3"/>
    <col width="16" customWidth="1" min="4" max="4"/>
    <col width="24" customWidth="1" min="5" max="5"/>
    <col width="17" customWidth="1" min="6" max="6"/>
    <col width="25" customWidth="1" min="7" max="7"/>
    <col width="17" customWidth="1" min="8" max="8"/>
  </cols>
  <sheetData>
    <row r="1" ht="28" customHeight="1">
      <c r="A1" s="1" t="inlineStr">
        <is>
          <t>Prueba de presión de combustible — resumen administrativo</t>
        </is>
      </c>
    </row>
    <row r="2" ht="32" customHeight="1">
      <c r="A2" s="2" t="inlineStr">
        <is>
          <t>Libro del Taller Ficticio Horizonte. Compara lecturas capturadas contra rangos internos editables; no emite diagnóstico ni sustituye información técnica aplicable.</t>
        </is>
      </c>
    </row>
    <row r="3"/>
    <row r="4">
      <c r="A4" s="3" t="inlineStr">
        <is>
          <t>Inicio del periodo</t>
        </is>
      </c>
      <c r="B4" s="26" t="n">
        <v>46245</v>
      </c>
      <c r="C4" s="3" t="inlineStr">
        <is>
          <t>Fin del periodo</t>
        </is>
      </c>
      <c r="D4" s="26" t="n">
        <v>46275</v>
      </c>
      <c r="E4" s="2" t="inlineStr">
        <is>
          <t>Celdas amarillas: entradas modificables.</t>
        </is>
      </c>
    </row>
    <row r="5"/>
    <row r="6">
      <c r="A6" s="5" t="inlineStr">
        <is>
          <t>Indicadores del periodo seleccionado</t>
        </is>
      </c>
      <c r="B6" s="5" t="n"/>
      <c r="C6" s="5" t="n"/>
      <c r="D6" s="5" t="n"/>
      <c r="E6" s="5" t="n"/>
      <c r="F6" s="5" t="n"/>
      <c r="G6" s="5" t="n"/>
      <c r="H6" s="5" t="n"/>
    </row>
    <row r="7">
      <c r="A7" s="3" t="inlineStr">
        <is>
          <t>Pruebas en periodo</t>
        </is>
      </c>
      <c r="B7" s="6">
        <f>IF(OR(NOT(ISNUMBER($B$4)),NOT(ISNUMBER($D$4)),$B$4&gt;$D$4),"",COUNTIFS(Pruebas!$B$5:$B$104,"&gt;="&amp;$B$4,Pruebas!$B$5:$B$104,"&lt;="&amp;$D$4,Pruebas!$A$5:$A$104,"&lt;&gt;"))</f>
        <v/>
      </c>
      <c r="C7" s="3" t="inlineStr">
        <is>
          <t>Dentro del rango</t>
        </is>
      </c>
      <c r="D7" s="6">
        <f>IF(OR(NOT(ISNUMBER($B$4)),NOT(ISNUMBER($D$4)),$B$4&gt;$D$4),"",COUNTIFS(Pruebas!$B$5:$B$104,"&gt;="&amp;$B$4,Pruebas!$B$5:$B$104,"&lt;="&amp;$D$4,Pruebas!$L$5:$L$104,"Dentro del rango"))</f>
        <v/>
      </c>
      <c r="E7" s="3" t="inlineStr">
        <is>
          <t>Fuera del rango</t>
        </is>
      </c>
      <c r="F7" s="6">
        <f>IF(OR(NOT(ISNUMBER($B$4)),NOT(ISNUMBER($D$4)),$B$4&gt;$D$4),"",COUNTIFS(Pruebas!$B$5:$B$104,"&gt;="&amp;$B$4,Pruebas!$B$5:$B$104,"&lt;="&amp;$D$4,Pruebas!$L$5:$L$104,"Baja")+COUNTIFS(Pruebas!$B$5:$B$104,"&gt;="&amp;$B$4,Pruebas!$B$5:$B$104,"&lt;="&amp;$D$4,Pruebas!$L$5:$L$104,"Alta"))</f>
        <v/>
      </c>
      <c r="G7" s="3" t="inlineStr">
        <is>
          <t>Sin referencia o dato</t>
        </is>
      </c>
      <c r="H7" s="6">
        <f>IF(OR(NOT(ISNUMBER($B$4)),NOT(ISNUMBER($D$4)),$B$4&gt;$D$4),"",COUNTIFS(Pruebas!$B$5:$B$104,"&gt;="&amp;$B$4,Pruebas!$B$5:$B$104,"&lt;="&amp;$D$4,Pruebas!$L$5:$L$104,"Sin referencia")+COUNTIFS(Pruebas!$B$5:$B$104,"&gt;="&amp;$B$4,Pruebas!$B$5:$B$104,"&lt;="&amp;$D$4,Pruebas!$L$5:$L$104,"Revisar entrada"))</f>
        <v/>
      </c>
    </row>
    <row r="8"/>
    <row r="9"/>
    <row r="10">
      <c r="A10" s="3" t="inlineStr">
        <is>
          <t>% dentro del rango</t>
        </is>
      </c>
      <c r="B10" s="27">
        <f>IFERROR($D$7/$B$7,"")</f>
        <v/>
      </c>
      <c r="C10" s="3" t="inlineStr">
        <is>
          <t>Capturadas o por repetir</t>
        </is>
      </c>
      <c r="D10" s="6">
        <f>IF(OR(NOT(ISNUMBER($B$4)),NOT(ISNUMBER($D$4)),$B$4&gt;$D$4),"",COUNTIFS(Pruebas!$B$5:$B$104,"&gt;="&amp;$B$4,Pruebas!$B$5:$B$104,"&lt;="&amp;$D$4,Pruebas!$N$5:$N$104,'Parámetros'!$I$5)+COUNTIFS(Pruebas!$B$5:$B$104,"&gt;="&amp;$B$4,Pruebas!$B$5:$B$104,"&lt;="&amp;$D$4,Pruebas!$N$5:$N$104,'Parámetros'!$I$7))</f>
        <v/>
      </c>
      <c r="E10" s="3" t="inlineStr">
        <is>
          <t>Última registrada</t>
        </is>
      </c>
      <c r="F10" s="28">
        <f>IF(COUNT(Pruebas!$B$5:$B$104)=0,"",MAX(Pruebas!$B$5:$B$104))</f>
        <v/>
      </c>
      <c r="G10" s="3" t="inlineStr">
        <is>
          <t>Abiertas con antigüedad</t>
        </is>
      </c>
      <c r="H10" s="6">
        <f>IF(OR(NOT(ISNUMBER($B$4)),NOT(ISNUMBER($D$4)),$B$4&gt;$D$4),"",COUNTIFS(Pruebas!$B$5:$B$104,"&gt;="&amp;$B$4,Pruebas!$B$5:$B$104,"&lt;="&amp;$D$4,Pruebas!$P$5:$P$104,"&gt;"&amp;'Parámetros'!$M$6,Pruebas!$N$5:$N$104,"&lt;&gt;"&amp;'Parámetros'!$I$8,Pruebas!$A$5:$A$104,"&lt;&gt;"))</f>
        <v/>
      </c>
    </row>
    <row r="11"/>
    <row r="12"/>
    <row r="13">
      <c r="A13" s="9" t="inlineStr">
        <is>
          <t>Resultado</t>
        </is>
      </c>
      <c r="B13" s="9" t="inlineStr">
        <is>
          <t>Cantidad</t>
        </is>
      </c>
    </row>
    <row r="14">
      <c r="A14" s="10" t="inlineStr">
        <is>
          <t>En rango</t>
        </is>
      </c>
      <c r="B14" s="10">
        <f>IF(OR(NOT(ISNUMBER($B$4)),NOT(ISNUMBER($D$4)),$B$4&gt;$D$4),"",COUNTIFS(Pruebas!$B$5:$B$104,"&gt;="&amp;$B$4,Pruebas!$B$5:$B$104,"&lt;="&amp;$D$4,Pruebas!$L$5:$L$104,"Dentro del rango"))</f>
        <v/>
      </c>
    </row>
    <row r="15">
      <c r="A15" s="11" t="inlineStr">
        <is>
          <t>Baja</t>
        </is>
      </c>
      <c r="B15" s="11">
        <f>IF(OR(NOT(ISNUMBER($B$4)),NOT(ISNUMBER($D$4)),$B$4&gt;$D$4),"",COUNTIFS(Pruebas!$B$5:$B$104,"&gt;="&amp;$B$4,Pruebas!$B$5:$B$104,"&lt;="&amp;$D$4,Pruebas!$L$5:$L$104,"Baja"))</f>
        <v/>
      </c>
    </row>
    <row r="16">
      <c r="A16" s="10" t="inlineStr">
        <is>
          <t>Alta</t>
        </is>
      </c>
      <c r="B16" s="10">
        <f>IF(OR(NOT(ISNUMBER($B$4)),NOT(ISNUMBER($D$4)),$B$4&gt;$D$4),"",COUNTIFS(Pruebas!$B$5:$B$104,"&gt;="&amp;$B$4,Pruebas!$B$5:$B$104,"&lt;="&amp;$D$4,Pruebas!$L$5:$L$104,"Alta"))</f>
        <v/>
      </c>
    </row>
    <row r="17">
      <c r="A17" s="11" t="inlineStr">
        <is>
          <t>Sin ref./dato</t>
        </is>
      </c>
      <c r="B17" s="11">
        <f>IF(OR(NOT(ISNUMBER($B$4)),NOT(ISNUMBER($D$4)),$B$4&gt;$D$4),"",COUNTIFS(Pruebas!$B$5:$B$104,"&gt;="&amp;$B$4,Pruebas!$B$5:$B$104,"&lt;="&amp;$D$4,Pruebas!$L$5:$L$104,"Sin referencia")+COUNTIFS(Pruebas!$B$5:$B$104,"&gt;="&amp;$B$4,Pruebas!$B$5:$B$104,"&lt;="&amp;$D$4,Pruebas!$L$5:$L$104,"Revisar entrada"))</f>
        <v/>
      </c>
    </row>
    <row r="18"/>
    <row r="19"/>
    <row r="20"/>
    <row r="21"/>
    <row r="22"/>
    <row r="23"/>
    <row r="24"/>
    <row r="25"/>
    <row r="26"/>
    <row r="27"/>
    <row r="28"/>
    <row r="29">
      <c r="A29" s="5" t="inlineStr">
        <is>
          <t>Interpretación de colores y revisión requerida</t>
        </is>
      </c>
      <c r="B29" s="5" t="n"/>
      <c r="C29" s="5" t="n"/>
      <c r="D29" s="5" t="n"/>
      <c r="E29" s="5" t="n"/>
      <c r="F29" s="5" t="n"/>
      <c r="G29" s="5" t="n"/>
      <c r="H29" s="5" t="n"/>
    </row>
    <row r="30" ht="30" customHeight="1">
      <c r="A30" s="12" t="inlineStr">
        <is>
          <t>Verde: dentro del rango</t>
        </is>
      </c>
      <c r="C30" s="13" t="inlineStr">
        <is>
          <t>La lectura quedó entre el mínimo y máximo cargados. No constituye un diagnóstico.</t>
        </is>
      </c>
    </row>
    <row r="31" ht="30" customHeight="1">
      <c r="A31" s="12" t="inlineStr">
        <is>
          <t>Rojo: baja o alta</t>
        </is>
      </c>
      <c r="C31" s="13" t="inlineStr">
        <is>
          <t>Revise presión capturada, condición, perfil, procedimiento aplicado y referencia del rango.</t>
        </is>
      </c>
    </row>
    <row r="32" ht="30" customHeight="1">
      <c r="A32" s="12" t="inlineStr">
        <is>
          <t>Naranja: sin referencia o dato</t>
        </is>
      </c>
      <c r="C32" s="13" t="inlineStr">
        <is>
          <t>Revise perfil, condición, presión numérica, claves duplicadas y límites del catálogo.</t>
        </is>
      </c>
    </row>
    <row r="33" ht="30" customHeight="1">
      <c r="A33" s="12" t="inlineStr">
        <is>
          <t>Amarillo: entrada editable</t>
        </is>
      </c>
      <c r="C33" s="13" t="inlineStr">
        <is>
          <t>Confirme fechas, identificadores, lectura, responsable, estado y observaciones antes de cerrar.</t>
        </is>
      </c>
    </row>
    <row r="34" ht="30" customHeight="1">
      <c r="A34" s="12" t="inlineStr">
        <is>
          <t>Antigüedad abierta</t>
        </is>
      </c>
      <c r="C34" s="13" t="inlineStr">
        <is>
          <t>Revise pruebas no cerradas que excedan los días configurados en Parámetros.</t>
        </is>
      </c>
    </row>
  </sheetData>
  <mergeCells count="1">
    <mergeCell ref="A1:H1"/>
  </mergeCells>
  <conditionalFormatting sqref="B4:D4">
    <cfRule type="expression" priority="1" dxfId="0">
      <formula>$B$4&gt;$D$4</formula>
    </cfRule>
  </conditionalFormatting>
  <conditionalFormatting sqref="D7">
    <cfRule type="expression" priority="2" dxfId="1">
      <formula>D7&gt;0</formula>
    </cfRule>
  </conditionalFormatting>
  <conditionalFormatting sqref="F7">
    <cfRule type="expression" priority="3" dxfId="0">
      <formula>F7&gt;0</formula>
    </cfRule>
  </conditionalFormatting>
  <conditionalFormatting sqref="H7">
    <cfRule type="expression" priority="4" dxfId="0">
      <formula>H7&gt;0</formula>
    </cfRule>
  </conditionalFormatting>
  <conditionalFormatting sqref="D10">
    <cfRule type="expression" priority="5" dxfId="0">
      <formula>D10&gt;0</formula>
    </cfRule>
  </conditionalFormatting>
  <conditionalFormatting sqref="H10">
    <cfRule type="expression" priority="6" dxfId="0">
      <formula>H10&gt;0</formula>
    </cfRule>
  </conditionalFormatting>
  <dataValidations count="1">
    <dataValidation sqref="B4 D4" showDropDown="0" showInputMessage="1" showErrorMessage="1" allowBlank="0" errorTitle="Fecha no válida" error="Capture una fecha válida dentro del límite configurado y no posterior a hoy." promptTitle="Periodo del resumen" prompt="Use una fecha válida en formato dd/mm/aaaa." type="date" operator="between">
      <formula1>INDIRECT("'Parámetros'!$M$7")</formula1>
      <formula2>TODAY()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05A28"/>
    <outlinePr summaryBelow="1" summaryRight="1"/>
    <pageSetUpPr/>
  </sheetPr>
  <dimension ref="A1:P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3" customWidth="1" min="2" max="2"/>
    <col width="20" customWidth="1" min="3" max="3"/>
    <col width="26" customWidth="1" min="4" max="4"/>
    <col width="29" customWidth="1" min="5" max="5"/>
    <col width="20" customWidth="1" min="6" max="6"/>
    <col width="24" customWidth="1" min="7" max="7"/>
    <col width="18" customWidth="1" min="8" max="8"/>
    <col width="15" customWidth="1" min="9" max="9"/>
    <col width="15" customWidth="1" min="10" max="10"/>
    <col width="17" customWidth="1" min="11" max="11"/>
    <col width="20" customWidth="1" min="12" max="12"/>
    <col width="39" customWidth="1" min="13" max="13"/>
    <col width="22" customWidth="1" min="14" max="14"/>
    <col width="42" customWidth="1" min="15" max="15"/>
    <col width="16" customWidth="1" min="16" max="16"/>
  </cols>
  <sheetData>
    <row r="1" ht="28" customHeight="1">
      <c r="A1" s="1" t="inlineStr">
        <is>
          <t>Registro de pruebas de presión de combustible</t>
        </is>
      </c>
    </row>
    <row r="2" ht="32" customHeight="1">
      <c r="A2" s="2" t="inlineStr">
        <is>
          <t>Ejemplos totalmente ficticios. Los rangos son supuestos internos editables y deben confirmarse contra la referencia aplicable antes de interpretar una alerta.</t>
        </is>
      </c>
    </row>
    <row r="3"/>
    <row r="4" ht="42" customHeight="1">
      <c r="A4" s="14" t="inlineStr">
        <is>
          <t>Folio</t>
        </is>
      </c>
      <c r="B4" s="14" t="inlineStr">
        <is>
          <t>Fecha</t>
        </is>
      </c>
      <c r="C4" s="14" t="inlineStr">
        <is>
          <t>Orden ficticia</t>
        </is>
      </c>
      <c r="D4" s="14" t="inlineStr">
        <is>
          <t>Vehículo ficticio</t>
        </is>
      </c>
      <c r="E4" s="14" t="inlineStr">
        <is>
          <t>Condición de prueba</t>
        </is>
      </c>
      <c r="F4" s="14" t="inlineStr">
        <is>
          <t>Perfil interno</t>
        </is>
      </c>
      <c r="G4" s="14" t="inlineStr">
        <is>
          <t>Responsable ficticio</t>
        </is>
      </c>
      <c r="H4" s="14" t="inlineStr">
        <is>
          <t>Presión medida (kPa)</t>
        </is>
      </c>
      <c r="I4" s="14" t="inlineStr">
        <is>
          <t>Mínimo (kPa)</t>
        </is>
      </c>
      <c r="J4" s="14" t="inlineStr">
        <is>
          <t>Máximo (kPa)</t>
        </is>
      </c>
      <c r="K4" s="14" t="inlineStr">
        <is>
          <t>Desviación (kPa)</t>
        </is>
      </c>
      <c r="L4" s="14" t="inlineStr">
        <is>
          <t>Resultado comparativo</t>
        </is>
      </c>
      <c r="M4" s="14" t="inlineStr">
        <is>
          <t>Referencia del rango</t>
        </is>
      </c>
      <c r="N4" s="14" t="inlineStr">
        <is>
          <t>Estado administrativo</t>
        </is>
      </c>
      <c r="O4" s="14" t="inlineStr">
        <is>
          <t>Observaciones</t>
        </is>
      </c>
      <c r="P4" s="14" t="inlineStr">
        <is>
          <t>Días desde prueba</t>
        </is>
      </c>
    </row>
    <row r="5">
      <c r="A5" s="15" t="inlineStr">
        <is>
          <t>PF-FICT-2026-001</t>
        </is>
      </c>
      <c r="B5" s="29" t="n">
        <v>46274</v>
      </c>
      <c r="C5" s="15" t="inlineStr">
        <is>
          <t>OT-FICT-2026-001</t>
        </is>
      </c>
      <c r="D5" s="15" t="inlineStr">
        <is>
          <t>Vehículo ficticio Ámbar 01</t>
        </is>
      </c>
      <c r="E5" s="15" t="inlineStr">
        <is>
          <t>Llave encendida, motor apagado</t>
        </is>
      </c>
      <c r="F5" s="15" t="inlineStr">
        <is>
          <t>Perfil ficticio A</t>
        </is>
      </c>
      <c r="G5" s="15" t="inlineStr">
        <is>
          <t>Técnica ficticia Luna</t>
        </is>
      </c>
      <c r="H5" s="30" t="n">
        <v>322</v>
      </c>
      <c r="I5" s="31">
        <f>IF(OR($F5="",$E5=""),"",IFERROR(VLOOKUP($F5&amp;"|"&amp;$E5,'Parámetros'!$A$5:$F$16,4,FALSE),""))</f>
        <v/>
      </c>
      <c r="J5" s="31">
        <f>IF(OR($F5="",$E5=""),"",IFERROR(VLOOKUP($F5&amp;"|"&amp;$E5,'Parámetros'!$A$5:$F$16,5,FALSE),""))</f>
        <v/>
      </c>
      <c r="K5" s="31">
        <f>IF(OR(NOT(ISNUMBER($H5)),NOT(ISNUMBER($I5)),NOT(ISNUMBER($J5)),$I5&gt;$J5),"",IF($H5&lt;$I5,$H5-$I5,IF($H5&gt;$J5,$H5-$J5,0)))</f>
        <v/>
      </c>
      <c r="L5" s="19">
        <f>IF(OR($H5="",$F5="",$E5=""),"",IF(NOT(ISNUMBER($H5)),"Revisar entrada",IF(OR(NOT(ISNUMBER($I5)),NOT(ISNUMBER($J5))),"Sin referencia",IF($I5&gt;$J5,"Revisar entrada",IF($H5&lt;$I5,"Baja",IF($H5&gt;$J5,"Alta","Dentro del rango"))))))</f>
        <v/>
      </c>
      <c r="M5" s="19">
        <f>IF(OR($F5="",$E5=""),"",IFERROR(VLOOKUP($F5&amp;"|"&amp;$E5,'Parámetros'!$A$5:$F$16,6,FALSE),""))</f>
        <v/>
      </c>
      <c r="N5" s="15" t="inlineStr">
        <is>
          <t>Cerrada</t>
        </is>
      </c>
      <c r="O5" s="15" t="inlineStr">
        <is>
          <t>Lectura registrada para revisión interna.</t>
        </is>
      </c>
      <c r="P5" s="20">
        <f>IF(NOT(ISNUMBER($B5)),"",MAX(0,TODAY()-$B5))</f>
        <v/>
      </c>
    </row>
    <row r="6">
      <c r="A6" s="15" t="inlineStr">
        <is>
          <t>PF-FICT-2026-002</t>
        </is>
      </c>
      <c r="B6" s="29" t="n">
        <v>46273</v>
      </c>
      <c r="C6" s="15" t="inlineStr">
        <is>
          <t>OT-FICT-2026-002</t>
        </is>
      </c>
      <c r="D6" s="15" t="inlineStr">
        <is>
          <t>Vehículo ficticio Cobalto 02</t>
        </is>
      </c>
      <c r="E6" s="15" t="inlineStr">
        <is>
          <t>Ralentí</t>
        </is>
      </c>
      <c r="F6" s="15" t="inlineStr">
        <is>
          <t>Perfil ficticio A</t>
        </is>
      </c>
      <c r="G6" s="15" t="inlineStr">
        <is>
          <t>Técnico ficticio Sol</t>
        </is>
      </c>
      <c r="H6" s="30" t="n">
        <v>265</v>
      </c>
      <c r="I6" s="32">
        <f>IF(OR($F6="",$E6=""),"",IFERROR(VLOOKUP($F6&amp;"|"&amp;$E6,'Parámetros'!$A$5:$F$16,4,FALSE),""))</f>
        <v/>
      </c>
      <c r="J6" s="32">
        <f>IF(OR($F6="",$E6=""),"",IFERROR(VLOOKUP($F6&amp;"|"&amp;$E6,'Parámetros'!$A$5:$F$16,5,FALSE),""))</f>
        <v/>
      </c>
      <c r="K6" s="32">
        <f>IF(OR(NOT(ISNUMBER($H6)),NOT(ISNUMBER($I6)),NOT(ISNUMBER($J6)),$I6&gt;$J6),"",IF($H6&lt;$I6,$H6-$I6,IF($H6&gt;$J6,$H6-$J6,0)))</f>
        <v/>
      </c>
      <c r="L6" s="22">
        <f>IF(OR($H6="",$F6="",$E6=""),"",IF(NOT(ISNUMBER($H6)),"Revisar entrada",IF(OR(NOT(ISNUMBER($I6)),NOT(ISNUMBER($J6))),"Sin referencia",IF($I6&gt;$J6,"Revisar entrada",IF($H6&lt;$I6,"Baja",IF($H6&gt;$J6,"Alta","Dentro del rango"))))))</f>
        <v/>
      </c>
      <c r="M6" s="22">
        <f>IF(OR($F6="",$E6=""),"",IFERROR(VLOOKUP($F6&amp;"|"&amp;$E6,'Parámetros'!$A$5:$F$16,6,FALSE),""))</f>
        <v/>
      </c>
      <c r="N6" s="15" t="inlineStr">
        <is>
          <t>Repetir</t>
        </is>
      </c>
      <c r="O6" s="15" t="inlineStr">
        <is>
          <t>Programar repetición y revisar la captura.</t>
        </is>
      </c>
      <c r="P6" s="23">
        <f>IF(NOT(ISNUMBER($B6)),"",MAX(0,TODAY()-$B6))</f>
        <v/>
      </c>
    </row>
    <row r="7">
      <c r="A7" s="15" t="inlineStr">
        <is>
          <t>PF-FICT-2026-003</t>
        </is>
      </c>
      <c r="B7" s="29" t="n">
        <v>46272</v>
      </c>
      <c r="C7" s="15" t="inlineStr">
        <is>
          <t>OT-FICT-2026-003</t>
        </is>
      </c>
      <c r="D7" s="15" t="inlineStr">
        <is>
          <t>Vehículo ficticio Nube 03</t>
        </is>
      </c>
      <c r="E7" s="15" t="inlineStr">
        <is>
          <t>Aceleración controlada</t>
        </is>
      </c>
      <c r="F7" s="15" t="inlineStr">
        <is>
          <t>Perfil ficticio A</t>
        </is>
      </c>
      <c r="G7" s="15" t="inlineStr">
        <is>
          <t>Técnica ficticia Brisa</t>
        </is>
      </c>
      <c r="H7" s="30" t="n">
        <v>392</v>
      </c>
      <c r="I7" s="31">
        <f>IF(OR($F7="",$E7=""),"",IFERROR(VLOOKUP($F7&amp;"|"&amp;$E7,'Parámetros'!$A$5:$F$16,4,FALSE),""))</f>
        <v/>
      </c>
      <c r="J7" s="31">
        <f>IF(OR($F7="",$E7=""),"",IFERROR(VLOOKUP($F7&amp;"|"&amp;$E7,'Parámetros'!$A$5:$F$16,5,FALSE),""))</f>
        <v/>
      </c>
      <c r="K7" s="31">
        <f>IF(OR(NOT(ISNUMBER($H7)),NOT(ISNUMBER($I7)),NOT(ISNUMBER($J7)),$I7&gt;$J7),"",IF($H7&lt;$I7,$H7-$I7,IF($H7&gt;$J7,$H7-$J7,0)))</f>
        <v/>
      </c>
      <c r="L7" s="19">
        <f>IF(OR($H7="",$F7="",$E7=""),"",IF(NOT(ISNUMBER($H7)),"Revisar entrada",IF(OR(NOT(ISNUMBER($I7)),NOT(ISNUMBER($J7))),"Sin referencia",IF($I7&gt;$J7,"Revisar entrada",IF($H7&lt;$I7,"Baja",IF($H7&gt;$J7,"Alta","Dentro del rango"))))))</f>
        <v/>
      </c>
      <c r="M7" s="19">
        <f>IF(OR($F7="",$E7=""),"",IFERROR(VLOOKUP($F7&amp;"|"&amp;$E7,'Parámetros'!$A$5:$F$16,6,FALSE),""))</f>
        <v/>
      </c>
      <c r="N7" s="15" t="inlineStr">
        <is>
          <t>Revisada</t>
        </is>
      </c>
      <c r="O7" s="15" t="inlineStr">
        <is>
          <t>Lectura alta frente al supuesto cargado.</t>
        </is>
      </c>
      <c r="P7" s="20">
        <f>IF(NOT(ISNUMBER($B7)),"",MAX(0,TODAY()-$B7))</f>
        <v/>
      </c>
    </row>
    <row r="8">
      <c r="A8" s="15" t="inlineStr">
        <is>
          <t>PF-FICT-2026-004</t>
        </is>
      </c>
      <c r="B8" s="29" t="n">
        <v>46270</v>
      </c>
      <c r="C8" s="15" t="inlineStr">
        <is>
          <t>OT-FICT-2026-004</t>
        </is>
      </c>
      <c r="D8" s="15" t="inlineStr">
        <is>
          <t>Vehículo ficticio Arena 04</t>
        </is>
      </c>
      <c r="E8" s="15" t="inlineStr">
        <is>
          <t>Retención 5 min</t>
        </is>
      </c>
      <c r="F8" s="15" t="inlineStr">
        <is>
          <t>Perfil ficticio A</t>
        </is>
      </c>
      <c r="G8" s="15" t="inlineStr">
        <is>
          <t>Técnico ficticio Faro</t>
        </is>
      </c>
      <c r="H8" s="30" t="n">
        <v>290</v>
      </c>
      <c r="I8" s="32">
        <f>IF(OR($F8="",$E8=""),"",IFERROR(VLOOKUP($F8&amp;"|"&amp;$E8,'Parámetros'!$A$5:$F$16,4,FALSE),""))</f>
        <v/>
      </c>
      <c r="J8" s="32">
        <f>IF(OR($F8="",$E8=""),"",IFERROR(VLOOKUP($F8&amp;"|"&amp;$E8,'Parámetros'!$A$5:$F$16,5,FALSE),""))</f>
        <v/>
      </c>
      <c r="K8" s="32">
        <f>IF(OR(NOT(ISNUMBER($H8)),NOT(ISNUMBER($I8)),NOT(ISNUMBER($J8)),$I8&gt;$J8),"",IF($H8&lt;$I8,$H8-$I8,IF($H8&gt;$J8,$H8-$J8,0)))</f>
        <v/>
      </c>
      <c r="L8" s="22">
        <f>IF(OR($H8="",$F8="",$E8=""),"",IF(NOT(ISNUMBER($H8)),"Revisar entrada",IF(OR(NOT(ISNUMBER($I8)),NOT(ISNUMBER($J8))),"Sin referencia",IF($I8&gt;$J8,"Revisar entrada",IF($H8&lt;$I8,"Baja",IF($H8&gt;$J8,"Alta","Dentro del rango"))))))</f>
        <v/>
      </c>
      <c r="M8" s="22">
        <f>IF(OR($F8="",$E8=""),"",IFERROR(VLOOKUP($F8&amp;"|"&amp;$E8,'Parámetros'!$A$5:$F$16,6,FALSE),""))</f>
        <v/>
      </c>
      <c r="N8" s="15" t="inlineStr">
        <is>
          <t>Cerrada</t>
        </is>
      </c>
      <c r="O8" s="15" t="inlineStr">
        <is>
          <t>Comparación dentro del rango interno.</t>
        </is>
      </c>
      <c r="P8" s="23">
        <f>IF(NOT(ISNUMBER($B8)),"",MAX(0,TODAY()-$B8))</f>
        <v/>
      </c>
    </row>
    <row r="9">
      <c r="A9" s="15" t="inlineStr">
        <is>
          <t>PF-FICT-2026-005</t>
        </is>
      </c>
      <c r="B9" s="29" t="n">
        <v>46268</v>
      </c>
      <c r="C9" s="15" t="inlineStr">
        <is>
          <t>OT-FICT-2026-005</t>
        </is>
      </c>
      <c r="D9" s="15" t="inlineStr">
        <is>
          <t>Vehículo ficticio Índigo 05</t>
        </is>
      </c>
      <c r="E9" s="15" t="inlineStr">
        <is>
          <t>Llave encendida, motor apagado</t>
        </is>
      </c>
      <c r="F9" s="15" t="inlineStr">
        <is>
          <t>Perfil ficticio B</t>
        </is>
      </c>
      <c r="G9" s="15" t="inlineStr">
        <is>
          <t>Técnica ficticia Luna</t>
        </is>
      </c>
      <c r="H9" s="30" t="n">
        <v>420</v>
      </c>
      <c r="I9" s="31">
        <f>IF(OR($F9="",$E9=""),"",IFERROR(VLOOKUP($F9&amp;"|"&amp;$E9,'Parámetros'!$A$5:$F$16,4,FALSE),""))</f>
        <v/>
      </c>
      <c r="J9" s="31">
        <f>IF(OR($F9="",$E9=""),"",IFERROR(VLOOKUP($F9&amp;"|"&amp;$E9,'Parámetros'!$A$5:$F$16,5,FALSE),""))</f>
        <v/>
      </c>
      <c r="K9" s="31">
        <f>IF(OR(NOT(ISNUMBER($H9)),NOT(ISNUMBER($I9)),NOT(ISNUMBER($J9)),$I9&gt;$J9),"",IF($H9&lt;$I9,$H9-$I9,IF($H9&gt;$J9,$H9-$J9,0)))</f>
        <v/>
      </c>
      <c r="L9" s="19">
        <f>IF(OR($H9="",$F9="",$E9=""),"",IF(NOT(ISNUMBER($H9)),"Revisar entrada",IF(OR(NOT(ISNUMBER($I9)),NOT(ISNUMBER($J9))),"Sin referencia",IF($I9&gt;$J9,"Revisar entrada",IF($H9&lt;$I9,"Baja",IF($H9&gt;$J9,"Alta","Dentro del rango"))))))</f>
        <v/>
      </c>
      <c r="M9" s="19">
        <f>IF(OR($F9="",$E9=""),"",IFERROR(VLOOKUP($F9&amp;"|"&amp;$E9,'Parámetros'!$A$5:$F$16,6,FALSE),""))</f>
        <v/>
      </c>
      <c r="N9" s="15" t="inlineStr">
        <is>
          <t>Revisada</t>
        </is>
      </c>
      <c r="O9" s="15" t="inlineStr">
        <is>
          <t>Registro revisado administrativamente.</t>
        </is>
      </c>
      <c r="P9" s="20">
        <f>IF(NOT(ISNUMBER($B9)),"",MAX(0,TODAY()-$B9))</f>
        <v/>
      </c>
    </row>
    <row r="10">
      <c r="A10" s="15" t="inlineStr">
        <is>
          <t>PF-FICT-2026-006</t>
        </is>
      </c>
      <c r="B10" s="29" t="n">
        <v>46267</v>
      </c>
      <c r="C10" s="15" t="inlineStr">
        <is>
          <t>OT-FICT-2026-006</t>
        </is>
      </c>
      <c r="D10" s="15" t="inlineStr">
        <is>
          <t>Vehículo ficticio Coral 06</t>
        </is>
      </c>
      <c r="E10" s="15" t="inlineStr">
        <is>
          <t>Ralentí</t>
        </is>
      </c>
      <c r="F10" s="15" t="inlineStr">
        <is>
          <t>Perfil ficticio B</t>
        </is>
      </c>
      <c r="G10" s="15" t="inlineStr">
        <is>
          <t>Técnico ficticio Sol</t>
        </is>
      </c>
      <c r="H10" s="30" t="n">
        <v>350</v>
      </c>
      <c r="I10" s="32">
        <f>IF(OR($F10="",$E10=""),"",IFERROR(VLOOKUP($F10&amp;"|"&amp;$E10,'Parámetros'!$A$5:$F$16,4,FALSE),""))</f>
        <v/>
      </c>
      <c r="J10" s="32">
        <f>IF(OR($F10="",$E10=""),"",IFERROR(VLOOKUP($F10&amp;"|"&amp;$E10,'Parámetros'!$A$5:$F$16,5,FALSE),""))</f>
        <v/>
      </c>
      <c r="K10" s="32">
        <f>IF(OR(NOT(ISNUMBER($H10)),NOT(ISNUMBER($I10)),NOT(ISNUMBER($J10)),$I10&gt;$J10),"",IF($H10&lt;$I10,$H10-$I10,IF($H10&gt;$J10,$H10-$J10,0)))</f>
        <v/>
      </c>
      <c r="L10" s="22">
        <f>IF(OR($H10="",$F10="",$E10=""),"",IF(NOT(ISNUMBER($H10)),"Revisar entrada",IF(OR(NOT(ISNUMBER($I10)),NOT(ISNUMBER($J10))),"Sin referencia",IF($I10&gt;$J10,"Revisar entrada",IF($H10&lt;$I10,"Baja",IF($H10&gt;$J10,"Alta","Dentro del rango"))))))</f>
        <v/>
      </c>
      <c r="M10" s="22">
        <f>IF(OR($F10="",$E10=""),"",IFERROR(VLOOKUP($F10&amp;"|"&amp;$E10,'Parámetros'!$A$5:$F$16,6,FALSE),""))</f>
        <v/>
      </c>
      <c r="N10" s="15" t="inlineStr">
        <is>
          <t>Capturada</t>
        </is>
      </c>
      <c r="O10" s="15" t="inlineStr">
        <is>
          <t>Pendiente de revisión de rango y lectura.</t>
        </is>
      </c>
      <c r="P10" s="23">
        <f>IF(NOT(ISNUMBER($B10)),"",MAX(0,TODAY()-$B10))</f>
        <v/>
      </c>
    </row>
    <row r="11">
      <c r="A11" s="15" t="inlineStr">
        <is>
          <t>PF-FICT-2026-007</t>
        </is>
      </c>
      <c r="B11" s="29" t="n">
        <v>46264</v>
      </c>
      <c r="C11" s="15" t="inlineStr">
        <is>
          <t>OT-FICT-2026-007</t>
        </is>
      </c>
      <c r="D11" s="15" t="inlineStr">
        <is>
          <t>Vehículo ficticio Olivo 07</t>
        </is>
      </c>
      <c r="E11" s="15" t="inlineStr">
        <is>
          <t>Aceleración controlada</t>
        </is>
      </c>
      <c r="F11" s="15" t="inlineStr">
        <is>
          <t>Perfil ficticio B</t>
        </is>
      </c>
      <c r="G11" s="15" t="inlineStr">
        <is>
          <t>Técnica ficticia Brisa</t>
        </is>
      </c>
      <c r="H11" s="30" t="n">
        <v>470</v>
      </c>
      <c r="I11" s="31">
        <f>IF(OR($F11="",$E11=""),"",IFERROR(VLOOKUP($F11&amp;"|"&amp;$E11,'Parámetros'!$A$5:$F$16,4,FALSE),""))</f>
        <v/>
      </c>
      <c r="J11" s="31">
        <f>IF(OR($F11="",$E11=""),"",IFERROR(VLOOKUP($F11&amp;"|"&amp;$E11,'Parámetros'!$A$5:$F$16,5,FALSE),""))</f>
        <v/>
      </c>
      <c r="K11" s="31">
        <f>IF(OR(NOT(ISNUMBER($H11)),NOT(ISNUMBER($I11)),NOT(ISNUMBER($J11)),$I11&gt;$J11),"",IF($H11&lt;$I11,$H11-$I11,IF($H11&gt;$J11,$H11-$J11,0)))</f>
        <v/>
      </c>
      <c r="L11" s="19">
        <f>IF(OR($H11="",$F11="",$E11=""),"",IF(NOT(ISNUMBER($H11)),"Revisar entrada",IF(OR(NOT(ISNUMBER($I11)),NOT(ISNUMBER($J11))),"Sin referencia",IF($I11&gt;$J11,"Revisar entrada",IF($H11&lt;$I11,"Baja",IF($H11&gt;$J11,"Alta","Dentro del rango"))))))</f>
        <v/>
      </c>
      <c r="M11" s="19">
        <f>IF(OR($F11="",$E11=""),"",IFERROR(VLOOKUP($F11&amp;"|"&amp;$E11,'Parámetros'!$A$5:$F$16,6,FALSE),""))</f>
        <v/>
      </c>
      <c r="N11" s="15" t="inlineStr">
        <is>
          <t>Cerrada</t>
        </is>
      </c>
      <c r="O11" s="15" t="inlineStr">
        <is>
          <t>Comparación dentro del rango interno.</t>
        </is>
      </c>
      <c r="P11" s="20">
        <f>IF(NOT(ISNUMBER($B11)),"",MAX(0,TODAY()-$B11))</f>
        <v/>
      </c>
    </row>
    <row r="12">
      <c r="A12" s="15" t="inlineStr">
        <is>
          <t>PF-FICT-2026-008</t>
        </is>
      </c>
      <c r="B12" s="29" t="n">
        <v>46261</v>
      </c>
      <c r="C12" s="15" t="inlineStr">
        <is>
          <t>OT-FICT-2026-008</t>
        </is>
      </c>
      <c r="D12" s="15" t="inlineStr">
        <is>
          <t>Vehículo ficticio Plata 08</t>
        </is>
      </c>
      <c r="E12" s="15" t="inlineStr">
        <is>
          <t>Retención 5 min</t>
        </is>
      </c>
      <c r="F12" s="15" t="inlineStr">
        <is>
          <t>Perfil ficticio B</t>
        </is>
      </c>
      <c r="G12" s="15" t="inlineStr">
        <is>
          <t>Técnico ficticio Faro</t>
        </is>
      </c>
      <c r="H12" s="30" t="n">
        <v>330</v>
      </c>
      <c r="I12" s="32">
        <f>IF(OR($F12="",$E12=""),"",IFERROR(VLOOKUP($F12&amp;"|"&amp;$E12,'Parámetros'!$A$5:$F$16,4,FALSE),""))</f>
        <v/>
      </c>
      <c r="J12" s="32">
        <f>IF(OR($F12="",$E12=""),"",IFERROR(VLOOKUP($F12&amp;"|"&amp;$E12,'Parámetros'!$A$5:$F$16,5,FALSE),""))</f>
        <v/>
      </c>
      <c r="K12" s="32">
        <f>IF(OR(NOT(ISNUMBER($H12)),NOT(ISNUMBER($I12)),NOT(ISNUMBER($J12)),$I12&gt;$J12),"",IF($H12&lt;$I12,$H12-$I12,IF($H12&gt;$J12,$H12-$J12,0)))</f>
        <v/>
      </c>
      <c r="L12" s="22">
        <f>IF(OR($H12="",$F12="",$E12=""),"",IF(NOT(ISNUMBER($H12)),"Revisar entrada",IF(OR(NOT(ISNUMBER($I12)),NOT(ISNUMBER($J12))),"Sin referencia",IF($I12&gt;$J12,"Revisar entrada",IF($H12&lt;$I12,"Baja",IF($H12&gt;$J12,"Alta","Dentro del rango"))))))</f>
        <v/>
      </c>
      <c r="M12" s="22">
        <f>IF(OR($F12="",$E12=""),"",IFERROR(VLOOKUP($F12&amp;"|"&amp;$E12,'Parámetros'!$A$5:$F$16,6,FALSE),""))</f>
        <v/>
      </c>
      <c r="N12" s="15" t="inlineStr">
        <is>
          <t>Repetir</t>
        </is>
      </c>
      <c r="O12" s="15" t="inlineStr">
        <is>
          <t>Repetición solicitada por diferencia baja.</t>
        </is>
      </c>
      <c r="P12" s="23">
        <f>IF(NOT(ISNUMBER($B12)),"",MAX(0,TODAY()-$B12))</f>
        <v/>
      </c>
    </row>
    <row r="13">
      <c r="A13" s="15" t="inlineStr">
        <is>
          <t>PF-FICT-2026-009</t>
        </is>
      </c>
      <c r="B13" s="29" t="n">
        <v>46255</v>
      </c>
      <c r="C13" s="15" t="inlineStr">
        <is>
          <t>OT-FICT-2026-009</t>
        </is>
      </c>
      <c r="D13" s="15" t="inlineStr">
        <is>
          <t>Vehículo ficticio Lavanda 09</t>
        </is>
      </c>
      <c r="E13" s="15" t="inlineStr">
        <is>
          <t>Llave encendida, motor apagado</t>
        </is>
      </c>
      <c r="F13" s="15" t="inlineStr">
        <is>
          <t>Perfil ficticio C</t>
        </is>
      </c>
      <c r="G13" s="15" t="inlineStr">
        <is>
          <t>Técnica ficticia Luna</t>
        </is>
      </c>
      <c r="H13" s="30" t="n">
        <v>610</v>
      </c>
      <c r="I13" s="31">
        <f>IF(OR($F13="",$E13=""),"",IFERROR(VLOOKUP($F13&amp;"|"&amp;$E13,'Parámetros'!$A$5:$F$16,4,FALSE),""))</f>
        <v/>
      </c>
      <c r="J13" s="31">
        <f>IF(OR($F13="",$E13=""),"",IFERROR(VLOOKUP($F13&amp;"|"&amp;$E13,'Parámetros'!$A$5:$F$16,5,FALSE),""))</f>
        <v/>
      </c>
      <c r="K13" s="31">
        <f>IF(OR(NOT(ISNUMBER($H13)),NOT(ISNUMBER($I13)),NOT(ISNUMBER($J13)),$I13&gt;$J13),"",IF($H13&lt;$I13,$H13-$I13,IF($H13&gt;$J13,$H13-$J13,0)))</f>
        <v/>
      </c>
      <c r="L13" s="19">
        <f>IF(OR($H13="",$F13="",$E13=""),"",IF(NOT(ISNUMBER($H13)),"Revisar entrada",IF(OR(NOT(ISNUMBER($I13)),NOT(ISNUMBER($J13))),"Sin referencia",IF($I13&gt;$J13,"Revisar entrada",IF($H13&lt;$I13,"Baja",IF($H13&gt;$J13,"Alta","Dentro del rango"))))))</f>
        <v/>
      </c>
      <c r="M13" s="19">
        <f>IF(OR($F13="",$E13=""),"",IFERROR(VLOOKUP($F13&amp;"|"&amp;$E13,'Parámetros'!$A$5:$F$16,6,FALSE),""))</f>
        <v/>
      </c>
      <c r="N13" s="15" t="inlineStr">
        <is>
          <t>Revisada</t>
        </is>
      </c>
      <c r="O13" s="15" t="inlineStr">
        <is>
          <t>Lectura conservada como antecedente interno.</t>
        </is>
      </c>
      <c r="P13" s="20">
        <f>IF(NOT(ISNUMBER($B13)),"",MAX(0,TODAY()-$B13))</f>
        <v/>
      </c>
    </row>
    <row r="14">
      <c r="A14" s="15" t="inlineStr">
        <is>
          <t>PF-FICT-2026-010</t>
        </is>
      </c>
      <c r="B14" s="29" t="n">
        <v>46247</v>
      </c>
      <c r="C14" s="15" t="inlineStr">
        <is>
          <t>OT-FICT-2026-010</t>
        </is>
      </c>
      <c r="D14" s="15" t="inlineStr">
        <is>
          <t>Vehículo ficticio Turquesa 10</t>
        </is>
      </c>
      <c r="E14" s="15" t="inlineStr">
        <is>
          <t>Ralentí</t>
        </is>
      </c>
      <c r="F14" s="15" t="inlineStr">
        <is>
          <t>Perfil ficticio C</t>
        </is>
      </c>
      <c r="G14" s="15" t="inlineStr">
        <is>
          <t>Técnico ficticio Sol</t>
        </is>
      </c>
      <c r="H14" s="30" t="n">
        <v>690</v>
      </c>
      <c r="I14" s="32">
        <f>IF(OR($F14="",$E14=""),"",IFERROR(VLOOKUP($F14&amp;"|"&amp;$E14,'Parámetros'!$A$5:$F$16,4,FALSE),""))</f>
        <v/>
      </c>
      <c r="J14" s="32">
        <f>IF(OR($F14="",$E14=""),"",IFERROR(VLOOKUP($F14&amp;"|"&amp;$E14,'Parámetros'!$A$5:$F$16,5,FALSE),""))</f>
        <v/>
      </c>
      <c r="K14" s="32">
        <f>IF(OR(NOT(ISNUMBER($H14)),NOT(ISNUMBER($I14)),NOT(ISNUMBER($J14)),$I14&gt;$J14),"",IF($H14&lt;$I14,$H14-$I14,IF($H14&gt;$J14,$H14-$J14,0)))</f>
        <v/>
      </c>
      <c r="L14" s="22">
        <f>IF(OR($H14="",$F14="",$E14=""),"",IF(NOT(ISNUMBER($H14)),"Revisar entrada",IF(OR(NOT(ISNUMBER($I14)),NOT(ISNUMBER($J14))),"Sin referencia",IF($I14&gt;$J14,"Revisar entrada",IF($H14&lt;$I14,"Baja",IF($H14&gt;$J14,"Alta","Dentro del rango"))))))</f>
        <v/>
      </c>
      <c r="M14" s="22">
        <f>IF(OR($F14="",$E14=""),"",IFERROR(VLOOKUP($F14&amp;"|"&amp;$E14,'Parámetros'!$A$5:$F$16,6,FALSE),""))</f>
        <v/>
      </c>
      <c r="N14" s="15" t="inlineStr">
        <is>
          <t>Capturada</t>
        </is>
      </c>
      <c r="O14" s="15" t="inlineStr">
        <is>
          <t>Pendiente de confirmar entrada y referencia.</t>
        </is>
      </c>
      <c r="P14" s="23">
        <f>IF(NOT(ISNUMBER($B14)),"",MAX(0,TODAY()-$B14))</f>
        <v/>
      </c>
    </row>
    <row r="15">
      <c r="A15" s="15" t="n"/>
      <c r="B15" s="29" t="n"/>
      <c r="C15" s="15" t="n"/>
      <c r="D15" s="15" t="n"/>
      <c r="E15" s="15" t="n"/>
      <c r="F15" s="15" t="n"/>
      <c r="G15" s="15" t="n"/>
      <c r="H15" s="30" t="n"/>
      <c r="I15" s="31">
        <f>IF(OR($F15="",$E15=""),"",IFERROR(VLOOKUP($F15&amp;"|"&amp;$E15,'Parámetros'!$A$5:$F$16,4,FALSE),""))</f>
        <v/>
      </c>
      <c r="J15" s="31">
        <f>IF(OR($F15="",$E15=""),"",IFERROR(VLOOKUP($F15&amp;"|"&amp;$E15,'Parámetros'!$A$5:$F$16,5,FALSE),""))</f>
        <v/>
      </c>
      <c r="K15" s="31">
        <f>IF(OR(NOT(ISNUMBER($H15)),NOT(ISNUMBER($I15)),NOT(ISNUMBER($J15)),$I15&gt;$J15),"",IF($H15&lt;$I15,$H15-$I15,IF($H15&gt;$J15,$H15-$J15,0)))</f>
        <v/>
      </c>
      <c r="L15" s="19">
        <f>IF(OR($H15="",$F15="",$E15=""),"",IF(NOT(ISNUMBER($H15)),"Revisar entrada",IF(OR(NOT(ISNUMBER($I15)),NOT(ISNUMBER($J15))),"Sin referencia",IF($I15&gt;$J15,"Revisar entrada",IF($H15&lt;$I15,"Baja",IF($H15&gt;$J15,"Alta","Dentro del rango"))))))</f>
        <v/>
      </c>
      <c r="M15" s="19">
        <f>IF(OR($F15="",$E15=""),"",IFERROR(VLOOKUP($F15&amp;"|"&amp;$E15,'Parámetros'!$A$5:$F$16,6,FALSE),""))</f>
        <v/>
      </c>
      <c r="N15" s="15" t="n"/>
      <c r="O15" s="15" t="n"/>
      <c r="P15" s="20">
        <f>IF(NOT(ISNUMBER($B15)),"",MAX(0,TODAY()-$B15))</f>
        <v/>
      </c>
    </row>
    <row r="16">
      <c r="A16" s="15" t="n"/>
      <c r="B16" s="29" t="n"/>
      <c r="C16" s="15" t="n"/>
      <c r="D16" s="15" t="n"/>
      <c r="E16" s="15" t="n"/>
      <c r="F16" s="15" t="n"/>
      <c r="G16" s="15" t="n"/>
      <c r="H16" s="30" t="n"/>
      <c r="I16" s="32">
        <f>IF(OR($F16="",$E16=""),"",IFERROR(VLOOKUP($F16&amp;"|"&amp;$E16,'Parámetros'!$A$5:$F$16,4,FALSE),""))</f>
        <v/>
      </c>
      <c r="J16" s="32">
        <f>IF(OR($F16="",$E16=""),"",IFERROR(VLOOKUP($F16&amp;"|"&amp;$E16,'Parámetros'!$A$5:$F$16,5,FALSE),""))</f>
        <v/>
      </c>
      <c r="K16" s="32">
        <f>IF(OR(NOT(ISNUMBER($H16)),NOT(ISNUMBER($I16)),NOT(ISNUMBER($J16)),$I16&gt;$J16),"",IF($H16&lt;$I16,$H16-$I16,IF($H16&gt;$J16,$H16-$J16,0)))</f>
        <v/>
      </c>
      <c r="L16" s="22">
        <f>IF(OR($H16="",$F16="",$E16=""),"",IF(NOT(ISNUMBER($H16)),"Revisar entrada",IF(OR(NOT(ISNUMBER($I16)),NOT(ISNUMBER($J16))),"Sin referencia",IF($I16&gt;$J16,"Revisar entrada",IF($H16&lt;$I16,"Baja",IF($H16&gt;$J16,"Alta","Dentro del rango"))))))</f>
        <v/>
      </c>
      <c r="M16" s="22">
        <f>IF(OR($F16="",$E16=""),"",IFERROR(VLOOKUP($F16&amp;"|"&amp;$E16,'Parámetros'!$A$5:$F$16,6,FALSE),""))</f>
        <v/>
      </c>
      <c r="N16" s="15" t="n"/>
      <c r="O16" s="15" t="n"/>
      <c r="P16" s="23">
        <f>IF(NOT(ISNUMBER($B16)),"",MAX(0,TODAY()-$B16))</f>
        <v/>
      </c>
    </row>
    <row r="17">
      <c r="A17" s="15" t="n"/>
      <c r="B17" s="29" t="n"/>
      <c r="C17" s="15" t="n"/>
      <c r="D17" s="15" t="n"/>
      <c r="E17" s="15" t="n"/>
      <c r="F17" s="15" t="n"/>
      <c r="G17" s="15" t="n"/>
      <c r="H17" s="30" t="n"/>
      <c r="I17" s="31">
        <f>IF(OR($F17="",$E17=""),"",IFERROR(VLOOKUP($F17&amp;"|"&amp;$E17,'Parámetros'!$A$5:$F$16,4,FALSE),""))</f>
        <v/>
      </c>
      <c r="J17" s="31">
        <f>IF(OR($F17="",$E17=""),"",IFERROR(VLOOKUP($F17&amp;"|"&amp;$E17,'Parámetros'!$A$5:$F$16,5,FALSE),""))</f>
        <v/>
      </c>
      <c r="K17" s="31">
        <f>IF(OR(NOT(ISNUMBER($H17)),NOT(ISNUMBER($I17)),NOT(ISNUMBER($J17)),$I17&gt;$J17),"",IF($H17&lt;$I17,$H17-$I17,IF($H17&gt;$J17,$H17-$J17,0)))</f>
        <v/>
      </c>
      <c r="L17" s="19">
        <f>IF(OR($H17="",$F17="",$E17=""),"",IF(NOT(ISNUMBER($H17)),"Revisar entrada",IF(OR(NOT(ISNUMBER($I17)),NOT(ISNUMBER($J17))),"Sin referencia",IF($I17&gt;$J17,"Revisar entrada",IF($H17&lt;$I17,"Baja",IF($H17&gt;$J17,"Alta","Dentro del rango"))))))</f>
        <v/>
      </c>
      <c r="M17" s="19">
        <f>IF(OR($F17="",$E17=""),"",IFERROR(VLOOKUP($F17&amp;"|"&amp;$E17,'Parámetros'!$A$5:$F$16,6,FALSE),""))</f>
        <v/>
      </c>
      <c r="N17" s="15" t="n"/>
      <c r="O17" s="15" t="n"/>
      <c r="P17" s="20">
        <f>IF(NOT(ISNUMBER($B17)),"",MAX(0,TODAY()-$B17))</f>
        <v/>
      </c>
    </row>
    <row r="18">
      <c r="A18" s="15" t="n"/>
      <c r="B18" s="29" t="n"/>
      <c r="C18" s="15" t="n"/>
      <c r="D18" s="15" t="n"/>
      <c r="E18" s="15" t="n"/>
      <c r="F18" s="15" t="n"/>
      <c r="G18" s="15" t="n"/>
      <c r="H18" s="30" t="n"/>
      <c r="I18" s="32">
        <f>IF(OR($F18="",$E18=""),"",IFERROR(VLOOKUP($F18&amp;"|"&amp;$E18,'Parámetros'!$A$5:$F$16,4,FALSE),""))</f>
        <v/>
      </c>
      <c r="J18" s="32">
        <f>IF(OR($F18="",$E18=""),"",IFERROR(VLOOKUP($F18&amp;"|"&amp;$E18,'Parámetros'!$A$5:$F$16,5,FALSE),""))</f>
        <v/>
      </c>
      <c r="K18" s="32">
        <f>IF(OR(NOT(ISNUMBER($H18)),NOT(ISNUMBER($I18)),NOT(ISNUMBER($J18)),$I18&gt;$J18),"",IF($H18&lt;$I18,$H18-$I18,IF($H18&gt;$J18,$H18-$J18,0)))</f>
        <v/>
      </c>
      <c r="L18" s="22">
        <f>IF(OR($H18="",$F18="",$E18=""),"",IF(NOT(ISNUMBER($H18)),"Revisar entrada",IF(OR(NOT(ISNUMBER($I18)),NOT(ISNUMBER($J18))),"Sin referencia",IF($I18&gt;$J18,"Revisar entrada",IF($H18&lt;$I18,"Baja",IF($H18&gt;$J18,"Alta","Dentro del rango"))))))</f>
        <v/>
      </c>
      <c r="M18" s="22">
        <f>IF(OR($F18="",$E18=""),"",IFERROR(VLOOKUP($F18&amp;"|"&amp;$E18,'Parámetros'!$A$5:$F$16,6,FALSE),""))</f>
        <v/>
      </c>
      <c r="N18" s="15" t="n"/>
      <c r="O18" s="15" t="n"/>
      <c r="P18" s="23">
        <f>IF(NOT(ISNUMBER($B18)),"",MAX(0,TODAY()-$B18))</f>
        <v/>
      </c>
    </row>
    <row r="19">
      <c r="A19" s="15" t="n"/>
      <c r="B19" s="29" t="n"/>
      <c r="C19" s="15" t="n"/>
      <c r="D19" s="15" t="n"/>
      <c r="E19" s="15" t="n"/>
      <c r="F19" s="15" t="n"/>
      <c r="G19" s="15" t="n"/>
      <c r="H19" s="30" t="n"/>
      <c r="I19" s="31">
        <f>IF(OR($F19="",$E19=""),"",IFERROR(VLOOKUP($F19&amp;"|"&amp;$E19,'Parámetros'!$A$5:$F$16,4,FALSE),""))</f>
        <v/>
      </c>
      <c r="J19" s="31">
        <f>IF(OR($F19="",$E19=""),"",IFERROR(VLOOKUP($F19&amp;"|"&amp;$E19,'Parámetros'!$A$5:$F$16,5,FALSE),""))</f>
        <v/>
      </c>
      <c r="K19" s="31">
        <f>IF(OR(NOT(ISNUMBER($H19)),NOT(ISNUMBER($I19)),NOT(ISNUMBER($J19)),$I19&gt;$J19),"",IF($H19&lt;$I19,$H19-$I19,IF($H19&gt;$J19,$H19-$J19,0)))</f>
        <v/>
      </c>
      <c r="L19" s="19">
        <f>IF(OR($H19="",$F19="",$E19=""),"",IF(NOT(ISNUMBER($H19)),"Revisar entrada",IF(OR(NOT(ISNUMBER($I19)),NOT(ISNUMBER($J19))),"Sin referencia",IF($I19&gt;$J19,"Revisar entrada",IF($H19&lt;$I19,"Baja",IF($H19&gt;$J19,"Alta","Dentro del rango"))))))</f>
        <v/>
      </c>
      <c r="M19" s="19">
        <f>IF(OR($F19="",$E19=""),"",IFERROR(VLOOKUP($F19&amp;"|"&amp;$E19,'Parámetros'!$A$5:$F$16,6,FALSE),""))</f>
        <v/>
      </c>
      <c r="N19" s="15" t="n"/>
      <c r="O19" s="15" t="n"/>
      <c r="P19" s="20">
        <f>IF(NOT(ISNUMBER($B19)),"",MAX(0,TODAY()-$B19))</f>
        <v/>
      </c>
    </row>
    <row r="20">
      <c r="A20" s="15" t="n"/>
      <c r="B20" s="29" t="n"/>
      <c r="C20" s="15" t="n"/>
      <c r="D20" s="15" t="n"/>
      <c r="E20" s="15" t="n"/>
      <c r="F20" s="15" t="n"/>
      <c r="G20" s="15" t="n"/>
      <c r="H20" s="30" t="n"/>
      <c r="I20" s="32">
        <f>IF(OR($F20="",$E20=""),"",IFERROR(VLOOKUP($F20&amp;"|"&amp;$E20,'Parámetros'!$A$5:$F$16,4,FALSE),""))</f>
        <v/>
      </c>
      <c r="J20" s="32">
        <f>IF(OR($F20="",$E20=""),"",IFERROR(VLOOKUP($F20&amp;"|"&amp;$E20,'Parámetros'!$A$5:$F$16,5,FALSE),""))</f>
        <v/>
      </c>
      <c r="K20" s="32">
        <f>IF(OR(NOT(ISNUMBER($H20)),NOT(ISNUMBER($I20)),NOT(ISNUMBER($J20)),$I20&gt;$J20),"",IF($H20&lt;$I20,$H20-$I20,IF($H20&gt;$J20,$H20-$J20,0)))</f>
        <v/>
      </c>
      <c r="L20" s="22">
        <f>IF(OR($H20="",$F20="",$E20=""),"",IF(NOT(ISNUMBER($H20)),"Revisar entrada",IF(OR(NOT(ISNUMBER($I20)),NOT(ISNUMBER($J20))),"Sin referencia",IF($I20&gt;$J20,"Revisar entrada",IF($H20&lt;$I20,"Baja",IF($H20&gt;$J20,"Alta","Dentro del rango"))))))</f>
        <v/>
      </c>
      <c r="M20" s="22">
        <f>IF(OR($F20="",$E20=""),"",IFERROR(VLOOKUP($F20&amp;"|"&amp;$E20,'Parámetros'!$A$5:$F$16,6,FALSE),""))</f>
        <v/>
      </c>
      <c r="N20" s="15" t="n"/>
      <c r="O20" s="15" t="n"/>
      <c r="P20" s="23">
        <f>IF(NOT(ISNUMBER($B20)),"",MAX(0,TODAY()-$B20))</f>
        <v/>
      </c>
    </row>
    <row r="21">
      <c r="A21" s="15" t="n"/>
      <c r="B21" s="29" t="n"/>
      <c r="C21" s="15" t="n"/>
      <c r="D21" s="15" t="n"/>
      <c r="E21" s="15" t="n"/>
      <c r="F21" s="15" t="n"/>
      <c r="G21" s="15" t="n"/>
      <c r="H21" s="30" t="n"/>
      <c r="I21" s="31">
        <f>IF(OR($F21="",$E21=""),"",IFERROR(VLOOKUP($F21&amp;"|"&amp;$E21,'Parámetros'!$A$5:$F$16,4,FALSE),""))</f>
        <v/>
      </c>
      <c r="J21" s="31">
        <f>IF(OR($F21="",$E21=""),"",IFERROR(VLOOKUP($F21&amp;"|"&amp;$E21,'Parámetros'!$A$5:$F$16,5,FALSE),""))</f>
        <v/>
      </c>
      <c r="K21" s="31">
        <f>IF(OR(NOT(ISNUMBER($H21)),NOT(ISNUMBER($I21)),NOT(ISNUMBER($J21)),$I21&gt;$J21),"",IF($H21&lt;$I21,$H21-$I21,IF($H21&gt;$J21,$H21-$J21,0)))</f>
        <v/>
      </c>
      <c r="L21" s="19">
        <f>IF(OR($H21="",$F21="",$E21=""),"",IF(NOT(ISNUMBER($H21)),"Revisar entrada",IF(OR(NOT(ISNUMBER($I21)),NOT(ISNUMBER($J21))),"Sin referencia",IF($I21&gt;$J21,"Revisar entrada",IF($H21&lt;$I21,"Baja",IF($H21&gt;$J21,"Alta","Dentro del rango"))))))</f>
        <v/>
      </c>
      <c r="M21" s="19">
        <f>IF(OR($F21="",$E21=""),"",IFERROR(VLOOKUP($F21&amp;"|"&amp;$E21,'Parámetros'!$A$5:$F$16,6,FALSE),""))</f>
        <v/>
      </c>
      <c r="N21" s="15" t="n"/>
      <c r="O21" s="15" t="n"/>
      <c r="P21" s="20">
        <f>IF(NOT(ISNUMBER($B21)),"",MAX(0,TODAY()-$B21))</f>
        <v/>
      </c>
    </row>
    <row r="22">
      <c r="A22" s="15" t="n"/>
      <c r="B22" s="29" t="n"/>
      <c r="C22" s="15" t="n"/>
      <c r="D22" s="15" t="n"/>
      <c r="E22" s="15" t="n"/>
      <c r="F22" s="15" t="n"/>
      <c r="G22" s="15" t="n"/>
      <c r="H22" s="30" t="n"/>
      <c r="I22" s="32">
        <f>IF(OR($F22="",$E22=""),"",IFERROR(VLOOKUP($F22&amp;"|"&amp;$E22,'Parámetros'!$A$5:$F$16,4,FALSE),""))</f>
        <v/>
      </c>
      <c r="J22" s="32">
        <f>IF(OR($F22="",$E22=""),"",IFERROR(VLOOKUP($F22&amp;"|"&amp;$E22,'Parámetros'!$A$5:$F$16,5,FALSE),""))</f>
        <v/>
      </c>
      <c r="K22" s="32">
        <f>IF(OR(NOT(ISNUMBER($H22)),NOT(ISNUMBER($I22)),NOT(ISNUMBER($J22)),$I22&gt;$J22),"",IF($H22&lt;$I22,$H22-$I22,IF($H22&gt;$J22,$H22-$J22,0)))</f>
        <v/>
      </c>
      <c r="L22" s="22">
        <f>IF(OR($H22="",$F22="",$E22=""),"",IF(NOT(ISNUMBER($H22)),"Revisar entrada",IF(OR(NOT(ISNUMBER($I22)),NOT(ISNUMBER($J22))),"Sin referencia",IF($I22&gt;$J22,"Revisar entrada",IF($H22&lt;$I22,"Baja",IF($H22&gt;$J22,"Alta","Dentro del rango"))))))</f>
        <v/>
      </c>
      <c r="M22" s="22">
        <f>IF(OR($F22="",$E22=""),"",IFERROR(VLOOKUP($F22&amp;"|"&amp;$E22,'Parámetros'!$A$5:$F$16,6,FALSE),""))</f>
        <v/>
      </c>
      <c r="N22" s="15" t="n"/>
      <c r="O22" s="15" t="n"/>
      <c r="P22" s="23">
        <f>IF(NOT(ISNUMBER($B22)),"",MAX(0,TODAY()-$B22))</f>
        <v/>
      </c>
    </row>
    <row r="23">
      <c r="A23" s="15" t="n"/>
      <c r="B23" s="29" t="n"/>
      <c r="C23" s="15" t="n"/>
      <c r="D23" s="15" t="n"/>
      <c r="E23" s="15" t="n"/>
      <c r="F23" s="15" t="n"/>
      <c r="G23" s="15" t="n"/>
      <c r="H23" s="30" t="n"/>
      <c r="I23" s="31">
        <f>IF(OR($F23="",$E23=""),"",IFERROR(VLOOKUP($F23&amp;"|"&amp;$E23,'Parámetros'!$A$5:$F$16,4,FALSE),""))</f>
        <v/>
      </c>
      <c r="J23" s="31">
        <f>IF(OR($F23="",$E23=""),"",IFERROR(VLOOKUP($F23&amp;"|"&amp;$E23,'Parámetros'!$A$5:$F$16,5,FALSE),""))</f>
        <v/>
      </c>
      <c r="K23" s="31">
        <f>IF(OR(NOT(ISNUMBER($H23)),NOT(ISNUMBER($I23)),NOT(ISNUMBER($J23)),$I23&gt;$J23),"",IF($H23&lt;$I23,$H23-$I23,IF($H23&gt;$J23,$H23-$J23,0)))</f>
        <v/>
      </c>
      <c r="L23" s="19">
        <f>IF(OR($H23="",$F23="",$E23=""),"",IF(NOT(ISNUMBER($H23)),"Revisar entrada",IF(OR(NOT(ISNUMBER($I23)),NOT(ISNUMBER($J23))),"Sin referencia",IF($I23&gt;$J23,"Revisar entrada",IF($H23&lt;$I23,"Baja",IF($H23&gt;$J23,"Alta","Dentro del rango"))))))</f>
        <v/>
      </c>
      <c r="M23" s="19">
        <f>IF(OR($F23="",$E23=""),"",IFERROR(VLOOKUP($F23&amp;"|"&amp;$E23,'Parámetros'!$A$5:$F$16,6,FALSE),""))</f>
        <v/>
      </c>
      <c r="N23" s="15" t="n"/>
      <c r="O23" s="15" t="n"/>
      <c r="P23" s="20">
        <f>IF(NOT(ISNUMBER($B23)),"",MAX(0,TODAY()-$B23))</f>
        <v/>
      </c>
    </row>
    <row r="24">
      <c r="A24" s="15" t="n"/>
      <c r="B24" s="29" t="n"/>
      <c r="C24" s="15" t="n"/>
      <c r="D24" s="15" t="n"/>
      <c r="E24" s="15" t="n"/>
      <c r="F24" s="15" t="n"/>
      <c r="G24" s="15" t="n"/>
      <c r="H24" s="30" t="n"/>
      <c r="I24" s="32">
        <f>IF(OR($F24="",$E24=""),"",IFERROR(VLOOKUP($F24&amp;"|"&amp;$E24,'Parámetros'!$A$5:$F$16,4,FALSE),""))</f>
        <v/>
      </c>
      <c r="J24" s="32">
        <f>IF(OR($F24="",$E24=""),"",IFERROR(VLOOKUP($F24&amp;"|"&amp;$E24,'Parámetros'!$A$5:$F$16,5,FALSE),""))</f>
        <v/>
      </c>
      <c r="K24" s="32">
        <f>IF(OR(NOT(ISNUMBER($H24)),NOT(ISNUMBER($I24)),NOT(ISNUMBER($J24)),$I24&gt;$J24),"",IF($H24&lt;$I24,$H24-$I24,IF($H24&gt;$J24,$H24-$J24,0)))</f>
        <v/>
      </c>
      <c r="L24" s="22">
        <f>IF(OR($H24="",$F24="",$E24=""),"",IF(NOT(ISNUMBER($H24)),"Revisar entrada",IF(OR(NOT(ISNUMBER($I24)),NOT(ISNUMBER($J24))),"Sin referencia",IF($I24&gt;$J24,"Revisar entrada",IF($H24&lt;$I24,"Baja",IF($H24&gt;$J24,"Alta","Dentro del rango"))))))</f>
        <v/>
      </c>
      <c r="M24" s="22">
        <f>IF(OR($F24="",$E24=""),"",IFERROR(VLOOKUP($F24&amp;"|"&amp;$E24,'Parámetros'!$A$5:$F$16,6,FALSE),""))</f>
        <v/>
      </c>
      <c r="N24" s="15" t="n"/>
      <c r="O24" s="15" t="n"/>
      <c r="P24" s="23">
        <f>IF(NOT(ISNUMBER($B24)),"",MAX(0,TODAY()-$B24))</f>
        <v/>
      </c>
    </row>
    <row r="25">
      <c r="A25" s="15" t="n"/>
      <c r="B25" s="29" t="n"/>
      <c r="C25" s="15" t="n"/>
      <c r="D25" s="15" t="n"/>
      <c r="E25" s="15" t="n"/>
      <c r="F25" s="15" t="n"/>
      <c r="G25" s="15" t="n"/>
      <c r="H25" s="30" t="n"/>
      <c r="I25" s="31">
        <f>IF(OR($F25="",$E25=""),"",IFERROR(VLOOKUP($F25&amp;"|"&amp;$E25,'Parámetros'!$A$5:$F$16,4,FALSE),""))</f>
        <v/>
      </c>
      <c r="J25" s="31">
        <f>IF(OR($F25="",$E25=""),"",IFERROR(VLOOKUP($F25&amp;"|"&amp;$E25,'Parámetros'!$A$5:$F$16,5,FALSE),""))</f>
        <v/>
      </c>
      <c r="K25" s="31">
        <f>IF(OR(NOT(ISNUMBER($H25)),NOT(ISNUMBER($I25)),NOT(ISNUMBER($J25)),$I25&gt;$J25),"",IF($H25&lt;$I25,$H25-$I25,IF($H25&gt;$J25,$H25-$J25,0)))</f>
        <v/>
      </c>
      <c r="L25" s="19">
        <f>IF(OR($H25="",$F25="",$E25=""),"",IF(NOT(ISNUMBER($H25)),"Revisar entrada",IF(OR(NOT(ISNUMBER($I25)),NOT(ISNUMBER($J25))),"Sin referencia",IF($I25&gt;$J25,"Revisar entrada",IF($H25&lt;$I25,"Baja",IF($H25&gt;$J25,"Alta","Dentro del rango"))))))</f>
        <v/>
      </c>
      <c r="M25" s="19">
        <f>IF(OR($F25="",$E25=""),"",IFERROR(VLOOKUP($F25&amp;"|"&amp;$E25,'Parámetros'!$A$5:$F$16,6,FALSE),""))</f>
        <v/>
      </c>
      <c r="N25" s="15" t="n"/>
      <c r="O25" s="15" t="n"/>
      <c r="P25" s="20">
        <f>IF(NOT(ISNUMBER($B25)),"",MAX(0,TODAY()-$B25))</f>
        <v/>
      </c>
    </row>
    <row r="26">
      <c r="A26" s="15" t="n"/>
      <c r="B26" s="29" t="n"/>
      <c r="C26" s="15" t="n"/>
      <c r="D26" s="15" t="n"/>
      <c r="E26" s="15" t="n"/>
      <c r="F26" s="15" t="n"/>
      <c r="G26" s="15" t="n"/>
      <c r="H26" s="30" t="n"/>
      <c r="I26" s="32">
        <f>IF(OR($F26="",$E26=""),"",IFERROR(VLOOKUP($F26&amp;"|"&amp;$E26,'Parámetros'!$A$5:$F$16,4,FALSE),""))</f>
        <v/>
      </c>
      <c r="J26" s="32">
        <f>IF(OR($F26="",$E26=""),"",IFERROR(VLOOKUP($F26&amp;"|"&amp;$E26,'Parámetros'!$A$5:$F$16,5,FALSE),""))</f>
        <v/>
      </c>
      <c r="K26" s="32">
        <f>IF(OR(NOT(ISNUMBER($H26)),NOT(ISNUMBER($I26)),NOT(ISNUMBER($J26)),$I26&gt;$J26),"",IF($H26&lt;$I26,$H26-$I26,IF($H26&gt;$J26,$H26-$J26,0)))</f>
        <v/>
      </c>
      <c r="L26" s="22">
        <f>IF(OR($H26="",$F26="",$E26=""),"",IF(NOT(ISNUMBER($H26)),"Revisar entrada",IF(OR(NOT(ISNUMBER($I26)),NOT(ISNUMBER($J26))),"Sin referencia",IF($I26&gt;$J26,"Revisar entrada",IF($H26&lt;$I26,"Baja",IF($H26&gt;$J26,"Alta","Dentro del rango"))))))</f>
        <v/>
      </c>
      <c r="M26" s="22">
        <f>IF(OR($F26="",$E26=""),"",IFERROR(VLOOKUP($F26&amp;"|"&amp;$E26,'Parámetros'!$A$5:$F$16,6,FALSE),""))</f>
        <v/>
      </c>
      <c r="N26" s="15" t="n"/>
      <c r="O26" s="15" t="n"/>
      <c r="P26" s="23">
        <f>IF(NOT(ISNUMBER($B26)),"",MAX(0,TODAY()-$B26))</f>
        <v/>
      </c>
    </row>
    <row r="27">
      <c r="A27" s="15" t="n"/>
      <c r="B27" s="29" t="n"/>
      <c r="C27" s="15" t="n"/>
      <c r="D27" s="15" t="n"/>
      <c r="E27" s="15" t="n"/>
      <c r="F27" s="15" t="n"/>
      <c r="G27" s="15" t="n"/>
      <c r="H27" s="30" t="n"/>
      <c r="I27" s="31">
        <f>IF(OR($F27="",$E27=""),"",IFERROR(VLOOKUP($F27&amp;"|"&amp;$E27,'Parámetros'!$A$5:$F$16,4,FALSE),""))</f>
        <v/>
      </c>
      <c r="J27" s="31">
        <f>IF(OR($F27="",$E27=""),"",IFERROR(VLOOKUP($F27&amp;"|"&amp;$E27,'Parámetros'!$A$5:$F$16,5,FALSE),""))</f>
        <v/>
      </c>
      <c r="K27" s="31">
        <f>IF(OR(NOT(ISNUMBER($H27)),NOT(ISNUMBER($I27)),NOT(ISNUMBER($J27)),$I27&gt;$J27),"",IF($H27&lt;$I27,$H27-$I27,IF($H27&gt;$J27,$H27-$J27,0)))</f>
        <v/>
      </c>
      <c r="L27" s="19">
        <f>IF(OR($H27="",$F27="",$E27=""),"",IF(NOT(ISNUMBER($H27)),"Revisar entrada",IF(OR(NOT(ISNUMBER($I27)),NOT(ISNUMBER($J27))),"Sin referencia",IF($I27&gt;$J27,"Revisar entrada",IF($H27&lt;$I27,"Baja",IF($H27&gt;$J27,"Alta","Dentro del rango"))))))</f>
        <v/>
      </c>
      <c r="M27" s="19">
        <f>IF(OR($F27="",$E27=""),"",IFERROR(VLOOKUP($F27&amp;"|"&amp;$E27,'Parámetros'!$A$5:$F$16,6,FALSE),""))</f>
        <v/>
      </c>
      <c r="N27" s="15" t="n"/>
      <c r="O27" s="15" t="n"/>
      <c r="P27" s="20">
        <f>IF(NOT(ISNUMBER($B27)),"",MAX(0,TODAY()-$B27))</f>
        <v/>
      </c>
    </row>
    <row r="28">
      <c r="A28" s="15" t="n"/>
      <c r="B28" s="29" t="n"/>
      <c r="C28" s="15" t="n"/>
      <c r="D28" s="15" t="n"/>
      <c r="E28" s="15" t="n"/>
      <c r="F28" s="15" t="n"/>
      <c r="G28" s="15" t="n"/>
      <c r="H28" s="30" t="n"/>
      <c r="I28" s="32">
        <f>IF(OR($F28="",$E28=""),"",IFERROR(VLOOKUP($F28&amp;"|"&amp;$E28,'Parámetros'!$A$5:$F$16,4,FALSE),""))</f>
        <v/>
      </c>
      <c r="J28" s="32">
        <f>IF(OR($F28="",$E28=""),"",IFERROR(VLOOKUP($F28&amp;"|"&amp;$E28,'Parámetros'!$A$5:$F$16,5,FALSE),""))</f>
        <v/>
      </c>
      <c r="K28" s="32">
        <f>IF(OR(NOT(ISNUMBER($H28)),NOT(ISNUMBER($I28)),NOT(ISNUMBER($J28)),$I28&gt;$J28),"",IF($H28&lt;$I28,$H28-$I28,IF($H28&gt;$J28,$H28-$J28,0)))</f>
        <v/>
      </c>
      <c r="L28" s="22">
        <f>IF(OR($H28="",$F28="",$E28=""),"",IF(NOT(ISNUMBER($H28)),"Revisar entrada",IF(OR(NOT(ISNUMBER($I28)),NOT(ISNUMBER($J28))),"Sin referencia",IF($I28&gt;$J28,"Revisar entrada",IF($H28&lt;$I28,"Baja",IF($H28&gt;$J28,"Alta","Dentro del rango"))))))</f>
        <v/>
      </c>
      <c r="M28" s="22">
        <f>IF(OR($F28="",$E28=""),"",IFERROR(VLOOKUP($F28&amp;"|"&amp;$E28,'Parámetros'!$A$5:$F$16,6,FALSE),""))</f>
        <v/>
      </c>
      <c r="N28" s="15" t="n"/>
      <c r="O28" s="15" t="n"/>
      <c r="P28" s="23">
        <f>IF(NOT(ISNUMBER($B28)),"",MAX(0,TODAY()-$B28))</f>
        <v/>
      </c>
    </row>
    <row r="29">
      <c r="A29" s="15" t="n"/>
      <c r="B29" s="29" t="n"/>
      <c r="C29" s="15" t="n"/>
      <c r="D29" s="15" t="n"/>
      <c r="E29" s="15" t="n"/>
      <c r="F29" s="15" t="n"/>
      <c r="G29" s="15" t="n"/>
      <c r="H29" s="30" t="n"/>
      <c r="I29" s="31">
        <f>IF(OR($F29="",$E29=""),"",IFERROR(VLOOKUP($F29&amp;"|"&amp;$E29,'Parámetros'!$A$5:$F$16,4,FALSE),""))</f>
        <v/>
      </c>
      <c r="J29" s="31">
        <f>IF(OR($F29="",$E29=""),"",IFERROR(VLOOKUP($F29&amp;"|"&amp;$E29,'Parámetros'!$A$5:$F$16,5,FALSE),""))</f>
        <v/>
      </c>
      <c r="K29" s="31">
        <f>IF(OR(NOT(ISNUMBER($H29)),NOT(ISNUMBER($I29)),NOT(ISNUMBER($J29)),$I29&gt;$J29),"",IF($H29&lt;$I29,$H29-$I29,IF($H29&gt;$J29,$H29-$J29,0)))</f>
        <v/>
      </c>
      <c r="L29" s="19">
        <f>IF(OR($H29="",$F29="",$E29=""),"",IF(NOT(ISNUMBER($H29)),"Revisar entrada",IF(OR(NOT(ISNUMBER($I29)),NOT(ISNUMBER($J29))),"Sin referencia",IF($I29&gt;$J29,"Revisar entrada",IF($H29&lt;$I29,"Baja",IF($H29&gt;$J29,"Alta","Dentro del rango"))))))</f>
        <v/>
      </c>
      <c r="M29" s="19">
        <f>IF(OR($F29="",$E29=""),"",IFERROR(VLOOKUP($F29&amp;"|"&amp;$E29,'Parámetros'!$A$5:$F$16,6,FALSE),""))</f>
        <v/>
      </c>
      <c r="N29" s="15" t="n"/>
      <c r="O29" s="15" t="n"/>
      <c r="P29" s="20">
        <f>IF(NOT(ISNUMBER($B29)),"",MAX(0,TODAY()-$B29))</f>
        <v/>
      </c>
    </row>
    <row r="30">
      <c r="A30" s="15" t="n"/>
      <c r="B30" s="29" t="n"/>
      <c r="C30" s="15" t="n"/>
      <c r="D30" s="15" t="n"/>
      <c r="E30" s="15" t="n"/>
      <c r="F30" s="15" t="n"/>
      <c r="G30" s="15" t="n"/>
      <c r="H30" s="30" t="n"/>
      <c r="I30" s="32">
        <f>IF(OR($F30="",$E30=""),"",IFERROR(VLOOKUP($F30&amp;"|"&amp;$E30,'Parámetros'!$A$5:$F$16,4,FALSE),""))</f>
        <v/>
      </c>
      <c r="J30" s="32">
        <f>IF(OR($F30="",$E30=""),"",IFERROR(VLOOKUP($F30&amp;"|"&amp;$E30,'Parámetros'!$A$5:$F$16,5,FALSE),""))</f>
        <v/>
      </c>
      <c r="K30" s="32">
        <f>IF(OR(NOT(ISNUMBER($H30)),NOT(ISNUMBER($I30)),NOT(ISNUMBER($J30)),$I30&gt;$J30),"",IF($H30&lt;$I30,$H30-$I30,IF($H30&gt;$J30,$H30-$J30,0)))</f>
        <v/>
      </c>
      <c r="L30" s="22">
        <f>IF(OR($H30="",$F30="",$E30=""),"",IF(NOT(ISNUMBER($H30)),"Revisar entrada",IF(OR(NOT(ISNUMBER($I30)),NOT(ISNUMBER($J30))),"Sin referencia",IF($I30&gt;$J30,"Revisar entrada",IF($H30&lt;$I30,"Baja",IF($H30&gt;$J30,"Alta","Dentro del rango"))))))</f>
        <v/>
      </c>
      <c r="M30" s="22">
        <f>IF(OR($F30="",$E30=""),"",IFERROR(VLOOKUP($F30&amp;"|"&amp;$E30,'Parámetros'!$A$5:$F$16,6,FALSE),""))</f>
        <v/>
      </c>
      <c r="N30" s="15" t="n"/>
      <c r="O30" s="15" t="n"/>
      <c r="P30" s="23">
        <f>IF(NOT(ISNUMBER($B30)),"",MAX(0,TODAY()-$B30))</f>
        <v/>
      </c>
    </row>
    <row r="31">
      <c r="A31" s="15" t="n"/>
      <c r="B31" s="29" t="n"/>
      <c r="C31" s="15" t="n"/>
      <c r="D31" s="15" t="n"/>
      <c r="E31" s="15" t="n"/>
      <c r="F31" s="15" t="n"/>
      <c r="G31" s="15" t="n"/>
      <c r="H31" s="30" t="n"/>
      <c r="I31" s="31">
        <f>IF(OR($F31="",$E31=""),"",IFERROR(VLOOKUP($F31&amp;"|"&amp;$E31,'Parámetros'!$A$5:$F$16,4,FALSE),""))</f>
        <v/>
      </c>
      <c r="J31" s="31">
        <f>IF(OR($F31="",$E31=""),"",IFERROR(VLOOKUP($F31&amp;"|"&amp;$E31,'Parámetros'!$A$5:$F$16,5,FALSE),""))</f>
        <v/>
      </c>
      <c r="K31" s="31">
        <f>IF(OR(NOT(ISNUMBER($H31)),NOT(ISNUMBER($I31)),NOT(ISNUMBER($J31)),$I31&gt;$J31),"",IF($H31&lt;$I31,$H31-$I31,IF($H31&gt;$J31,$H31-$J31,0)))</f>
        <v/>
      </c>
      <c r="L31" s="19">
        <f>IF(OR($H31="",$F31="",$E31=""),"",IF(NOT(ISNUMBER($H31)),"Revisar entrada",IF(OR(NOT(ISNUMBER($I31)),NOT(ISNUMBER($J31))),"Sin referencia",IF($I31&gt;$J31,"Revisar entrada",IF($H31&lt;$I31,"Baja",IF($H31&gt;$J31,"Alta","Dentro del rango"))))))</f>
        <v/>
      </c>
      <c r="M31" s="19">
        <f>IF(OR($F31="",$E31=""),"",IFERROR(VLOOKUP($F31&amp;"|"&amp;$E31,'Parámetros'!$A$5:$F$16,6,FALSE),""))</f>
        <v/>
      </c>
      <c r="N31" s="15" t="n"/>
      <c r="O31" s="15" t="n"/>
      <c r="P31" s="20">
        <f>IF(NOT(ISNUMBER($B31)),"",MAX(0,TODAY()-$B31))</f>
        <v/>
      </c>
    </row>
    <row r="32">
      <c r="A32" s="15" t="n"/>
      <c r="B32" s="29" t="n"/>
      <c r="C32" s="15" t="n"/>
      <c r="D32" s="15" t="n"/>
      <c r="E32" s="15" t="n"/>
      <c r="F32" s="15" t="n"/>
      <c r="G32" s="15" t="n"/>
      <c r="H32" s="30" t="n"/>
      <c r="I32" s="32">
        <f>IF(OR($F32="",$E32=""),"",IFERROR(VLOOKUP($F32&amp;"|"&amp;$E32,'Parámetros'!$A$5:$F$16,4,FALSE),""))</f>
        <v/>
      </c>
      <c r="J32" s="32">
        <f>IF(OR($F32="",$E32=""),"",IFERROR(VLOOKUP($F32&amp;"|"&amp;$E32,'Parámetros'!$A$5:$F$16,5,FALSE),""))</f>
        <v/>
      </c>
      <c r="K32" s="32">
        <f>IF(OR(NOT(ISNUMBER($H32)),NOT(ISNUMBER($I32)),NOT(ISNUMBER($J32)),$I32&gt;$J32),"",IF($H32&lt;$I32,$H32-$I32,IF($H32&gt;$J32,$H32-$J32,0)))</f>
        <v/>
      </c>
      <c r="L32" s="22">
        <f>IF(OR($H32="",$F32="",$E32=""),"",IF(NOT(ISNUMBER($H32)),"Revisar entrada",IF(OR(NOT(ISNUMBER($I32)),NOT(ISNUMBER($J32))),"Sin referencia",IF($I32&gt;$J32,"Revisar entrada",IF($H32&lt;$I32,"Baja",IF($H32&gt;$J32,"Alta","Dentro del rango"))))))</f>
        <v/>
      </c>
      <c r="M32" s="22">
        <f>IF(OR($F32="",$E32=""),"",IFERROR(VLOOKUP($F32&amp;"|"&amp;$E32,'Parámetros'!$A$5:$F$16,6,FALSE),""))</f>
        <v/>
      </c>
      <c r="N32" s="15" t="n"/>
      <c r="O32" s="15" t="n"/>
      <c r="P32" s="23">
        <f>IF(NOT(ISNUMBER($B32)),"",MAX(0,TODAY()-$B32))</f>
        <v/>
      </c>
    </row>
    <row r="33">
      <c r="A33" s="15" t="n"/>
      <c r="B33" s="29" t="n"/>
      <c r="C33" s="15" t="n"/>
      <c r="D33" s="15" t="n"/>
      <c r="E33" s="15" t="n"/>
      <c r="F33" s="15" t="n"/>
      <c r="G33" s="15" t="n"/>
      <c r="H33" s="30" t="n"/>
      <c r="I33" s="31">
        <f>IF(OR($F33="",$E33=""),"",IFERROR(VLOOKUP($F33&amp;"|"&amp;$E33,'Parámetros'!$A$5:$F$16,4,FALSE),""))</f>
        <v/>
      </c>
      <c r="J33" s="31">
        <f>IF(OR($F33="",$E33=""),"",IFERROR(VLOOKUP($F33&amp;"|"&amp;$E33,'Parámetros'!$A$5:$F$16,5,FALSE),""))</f>
        <v/>
      </c>
      <c r="K33" s="31">
        <f>IF(OR(NOT(ISNUMBER($H33)),NOT(ISNUMBER($I33)),NOT(ISNUMBER($J33)),$I33&gt;$J33),"",IF($H33&lt;$I33,$H33-$I33,IF($H33&gt;$J33,$H33-$J33,0)))</f>
        <v/>
      </c>
      <c r="L33" s="19">
        <f>IF(OR($H33="",$F33="",$E33=""),"",IF(NOT(ISNUMBER($H33)),"Revisar entrada",IF(OR(NOT(ISNUMBER($I33)),NOT(ISNUMBER($J33))),"Sin referencia",IF($I33&gt;$J33,"Revisar entrada",IF($H33&lt;$I33,"Baja",IF($H33&gt;$J33,"Alta","Dentro del rango"))))))</f>
        <v/>
      </c>
      <c r="M33" s="19">
        <f>IF(OR($F33="",$E33=""),"",IFERROR(VLOOKUP($F33&amp;"|"&amp;$E33,'Parámetros'!$A$5:$F$16,6,FALSE),""))</f>
        <v/>
      </c>
      <c r="N33" s="15" t="n"/>
      <c r="O33" s="15" t="n"/>
      <c r="P33" s="20">
        <f>IF(NOT(ISNUMBER($B33)),"",MAX(0,TODAY()-$B33))</f>
        <v/>
      </c>
    </row>
    <row r="34">
      <c r="A34" s="15" t="n"/>
      <c r="B34" s="29" t="n"/>
      <c r="C34" s="15" t="n"/>
      <c r="D34" s="15" t="n"/>
      <c r="E34" s="15" t="n"/>
      <c r="F34" s="15" t="n"/>
      <c r="G34" s="15" t="n"/>
      <c r="H34" s="30" t="n"/>
      <c r="I34" s="32">
        <f>IF(OR($F34="",$E34=""),"",IFERROR(VLOOKUP($F34&amp;"|"&amp;$E34,'Parámetros'!$A$5:$F$16,4,FALSE),""))</f>
        <v/>
      </c>
      <c r="J34" s="32">
        <f>IF(OR($F34="",$E34=""),"",IFERROR(VLOOKUP($F34&amp;"|"&amp;$E34,'Parámetros'!$A$5:$F$16,5,FALSE),""))</f>
        <v/>
      </c>
      <c r="K34" s="32">
        <f>IF(OR(NOT(ISNUMBER($H34)),NOT(ISNUMBER($I34)),NOT(ISNUMBER($J34)),$I34&gt;$J34),"",IF($H34&lt;$I34,$H34-$I34,IF($H34&gt;$J34,$H34-$J34,0)))</f>
        <v/>
      </c>
      <c r="L34" s="22">
        <f>IF(OR($H34="",$F34="",$E34=""),"",IF(NOT(ISNUMBER($H34)),"Revisar entrada",IF(OR(NOT(ISNUMBER($I34)),NOT(ISNUMBER($J34))),"Sin referencia",IF($I34&gt;$J34,"Revisar entrada",IF($H34&lt;$I34,"Baja",IF($H34&gt;$J34,"Alta","Dentro del rango"))))))</f>
        <v/>
      </c>
      <c r="M34" s="22">
        <f>IF(OR($F34="",$E34=""),"",IFERROR(VLOOKUP($F34&amp;"|"&amp;$E34,'Parámetros'!$A$5:$F$16,6,FALSE),""))</f>
        <v/>
      </c>
      <c r="N34" s="15" t="n"/>
      <c r="O34" s="15" t="n"/>
      <c r="P34" s="23">
        <f>IF(NOT(ISNUMBER($B34)),"",MAX(0,TODAY()-$B34))</f>
        <v/>
      </c>
    </row>
    <row r="35">
      <c r="A35" s="15" t="n"/>
      <c r="B35" s="29" t="n"/>
      <c r="C35" s="15" t="n"/>
      <c r="D35" s="15" t="n"/>
      <c r="E35" s="15" t="n"/>
      <c r="F35" s="15" t="n"/>
      <c r="G35" s="15" t="n"/>
      <c r="H35" s="30" t="n"/>
      <c r="I35" s="31">
        <f>IF(OR($F35="",$E35=""),"",IFERROR(VLOOKUP($F35&amp;"|"&amp;$E35,'Parámetros'!$A$5:$F$16,4,FALSE),""))</f>
        <v/>
      </c>
      <c r="J35" s="31">
        <f>IF(OR($F35="",$E35=""),"",IFERROR(VLOOKUP($F35&amp;"|"&amp;$E35,'Parámetros'!$A$5:$F$16,5,FALSE),""))</f>
        <v/>
      </c>
      <c r="K35" s="31">
        <f>IF(OR(NOT(ISNUMBER($H35)),NOT(ISNUMBER($I35)),NOT(ISNUMBER($J35)),$I35&gt;$J35),"",IF($H35&lt;$I35,$H35-$I35,IF($H35&gt;$J35,$H35-$J35,0)))</f>
        <v/>
      </c>
      <c r="L35" s="19">
        <f>IF(OR($H35="",$F35="",$E35=""),"",IF(NOT(ISNUMBER($H35)),"Revisar entrada",IF(OR(NOT(ISNUMBER($I35)),NOT(ISNUMBER($J35))),"Sin referencia",IF($I35&gt;$J35,"Revisar entrada",IF($H35&lt;$I35,"Baja",IF($H35&gt;$J35,"Alta","Dentro del rango"))))))</f>
        <v/>
      </c>
      <c r="M35" s="19">
        <f>IF(OR($F35="",$E35=""),"",IFERROR(VLOOKUP($F35&amp;"|"&amp;$E35,'Parámetros'!$A$5:$F$16,6,FALSE),""))</f>
        <v/>
      </c>
      <c r="N35" s="15" t="n"/>
      <c r="O35" s="15" t="n"/>
      <c r="P35" s="20">
        <f>IF(NOT(ISNUMBER($B35)),"",MAX(0,TODAY()-$B35))</f>
        <v/>
      </c>
    </row>
    <row r="36">
      <c r="A36" s="15" t="n"/>
      <c r="B36" s="29" t="n"/>
      <c r="C36" s="15" t="n"/>
      <c r="D36" s="15" t="n"/>
      <c r="E36" s="15" t="n"/>
      <c r="F36" s="15" t="n"/>
      <c r="G36" s="15" t="n"/>
      <c r="H36" s="30" t="n"/>
      <c r="I36" s="32">
        <f>IF(OR($F36="",$E36=""),"",IFERROR(VLOOKUP($F36&amp;"|"&amp;$E36,'Parámetros'!$A$5:$F$16,4,FALSE),""))</f>
        <v/>
      </c>
      <c r="J36" s="32">
        <f>IF(OR($F36="",$E36=""),"",IFERROR(VLOOKUP($F36&amp;"|"&amp;$E36,'Parámetros'!$A$5:$F$16,5,FALSE),""))</f>
        <v/>
      </c>
      <c r="K36" s="32">
        <f>IF(OR(NOT(ISNUMBER($H36)),NOT(ISNUMBER($I36)),NOT(ISNUMBER($J36)),$I36&gt;$J36),"",IF($H36&lt;$I36,$H36-$I36,IF($H36&gt;$J36,$H36-$J36,0)))</f>
        <v/>
      </c>
      <c r="L36" s="22">
        <f>IF(OR($H36="",$F36="",$E36=""),"",IF(NOT(ISNUMBER($H36)),"Revisar entrada",IF(OR(NOT(ISNUMBER($I36)),NOT(ISNUMBER($J36))),"Sin referencia",IF($I36&gt;$J36,"Revisar entrada",IF($H36&lt;$I36,"Baja",IF($H36&gt;$J36,"Alta","Dentro del rango"))))))</f>
        <v/>
      </c>
      <c r="M36" s="22">
        <f>IF(OR($F36="",$E36=""),"",IFERROR(VLOOKUP($F36&amp;"|"&amp;$E36,'Parámetros'!$A$5:$F$16,6,FALSE),""))</f>
        <v/>
      </c>
      <c r="N36" s="15" t="n"/>
      <c r="O36" s="15" t="n"/>
      <c r="P36" s="23">
        <f>IF(NOT(ISNUMBER($B36)),"",MAX(0,TODAY()-$B36))</f>
        <v/>
      </c>
    </row>
    <row r="37">
      <c r="A37" s="15" t="n"/>
      <c r="B37" s="29" t="n"/>
      <c r="C37" s="15" t="n"/>
      <c r="D37" s="15" t="n"/>
      <c r="E37" s="15" t="n"/>
      <c r="F37" s="15" t="n"/>
      <c r="G37" s="15" t="n"/>
      <c r="H37" s="30" t="n"/>
      <c r="I37" s="31">
        <f>IF(OR($F37="",$E37=""),"",IFERROR(VLOOKUP($F37&amp;"|"&amp;$E37,'Parámetros'!$A$5:$F$16,4,FALSE),""))</f>
        <v/>
      </c>
      <c r="J37" s="31">
        <f>IF(OR($F37="",$E37=""),"",IFERROR(VLOOKUP($F37&amp;"|"&amp;$E37,'Parámetros'!$A$5:$F$16,5,FALSE),""))</f>
        <v/>
      </c>
      <c r="K37" s="31">
        <f>IF(OR(NOT(ISNUMBER($H37)),NOT(ISNUMBER($I37)),NOT(ISNUMBER($J37)),$I37&gt;$J37),"",IF($H37&lt;$I37,$H37-$I37,IF($H37&gt;$J37,$H37-$J37,0)))</f>
        <v/>
      </c>
      <c r="L37" s="19">
        <f>IF(OR($H37="",$F37="",$E37=""),"",IF(NOT(ISNUMBER($H37)),"Revisar entrada",IF(OR(NOT(ISNUMBER($I37)),NOT(ISNUMBER($J37))),"Sin referencia",IF($I37&gt;$J37,"Revisar entrada",IF($H37&lt;$I37,"Baja",IF($H37&gt;$J37,"Alta","Dentro del rango"))))))</f>
        <v/>
      </c>
      <c r="M37" s="19">
        <f>IF(OR($F37="",$E37=""),"",IFERROR(VLOOKUP($F37&amp;"|"&amp;$E37,'Parámetros'!$A$5:$F$16,6,FALSE),""))</f>
        <v/>
      </c>
      <c r="N37" s="15" t="n"/>
      <c r="O37" s="15" t="n"/>
      <c r="P37" s="20">
        <f>IF(NOT(ISNUMBER($B37)),"",MAX(0,TODAY()-$B37))</f>
        <v/>
      </c>
    </row>
    <row r="38">
      <c r="A38" s="15" t="n"/>
      <c r="B38" s="29" t="n"/>
      <c r="C38" s="15" t="n"/>
      <c r="D38" s="15" t="n"/>
      <c r="E38" s="15" t="n"/>
      <c r="F38" s="15" t="n"/>
      <c r="G38" s="15" t="n"/>
      <c r="H38" s="30" t="n"/>
      <c r="I38" s="32">
        <f>IF(OR($F38="",$E38=""),"",IFERROR(VLOOKUP($F38&amp;"|"&amp;$E38,'Parámetros'!$A$5:$F$16,4,FALSE),""))</f>
        <v/>
      </c>
      <c r="J38" s="32">
        <f>IF(OR($F38="",$E38=""),"",IFERROR(VLOOKUP($F38&amp;"|"&amp;$E38,'Parámetros'!$A$5:$F$16,5,FALSE),""))</f>
        <v/>
      </c>
      <c r="K38" s="32">
        <f>IF(OR(NOT(ISNUMBER($H38)),NOT(ISNUMBER($I38)),NOT(ISNUMBER($J38)),$I38&gt;$J38),"",IF($H38&lt;$I38,$H38-$I38,IF($H38&gt;$J38,$H38-$J38,0)))</f>
        <v/>
      </c>
      <c r="L38" s="22">
        <f>IF(OR($H38="",$F38="",$E38=""),"",IF(NOT(ISNUMBER($H38)),"Revisar entrada",IF(OR(NOT(ISNUMBER($I38)),NOT(ISNUMBER($J38))),"Sin referencia",IF($I38&gt;$J38,"Revisar entrada",IF($H38&lt;$I38,"Baja",IF($H38&gt;$J38,"Alta","Dentro del rango"))))))</f>
        <v/>
      </c>
      <c r="M38" s="22">
        <f>IF(OR($F38="",$E38=""),"",IFERROR(VLOOKUP($F38&amp;"|"&amp;$E38,'Parámetros'!$A$5:$F$16,6,FALSE),""))</f>
        <v/>
      </c>
      <c r="N38" s="15" t="n"/>
      <c r="O38" s="15" t="n"/>
      <c r="P38" s="23">
        <f>IF(NOT(ISNUMBER($B38)),"",MAX(0,TODAY()-$B38))</f>
        <v/>
      </c>
    </row>
    <row r="39">
      <c r="A39" s="15" t="n"/>
      <c r="B39" s="29" t="n"/>
      <c r="C39" s="15" t="n"/>
      <c r="D39" s="15" t="n"/>
      <c r="E39" s="15" t="n"/>
      <c r="F39" s="15" t="n"/>
      <c r="G39" s="15" t="n"/>
      <c r="H39" s="30" t="n"/>
      <c r="I39" s="31">
        <f>IF(OR($F39="",$E39=""),"",IFERROR(VLOOKUP($F39&amp;"|"&amp;$E39,'Parámetros'!$A$5:$F$16,4,FALSE),""))</f>
        <v/>
      </c>
      <c r="J39" s="31">
        <f>IF(OR($F39="",$E39=""),"",IFERROR(VLOOKUP($F39&amp;"|"&amp;$E39,'Parámetros'!$A$5:$F$16,5,FALSE),""))</f>
        <v/>
      </c>
      <c r="K39" s="31">
        <f>IF(OR(NOT(ISNUMBER($H39)),NOT(ISNUMBER($I39)),NOT(ISNUMBER($J39)),$I39&gt;$J39),"",IF($H39&lt;$I39,$H39-$I39,IF($H39&gt;$J39,$H39-$J39,0)))</f>
        <v/>
      </c>
      <c r="L39" s="19">
        <f>IF(OR($H39="",$F39="",$E39=""),"",IF(NOT(ISNUMBER($H39)),"Revisar entrada",IF(OR(NOT(ISNUMBER($I39)),NOT(ISNUMBER($J39))),"Sin referencia",IF($I39&gt;$J39,"Revisar entrada",IF($H39&lt;$I39,"Baja",IF($H39&gt;$J39,"Alta","Dentro del rango"))))))</f>
        <v/>
      </c>
      <c r="M39" s="19">
        <f>IF(OR($F39="",$E39=""),"",IFERROR(VLOOKUP($F39&amp;"|"&amp;$E39,'Parámetros'!$A$5:$F$16,6,FALSE),""))</f>
        <v/>
      </c>
      <c r="N39" s="15" t="n"/>
      <c r="O39" s="15" t="n"/>
      <c r="P39" s="20">
        <f>IF(NOT(ISNUMBER($B39)),"",MAX(0,TODAY()-$B39))</f>
        <v/>
      </c>
    </row>
    <row r="40">
      <c r="A40" s="15" t="n"/>
      <c r="B40" s="29" t="n"/>
      <c r="C40" s="15" t="n"/>
      <c r="D40" s="15" t="n"/>
      <c r="E40" s="15" t="n"/>
      <c r="F40" s="15" t="n"/>
      <c r="G40" s="15" t="n"/>
      <c r="H40" s="30" t="n"/>
      <c r="I40" s="32">
        <f>IF(OR($F40="",$E40=""),"",IFERROR(VLOOKUP($F40&amp;"|"&amp;$E40,'Parámetros'!$A$5:$F$16,4,FALSE),""))</f>
        <v/>
      </c>
      <c r="J40" s="32">
        <f>IF(OR($F40="",$E40=""),"",IFERROR(VLOOKUP($F40&amp;"|"&amp;$E40,'Parámetros'!$A$5:$F$16,5,FALSE),""))</f>
        <v/>
      </c>
      <c r="K40" s="32">
        <f>IF(OR(NOT(ISNUMBER($H40)),NOT(ISNUMBER($I40)),NOT(ISNUMBER($J40)),$I40&gt;$J40),"",IF($H40&lt;$I40,$H40-$I40,IF($H40&gt;$J40,$H40-$J40,0)))</f>
        <v/>
      </c>
      <c r="L40" s="22">
        <f>IF(OR($H40="",$F40="",$E40=""),"",IF(NOT(ISNUMBER($H40)),"Revisar entrada",IF(OR(NOT(ISNUMBER($I40)),NOT(ISNUMBER($J40))),"Sin referencia",IF($I40&gt;$J40,"Revisar entrada",IF($H40&lt;$I40,"Baja",IF($H40&gt;$J40,"Alta","Dentro del rango"))))))</f>
        <v/>
      </c>
      <c r="M40" s="22">
        <f>IF(OR($F40="",$E40=""),"",IFERROR(VLOOKUP($F40&amp;"|"&amp;$E40,'Parámetros'!$A$5:$F$16,6,FALSE),""))</f>
        <v/>
      </c>
      <c r="N40" s="15" t="n"/>
      <c r="O40" s="15" t="n"/>
      <c r="P40" s="23">
        <f>IF(NOT(ISNUMBER($B40)),"",MAX(0,TODAY()-$B40))</f>
        <v/>
      </c>
    </row>
    <row r="41">
      <c r="A41" s="15" t="n"/>
      <c r="B41" s="29" t="n"/>
      <c r="C41" s="15" t="n"/>
      <c r="D41" s="15" t="n"/>
      <c r="E41" s="15" t="n"/>
      <c r="F41" s="15" t="n"/>
      <c r="G41" s="15" t="n"/>
      <c r="H41" s="30" t="n"/>
      <c r="I41" s="31">
        <f>IF(OR($F41="",$E41=""),"",IFERROR(VLOOKUP($F41&amp;"|"&amp;$E41,'Parámetros'!$A$5:$F$16,4,FALSE),""))</f>
        <v/>
      </c>
      <c r="J41" s="31">
        <f>IF(OR($F41="",$E41=""),"",IFERROR(VLOOKUP($F41&amp;"|"&amp;$E41,'Parámetros'!$A$5:$F$16,5,FALSE),""))</f>
        <v/>
      </c>
      <c r="K41" s="31">
        <f>IF(OR(NOT(ISNUMBER($H41)),NOT(ISNUMBER($I41)),NOT(ISNUMBER($J41)),$I41&gt;$J41),"",IF($H41&lt;$I41,$H41-$I41,IF($H41&gt;$J41,$H41-$J41,0)))</f>
        <v/>
      </c>
      <c r="L41" s="19">
        <f>IF(OR($H41="",$F41="",$E41=""),"",IF(NOT(ISNUMBER($H41)),"Revisar entrada",IF(OR(NOT(ISNUMBER($I41)),NOT(ISNUMBER($J41))),"Sin referencia",IF($I41&gt;$J41,"Revisar entrada",IF($H41&lt;$I41,"Baja",IF($H41&gt;$J41,"Alta","Dentro del rango"))))))</f>
        <v/>
      </c>
      <c r="M41" s="19">
        <f>IF(OR($F41="",$E41=""),"",IFERROR(VLOOKUP($F41&amp;"|"&amp;$E41,'Parámetros'!$A$5:$F$16,6,FALSE),""))</f>
        <v/>
      </c>
      <c r="N41" s="15" t="n"/>
      <c r="O41" s="15" t="n"/>
      <c r="P41" s="20">
        <f>IF(NOT(ISNUMBER($B41)),"",MAX(0,TODAY()-$B41))</f>
        <v/>
      </c>
    </row>
    <row r="42">
      <c r="A42" s="15" t="n"/>
      <c r="B42" s="29" t="n"/>
      <c r="C42" s="15" t="n"/>
      <c r="D42" s="15" t="n"/>
      <c r="E42" s="15" t="n"/>
      <c r="F42" s="15" t="n"/>
      <c r="G42" s="15" t="n"/>
      <c r="H42" s="30" t="n"/>
      <c r="I42" s="32">
        <f>IF(OR($F42="",$E42=""),"",IFERROR(VLOOKUP($F42&amp;"|"&amp;$E42,'Parámetros'!$A$5:$F$16,4,FALSE),""))</f>
        <v/>
      </c>
      <c r="J42" s="32">
        <f>IF(OR($F42="",$E42=""),"",IFERROR(VLOOKUP($F42&amp;"|"&amp;$E42,'Parámetros'!$A$5:$F$16,5,FALSE),""))</f>
        <v/>
      </c>
      <c r="K42" s="32">
        <f>IF(OR(NOT(ISNUMBER($H42)),NOT(ISNUMBER($I42)),NOT(ISNUMBER($J42)),$I42&gt;$J42),"",IF($H42&lt;$I42,$H42-$I42,IF($H42&gt;$J42,$H42-$J42,0)))</f>
        <v/>
      </c>
      <c r="L42" s="22">
        <f>IF(OR($H42="",$F42="",$E42=""),"",IF(NOT(ISNUMBER($H42)),"Revisar entrada",IF(OR(NOT(ISNUMBER($I42)),NOT(ISNUMBER($J42))),"Sin referencia",IF($I42&gt;$J42,"Revisar entrada",IF($H42&lt;$I42,"Baja",IF($H42&gt;$J42,"Alta","Dentro del rango"))))))</f>
        <v/>
      </c>
      <c r="M42" s="22">
        <f>IF(OR($F42="",$E42=""),"",IFERROR(VLOOKUP($F42&amp;"|"&amp;$E42,'Parámetros'!$A$5:$F$16,6,FALSE),""))</f>
        <v/>
      </c>
      <c r="N42" s="15" t="n"/>
      <c r="O42" s="15" t="n"/>
      <c r="P42" s="23">
        <f>IF(NOT(ISNUMBER($B42)),"",MAX(0,TODAY()-$B42))</f>
        <v/>
      </c>
    </row>
    <row r="43">
      <c r="A43" s="15" t="n"/>
      <c r="B43" s="29" t="n"/>
      <c r="C43" s="15" t="n"/>
      <c r="D43" s="15" t="n"/>
      <c r="E43" s="15" t="n"/>
      <c r="F43" s="15" t="n"/>
      <c r="G43" s="15" t="n"/>
      <c r="H43" s="30" t="n"/>
      <c r="I43" s="31">
        <f>IF(OR($F43="",$E43=""),"",IFERROR(VLOOKUP($F43&amp;"|"&amp;$E43,'Parámetros'!$A$5:$F$16,4,FALSE),""))</f>
        <v/>
      </c>
      <c r="J43" s="31">
        <f>IF(OR($F43="",$E43=""),"",IFERROR(VLOOKUP($F43&amp;"|"&amp;$E43,'Parámetros'!$A$5:$F$16,5,FALSE),""))</f>
        <v/>
      </c>
      <c r="K43" s="31">
        <f>IF(OR(NOT(ISNUMBER($H43)),NOT(ISNUMBER($I43)),NOT(ISNUMBER($J43)),$I43&gt;$J43),"",IF($H43&lt;$I43,$H43-$I43,IF($H43&gt;$J43,$H43-$J43,0)))</f>
        <v/>
      </c>
      <c r="L43" s="19">
        <f>IF(OR($H43="",$F43="",$E43=""),"",IF(NOT(ISNUMBER($H43)),"Revisar entrada",IF(OR(NOT(ISNUMBER($I43)),NOT(ISNUMBER($J43))),"Sin referencia",IF($I43&gt;$J43,"Revisar entrada",IF($H43&lt;$I43,"Baja",IF($H43&gt;$J43,"Alta","Dentro del rango"))))))</f>
        <v/>
      </c>
      <c r="M43" s="19">
        <f>IF(OR($F43="",$E43=""),"",IFERROR(VLOOKUP($F43&amp;"|"&amp;$E43,'Parámetros'!$A$5:$F$16,6,FALSE),""))</f>
        <v/>
      </c>
      <c r="N43" s="15" t="n"/>
      <c r="O43" s="15" t="n"/>
      <c r="P43" s="20">
        <f>IF(NOT(ISNUMBER($B43)),"",MAX(0,TODAY()-$B43))</f>
        <v/>
      </c>
    </row>
    <row r="44">
      <c r="A44" s="15" t="n"/>
      <c r="B44" s="29" t="n"/>
      <c r="C44" s="15" t="n"/>
      <c r="D44" s="15" t="n"/>
      <c r="E44" s="15" t="n"/>
      <c r="F44" s="15" t="n"/>
      <c r="G44" s="15" t="n"/>
      <c r="H44" s="30" t="n"/>
      <c r="I44" s="32">
        <f>IF(OR($F44="",$E44=""),"",IFERROR(VLOOKUP($F44&amp;"|"&amp;$E44,'Parámetros'!$A$5:$F$16,4,FALSE),""))</f>
        <v/>
      </c>
      <c r="J44" s="32">
        <f>IF(OR($F44="",$E44=""),"",IFERROR(VLOOKUP($F44&amp;"|"&amp;$E44,'Parámetros'!$A$5:$F$16,5,FALSE),""))</f>
        <v/>
      </c>
      <c r="K44" s="32">
        <f>IF(OR(NOT(ISNUMBER($H44)),NOT(ISNUMBER($I44)),NOT(ISNUMBER($J44)),$I44&gt;$J44),"",IF($H44&lt;$I44,$H44-$I44,IF($H44&gt;$J44,$H44-$J44,0)))</f>
        <v/>
      </c>
      <c r="L44" s="22">
        <f>IF(OR($H44="",$F44="",$E44=""),"",IF(NOT(ISNUMBER($H44)),"Revisar entrada",IF(OR(NOT(ISNUMBER($I44)),NOT(ISNUMBER($J44))),"Sin referencia",IF($I44&gt;$J44,"Revisar entrada",IF($H44&lt;$I44,"Baja",IF($H44&gt;$J44,"Alta","Dentro del rango"))))))</f>
        <v/>
      </c>
      <c r="M44" s="22">
        <f>IF(OR($F44="",$E44=""),"",IFERROR(VLOOKUP($F44&amp;"|"&amp;$E44,'Parámetros'!$A$5:$F$16,6,FALSE),""))</f>
        <v/>
      </c>
      <c r="N44" s="15" t="n"/>
      <c r="O44" s="15" t="n"/>
      <c r="P44" s="23">
        <f>IF(NOT(ISNUMBER($B44)),"",MAX(0,TODAY()-$B44))</f>
        <v/>
      </c>
    </row>
    <row r="45">
      <c r="A45" s="15" t="n"/>
      <c r="B45" s="29" t="n"/>
      <c r="C45" s="15" t="n"/>
      <c r="D45" s="15" t="n"/>
      <c r="E45" s="15" t="n"/>
      <c r="F45" s="15" t="n"/>
      <c r="G45" s="15" t="n"/>
      <c r="H45" s="30" t="n"/>
      <c r="I45" s="31">
        <f>IF(OR($F45="",$E45=""),"",IFERROR(VLOOKUP($F45&amp;"|"&amp;$E45,'Parámetros'!$A$5:$F$16,4,FALSE),""))</f>
        <v/>
      </c>
      <c r="J45" s="31">
        <f>IF(OR($F45="",$E45=""),"",IFERROR(VLOOKUP($F45&amp;"|"&amp;$E45,'Parámetros'!$A$5:$F$16,5,FALSE),""))</f>
        <v/>
      </c>
      <c r="K45" s="31">
        <f>IF(OR(NOT(ISNUMBER($H45)),NOT(ISNUMBER($I45)),NOT(ISNUMBER($J45)),$I45&gt;$J45),"",IF($H45&lt;$I45,$H45-$I45,IF($H45&gt;$J45,$H45-$J45,0)))</f>
        <v/>
      </c>
      <c r="L45" s="19">
        <f>IF(OR($H45="",$F45="",$E45=""),"",IF(NOT(ISNUMBER($H45)),"Revisar entrada",IF(OR(NOT(ISNUMBER($I45)),NOT(ISNUMBER($J45))),"Sin referencia",IF($I45&gt;$J45,"Revisar entrada",IF($H45&lt;$I45,"Baja",IF($H45&gt;$J45,"Alta","Dentro del rango"))))))</f>
        <v/>
      </c>
      <c r="M45" s="19">
        <f>IF(OR($F45="",$E45=""),"",IFERROR(VLOOKUP($F45&amp;"|"&amp;$E45,'Parámetros'!$A$5:$F$16,6,FALSE),""))</f>
        <v/>
      </c>
      <c r="N45" s="15" t="n"/>
      <c r="O45" s="15" t="n"/>
      <c r="P45" s="20">
        <f>IF(NOT(ISNUMBER($B45)),"",MAX(0,TODAY()-$B45))</f>
        <v/>
      </c>
    </row>
    <row r="46">
      <c r="A46" s="15" t="n"/>
      <c r="B46" s="29" t="n"/>
      <c r="C46" s="15" t="n"/>
      <c r="D46" s="15" t="n"/>
      <c r="E46" s="15" t="n"/>
      <c r="F46" s="15" t="n"/>
      <c r="G46" s="15" t="n"/>
      <c r="H46" s="30" t="n"/>
      <c r="I46" s="32">
        <f>IF(OR($F46="",$E46=""),"",IFERROR(VLOOKUP($F46&amp;"|"&amp;$E46,'Parámetros'!$A$5:$F$16,4,FALSE),""))</f>
        <v/>
      </c>
      <c r="J46" s="32">
        <f>IF(OR($F46="",$E46=""),"",IFERROR(VLOOKUP($F46&amp;"|"&amp;$E46,'Parámetros'!$A$5:$F$16,5,FALSE),""))</f>
        <v/>
      </c>
      <c r="K46" s="32">
        <f>IF(OR(NOT(ISNUMBER($H46)),NOT(ISNUMBER($I46)),NOT(ISNUMBER($J46)),$I46&gt;$J46),"",IF($H46&lt;$I46,$H46-$I46,IF($H46&gt;$J46,$H46-$J46,0)))</f>
        <v/>
      </c>
      <c r="L46" s="22">
        <f>IF(OR($H46="",$F46="",$E46=""),"",IF(NOT(ISNUMBER($H46)),"Revisar entrada",IF(OR(NOT(ISNUMBER($I46)),NOT(ISNUMBER($J46))),"Sin referencia",IF($I46&gt;$J46,"Revisar entrada",IF($H46&lt;$I46,"Baja",IF($H46&gt;$J46,"Alta","Dentro del rango"))))))</f>
        <v/>
      </c>
      <c r="M46" s="22">
        <f>IF(OR($F46="",$E46=""),"",IFERROR(VLOOKUP($F46&amp;"|"&amp;$E46,'Parámetros'!$A$5:$F$16,6,FALSE),""))</f>
        <v/>
      </c>
      <c r="N46" s="15" t="n"/>
      <c r="O46" s="15" t="n"/>
      <c r="P46" s="23">
        <f>IF(NOT(ISNUMBER($B46)),"",MAX(0,TODAY()-$B46))</f>
        <v/>
      </c>
    </row>
    <row r="47">
      <c r="A47" s="15" t="n"/>
      <c r="B47" s="29" t="n"/>
      <c r="C47" s="15" t="n"/>
      <c r="D47" s="15" t="n"/>
      <c r="E47" s="15" t="n"/>
      <c r="F47" s="15" t="n"/>
      <c r="G47" s="15" t="n"/>
      <c r="H47" s="30" t="n"/>
      <c r="I47" s="31">
        <f>IF(OR($F47="",$E47=""),"",IFERROR(VLOOKUP($F47&amp;"|"&amp;$E47,'Parámetros'!$A$5:$F$16,4,FALSE),""))</f>
        <v/>
      </c>
      <c r="J47" s="31">
        <f>IF(OR($F47="",$E47=""),"",IFERROR(VLOOKUP($F47&amp;"|"&amp;$E47,'Parámetros'!$A$5:$F$16,5,FALSE),""))</f>
        <v/>
      </c>
      <c r="K47" s="31">
        <f>IF(OR(NOT(ISNUMBER($H47)),NOT(ISNUMBER($I47)),NOT(ISNUMBER($J47)),$I47&gt;$J47),"",IF($H47&lt;$I47,$H47-$I47,IF($H47&gt;$J47,$H47-$J47,0)))</f>
        <v/>
      </c>
      <c r="L47" s="19">
        <f>IF(OR($H47="",$F47="",$E47=""),"",IF(NOT(ISNUMBER($H47)),"Revisar entrada",IF(OR(NOT(ISNUMBER($I47)),NOT(ISNUMBER($J47))),"Sin referencia",IF($I47&gt;$J47,"Revisar entrada",IF($H47&lt;$I47,"Baja",IF($H47&gt;$J47,"Alta","Dentro del rango"))))))</f>
        <v/>
      </c>
      <c r="M47" s="19">
        <f>IF(OR($F47="",$E47=""),"",IFERROR(VLOOKUP($F47&amp;"|"&amp;$E47,'Parámetros'!$A$5:$F$16,6,FALSE),""))</f>
        <v/>
      </c>
      <c r="N47" s="15" t="n"/>
      <c r="O47" s="15" t="n"/>
      <c r="P47" s="20">
        <f>IF(NOT(ISNUMBER($B47)),"",MAX(0,TODAY()-$B47))</f>
        <v/>
      </c>
    </row>
    <row r="48">
      <c r="A48" s="15" t="n"/>
      <c r="B48" s="29" t="n"/>
      <c r="C48" s="15" t="n"/>
      <c r="D48" s="15" t="n"/>
      <c r="E48" s="15" t="n"/>
      <c r="F48" s="15" t="n"/>
      <c r="G48" s="15" t="n"/>
      <c r="H48" s="30" t="n"/>
      <c r="I48" s="32">
        <f>IF(OR($F48="",$E48=""),"",IFERROR(VLOOKUP($F48&amp;"|"&amp;$E48,'Parámetros'!$A$5:$F$16,4,FALSE),""))</f>
        <v/>
      </c>
      <c r="J48" s="32">
        <f>IF(OR($F48="",$E48=""),"",IFERROR(VLOOKUP($F48&amp;"|"&amp;$E48,'Parámetros'!$A$5:$F$16,5,FALSE),""))</f>
        <v/>
      </c>
      <c r="K48" s="32">
        <f>IF(OR(NOT(ISNUMBER($H48)),NOT(ISNUMBER($I48)),NOT(ISNUMBER($J48)),$I48&gt;$J48),"",IF($H48&lt;$I48,$H48-$I48,IF($H48&gt;$J48,$H48-$J48,0)))</f>
        <v/>
      </c>
      <c r="L48" s="22">
        <f>IF(OR($H48="",$F48="",$E48=""),"",IF(NOT(ISNUMBER($H48)),"Revisar entrada",IF(OR(NOT(ISNUMBER($I48)),NOT(ISNUMBER($J48))),"Sin referencia",IF($I48&gt;$J48,"Revisar entrada",IF($H48&lt;$I48,"Baja",IF($H48&gt;$J48,"Alta","Dentro del rango"))))))</f>
        <v/>
      </c>
      <c r="M48" s="22">
        <f>IF(OR($F48="",$E48=""),"",IFERROR(VLOOKUP($F48&amp;"|"&amp;$E48,'Parámetros'!$A$5:$F$16,6,FALSE),""))</f>
        <v/>
      </c>
      <c r="N48" s="15" t="n"/>
      <c r="O48" s="15" t="n"/>
      <c r="P48" s="23">
        <f>IF(NOT(ISNUMBER($B48)),"",MAX(0,TODAY()-$B48))</f>
        <v/>
      </c>
    </row>
    <row r="49">
      <c r="A49" s="15" t="n"/>
      <c r="B49" s="29" t="n"/>
      <c r="C49" s="15" t="n"/>
      <c r="D49" s="15" t="n"/>
      <c r="E49" s="15" t="n"/>
      <c r="F49" s="15" t="n"/>
      <c r="G49" s="15" t="n"/>
      <c r="H49" s="30" t="n"/>
      <c r="I49" s="31">
        <f>IF(OR($F49="",$E49=""),"",IFERROR(VLOOKUP($F49&amp;"|"&amp;$E49,'Parámetros'!$A$5:$F$16,4,FALSE),""))</f>
        <v/>
      </c>
      <c r="J49" s="31">
        <f>IF(OR($F49="",$E49=""),"",IFERROR(VLOOKUP($F49&amp;"|"&amp;$E49,'Parámetros'!$A$5:$F$16,5,FALSE),""))</f>
        <v/>
      </c>
      <c r="K49" s="31">
        <f>IF(OR(NOT(ISNUMBER($H49)),NOT(ISNUMBER($I49)),NOT(ISNUMBER($J49)),$I49&gt;$J49),"",IF($H49&lt;$I49,$H49-$I49,IF($H49&gt;$J49,$H49-$J49,0)))</f>
        <v/>
      </c>
      <c r="L49" s="19">
        <f>IF(OR($H49="",$F49="",$E49=""),"",IF(NOT(ISNUMBER($H49)),"Revisar entrada",IF(OR(NOT(ISNUMBER($I49)),NOT(ISNUMBER($J49))),"Sin referencia",IF($I49&gt;$J49,"Revisar entrada",IF($H49&lt;$I49,"Baja",IF($H49&gt;$J49,"Alta","Dentro del rango"))))))</f>
        <v/>
      </c>
      <c r="M49" s="19">
        <f>IF(OR($F49="",$E49=""),"",IFERROR(VLOOKUP($F49&amp;"|"&amp;$E49,'Parámetros'!$A$5:$F$16,6,FALSE),""))</f>
        <v/>
      </c>
      <c r="N49" s="15" t="n"/>
      <c r="O49" s="15" t="n"/>
      <c r="P49" s="20">
        <f>IF(NOT(ISNUMBER($B49)),"",MAX(0,TODAY()-$B49))</f>
        <v/>
      </c>
    </row>
    <row r="50">
      <c r="A50" s="15" t="n"/>
      <c r="B50" s="29" t="n"/>
      <c r="C50" s="15" t="n"/>
      <c r="D50" s="15" t="n"/>
      <c r="E50" s="15" t="n"/>
      <c r="F50" s="15" t="n"/>
      <c r="G50" s="15" t="n"/>
      <c r="H50" s="30" t="n"/>
      <c r="I50" s="32">
        <f>IF(OR($F50="",$E50=""),"",IFERROR(VLOOKUP($F50&amp;"|"&amp;$E50,'Parámetros'!$A$5:$F$16,4,FALSE),""))</f>
        <v/>
      </c>
      <c r="J50" s="32">
        <f>IF(OR($F50="",$E50=""),"",IFERROR(VLOOKUP($F50&amp;"|"&amp;$E50,'Parámetros'!$A$5:$F$16,5,FALSE),""))</f>
        <v/>
      </c>
      <c r="K50" s="32">
        <f>IF(OR(NOT(ISNUMBER($H50)),NOT(ISNUMBER($I50)),NOT(ISNUMBER($J50)),$I50&gt;$J50),"",IF($H50&lt;$I50,$H50-$I50,IF($H50&gt;$J50,$H50-$J50,0)))</f>
        <v/>
      </c>
      <c r="L50" s="22">
        <f>IF(OR($H50="",$F50="",$E50=""),"",IF(NOT(ISNUMBER($H50)),"Revisar entrada",IF(OR(NOT(ISNUMBER($I50)),NOT(ISNUMBER($J50))),"Sin referencia",IF($I50&gt;$J50,"Revisar entrada",IF($H50&lt;$I50,"Baja",IF($H50&gt;$J50,"Alta","Dentro del rango"))))))</f>
        <v/>
      </c>
      <c r="M50" s="22">
        <f>IF(OR($F50="",$E50=""),"",IFERROR(VLOOKUP($F50&amp;"|"&amp;$E50,'Parámetros'!$A$5:$F$16,6,FALSE),""))</f>
        <v/>
      </c>
      <c r="N50" s="15" t="n"/>
      <c r="O50" s="15" t="n"/>
      <c r="P50" s="23">
        <f>IF(NOT(ISNUMBER($B50)),"",MAX(0,TODAY()-$B50))</f>
        <v/>
      </c>
    </row>
    <row r="51">
      <c r="A51" s="15" t="n"/>
      <c r="B51" s="29" t="n"/>
      <c r="C51" s="15" t="n"/>
      <c r="D51" s="15" t="n"/>
      <c r="E51" s="15" t="n"/>
      <c r="F51" s="15" t="n"/>
      <c r="G51" s="15" t="n"/>
      <c r="H51" s="30" t="n"/>
      <c r="I51" s="31">
        <f>IF(OR($F51="",$E51=""),"",IFERROR(VLOOKUP($F51&amp;"|"&amp;$E51,'Parámetros'!$A$5:$F$16,4,FALSE),""))</f>
        <v/>
      </c>
      <c r="J51" s="31">
        <f>IF(OR($F51="",$E51=""),"",IFERROR(VLOOKUP($F51&amp;"|"&amp;$E51,'Parámetros'!$A$5:$F$16,5,FALSE),""))</f>
        <v/>
      </c>
      <c r="K51" s="31">
        <f>IF(OR(NOT(ISNUMBER($H51)),NOT(ISNUMBER($I51)),NOT(ISNUMBER($J51)),$I51&gt;$J51),"",IF($H51&lt;$I51,$H51-$I51,IF($H51&gt;$J51,$H51-$J51,0)))</f>
        <v/>
      </c>
      <c r="L51" s="19">
        <f>IF(OR($H51="",$F51="",$E51=""),"",IF(NOT(ISNUMBER($H51)),"Revisar entrada",IF(OR(NOT(ISNUMBER($I51)),NOT(ISNUMBER($J51))),"Sin referencia",IF($I51&gt;$J51,"Revisar entrada",IF($H51&lt;$I51,"Baja",IF($H51&gt;$J51,"Alta","Dentro del rango"))))))</f>
        <v/>
      </c>
      <c r="M51" s="19">
        <f>IF(OR($F51="",$E51=""),"",IFERROR(VLOOKUP($F51&amp;"|"&amp;$E51,'Parámetros'!$A$5:$F$16,6,FALSE),""))</f>
        <v/>
      </c>
      <c r="N51" s="15" t="n"/>
      <c r="O51" s="15" t="n"/>
      <c r="P51" s="20">
        <f>IF(NOT(ISNUMBER($B51)),"",MAX(0,TODAY()-$B51))</f>
        <v/>
      </c>
    </row>
    <row r="52">
      <c r="A52" s="15" t="n"/>
      <c r="B52" s="29" t="n"/>
      <c r="C52" s="15" t="n"/>
      <c r="D52" s="15" t="n"/>
      <c r="E52" s="15" t="n"/>
      <c r="F52" s="15" t="n"/>
      <c r="G52" s="15" t="n"/>
      <c r="H52" s="30" t="n"/>
      <c r="I52" s="32">
        <f>IF(OR($F52="",$E52=""),"",IFERROR(VLOOKUP($F52&amp;"|"&amp;$E52,'Parámetros'!$A$5:$F$16,4,FALSE),""))</f>
        <v/>
      </c>
      <c r="J52" s="32">
        <f>IF(OR($F52="",$E52=""),"",IFERROR(VLOOKUP($F52&amp;"|"&amp;$E52,'Parámetros'!$A$5:$F$16,5,FALSE),""))</f>
        <v/>
      </c>
      <c r="K52" s="32">
        <f>IF(OR(NOT(ISNUMBER($H52)),NOT(ISNUMBER($I52)),NOT(ISNUMBER($J52)),$I52&gt;$J52),"",IF($H52&lt;$I52,$H52-$I52,IF($H52&gt;$J52,$H52-$J52,0)))</f>
        <v/>
      </c>
      <c r="L52" s="22">
        <f>IF(OR($H52="",$F52="",$E52=""),"",IF(NOT(ISNUMBER($H52)),"Revisar entrada",IF(OR(NOT(ISNUMBER($I52)),NOT(ISNUMBER($J52))),"Sin referencia",IF($I52&gt;$J52,"Revisar entrada",IF($H52&lt;$I52,"Baja",IF($H52&gt;$J52,"Alta","Dentro del rango"))))))</f>
        <v/>
      </c>
      <c r="M52" s="22">
        <f>IF(OR($F52="",$E52=""),"",IFERROR(VLOOKUP($F52&amp;"|"&amp;$E52,'Parámetros'!$A$5:$F$16,6,FALSE),""))</f>
        <v/>
      </c>
      <c r="N52" s="15" t="n"/>
      <c r="O52" s="15" t="n"/>
      <c r="P52" s="23">
        <f>IF(NOT(ISNUMBER($B52)),"",MAX(0,TODAY()-$B52))</f>
        <v/>
      </c>
    </row>
    <row r="53">
      <c r="A53" s="15" t="n"/>
      <c r="B53" s="29" t="n"/>
      <c r="C53" s="15" t="n"/>
      <c r="D53" s="15" t="n"/>
      <c r="E53" s="15" t="n"/>
      <c r="F53" s="15" t="n"/>
      <c r="G53" s="15" t="n"/>
      <c r="H53" s="30" t="n"/>
      <c r="I53" s="31">
        <f>IF(OR($F53="",$E53=""),"",IFERROR(VLOOKUP($F53&amp;"|"&amp;$E53,'Parámetros'!$A$5:$F$16,4,FALSE),""))</f>
        <v/>
      </c>
      <c r="J53" s="31">
        <f>IF(OR($F53="",$E53=""),"",IFERROR(VLOOKUP($F53&amp;"|"&amp;$E53,'Parámetros'!$A$5:$F$16,5,FALSE),""))</f>
        <v/>
      </c>
      <c r="K53" s="31">
        <f>IF(OR(NOT(ISNUMBER($H53)),NOT(ISNUMBER($I53)),NOT(ISNUMBER($J53)),$I53&gt;$J53),"",IF($H53&lt;$I53,$H53-$I53,IF($H53&gt;$J53,$H53-$J53,0)))</f>
        <v/>
      </c>
      <c r="L53" s="19">
        <f>IF(OR($H53="",$F53="",$E53=""),"",IF(NOT(ISNUMBER($H53)),"Revisar entrada",IF(OR(NOT(ISNUMBER($I53)),NOT(ISNUMBER($J53))),"Sin referencia",IF($I53&gt;$J53,"Revisar entrada",IF($H53&lt;$I53,"Baja",IF($H53&gt;$J53,"Alta","Dentro del rango"))))))</f>
        <v/>
      </c>
      <c r="M53" s="19">
        <f>IF(OR($F53="",$E53=""),"",IFERROR(VLOOKUP($F53&amp;"|"&amp;$E53,'Parámetros'!$A$5:$F$16,6,FALSE),""))</f>
        <v/>
      </c>
      <c r="N53" s="15" t="n"/>
      <c r="O53" s="15" t="n"/>
      <c r="P53" s="20">
        <f>IF(NOT(ISNUMBER($B53)),"",MAX(0,TODAY()-$B53))</f>
        <v/>
      </c>
    </row>
    <row r="54">
      <c r="A54" s="15" t="n"/>
      <c r="B54" s="29" t="n"/>
      <c r="C54" s="15" t="n"/>
      <c r="D54" s="15" t="n"/>
      <c r="E54" s="15" t="n"/>
      <c r="F54" s="15" t="n"/>
      <c r="G54" s="15" t="n"/>
      <c r="H54" s="30" t="n"/>
      <c r="I54" s="32">
        <f>IF(OR($F54="",$E54=""),"",IFERROR(VLOOKUP($F54&amp;"|"&amp;$E54,'Parámetros'!$A$5:$F$16,4,FALSE),""))</f>
        <v/>
      </c>
      <c r="J54" s="32">
        <f>IF(OR($F54="",$E54=""),"",IFERROR(VLOOKUP($F54&amp;"|"&amp;$E54,'Parámetros'!$A$5:$F$16,5,FALSE),""))</f>
        <v/>
      </c>
      <c r="K54" s="32">
        <f>IF(OR(NOT(ISNUMBER($H54)),NOT(ISNUMBER($I54)),NOT(ISNUMBER($J54)),$I54&gt;$J54),"",IF($H54&lt;$I54,$H54-$I54,IF($H54&gt;$J54,$H54-$J54,0)))</f>
        <v/>
      </c>
      <c r="L54" s="22">
        <f>IF(OR($H54="",$F54="",$E54=""),"",IF(NOT(ISNUMBER($H54)),"Revisar entrada",IF(OR(NOT(ISNUMBER($I54)),NOT(ISNUMBER($J54))),"Sin referencia",IF($I54&gt;$J54,"Revisar entrada",IF($H54&lt;$I54,"Baja",IF($H54&gt;$J54,"Alta","Dentro del rango"))))))</f>
        <v/>
      </c>
      <c r="M54" s="22">
        <f>IF(OR($F54="",$E54=""),"",IFERROR(VLOOKUP($F54&amp;"|"&amp;$E54,'Parámetros'!$A$5:$F$16,6,FALSE),""))</f>
        <v/>
      </c>
      <c r="N54" s="15" t="n"/>
      <c r="O54" s="15" t="n"/>
      <c r="P54" s="23">
        <f>IF(NOT(ISNUMBER($B54)),"",MAX(0,TODAY()-$B54))</f>
        <v/>
      </c>
    </row>
    <row r="55">
      <c r="A55" s="15" t="n"/>
      <c r="B55" s="29" t="n"/>
      <c r="C55" s="15" t="n"/>
      <c r="D55" s="15" t="n"/>
      <c r="E55" s="15" t="n"/>
      <c r="F55" s="15" t="n"/>
      <c r="G55" s="15" t="n"/>
      <c r="H55" s="30" t="n"/>
      <c r="I55" s="31">
        <f>IF(OR($F55="",$E55=""),"",IFERROR(VLOOKUP($F55&amp;"|"&amp;$E55,'Parámetros'!$A$5:$F$16,4,FALSE),""))</f>
        <v/>
      </c>
      <c r="J55" s="31">
        <f>IF(OR($F55="",$E55=""),"",IFERROR(VLOOKUP($F55&amp;"|"&amp;$E55,'Parámetros'!$A$5:$F$16,5,FALSE),""))</f>
        <v/>
      </c>
      <c r="K55" s="31">
        <f>IF(OR(NOT(ISNUMBER($H55)),NOT(ISNUMBER($I55)),NOT(ISNUMBER($J55)),$I55&gt;$J55),"",IF($H55&lt;$I55,$H55-$I55,IF($H55&gt;$J55,$H55-$J55,0)))</f>
        <v/>
      </c>
      <c r="L55" s="19">
        <f>IF(OR($H55="",$F55="",$E55=""),"",IF(NOT(ISNUMBER($H55)),"Revisar entrada",IF(OR(NOT(ISNUMBER($I55)),NOT(ISNUMBER($J55))),"Sin referencia",IF($I55&gt;$J55,"Revisar entrada",IF($H55&lt;$I55,"Baja",IF($H55&gt;$J55,"Alta","Dentro del rango"))))))</f>
        <v/>
      </c>
      <c r="M55" s="19">
        <f>IF(OR($F55="",$E55=""),"",IFERROR(VLOOKUP($F55&amp;"|"&amp;$E55,'Parámetros'!$A$5:$F$16,6,FALSE),""))</f>
        <v/>
      </c>
      <c r="N55" s="15" t="n"/>
      <c r="O55" s="15" t="n"/>
      <c r="P55" s="20">
        <f>IF(NOT(ISNUMBER($B55)),"",MAX(0,TODAY()-$B55))</f>
        <v/>
      </c>
    </row>
    <row r="56">
      <c r="A56" s="15" t="n"/>
      <c r="B56" s="29" t="n"/>
      <c r="C56" s="15" t="n"/>
      <c r="D56" s="15" t="n"/>
      <c r="E56" s="15" t="n"/>
      <c r="F56" s="15" t="n"/>
      <c r="G56" s="15" t="n"/>
      <c r="H56" s="30" t="n"/>
      <c r="I56" s="32">
        <f>IF(OR($F56="",$E56=""),"",IFERROR(VLOOKUP($F56&amp;"|"&amp;$E56,'Parámetros'!$A$5:$F$16,4,FALSE),""))</f>
        <v/>
      </c>
      <c r="J56" s="32">
        <f>IF(OR($F56="",$E56=""),"",IFERROR(VLOOKUP($F56&amp;"|"&amp;$E56,'Parámetros'!$A$5:$F$16,5,FALSE),""))</f>
        <v/>
      </c>
      <c r="K56" s="32">
        <f>IF(OR(NOT(ISNUMBER($H56)),NOT(ISNUMBER($I56)),NOT(ISNUMBER($J56)),$I56&gt;$J56),"",IF($H56&lt;$I56,$H56-$I56,IF($H56&gt;$J56,$H56-$J56,0)))</f>
        <v/>
      </c>
      <c r="L56" s="22">
        <f>IF(OR($H56="",$F56="",$E56=""),"",IF(NOT(ISNUMBER($H56)),"Revisar entrada",IF(OR(NOT(ISNUMBER($I56)),NOT(ISNUMBER($J56))),"Sin referencia",IF($I56&gt;$J56,"Revisar entrada",IF($H56&lt;$I56,"Baja",IF($H56&gt;$J56,"Alta","Dentro del rango"))))))</f>
        <v/>
      </c>
      <c r="M56" s="22">
        <f>IF(OR($F56="",$E56=""),"",IFERROR(VLOOKUP($F56&amp;"|"&amp;$E56,'Parámetros'!$A$5:$F$16,6,FALSE),""))</f>
        <v/>
      </c>
      <c r="N56" s="15" t="n"/>
      <c r="O56" s="15" t="n"/>
      <c r="P56" s="23">
        <f>IF(NOT(ISNUMBER($B56)),"",MAX(0,TODAY()-$B56))</f>
        <v/>
      </c>
    </row>
    <row r="57">
      <c r="A57" s="15" t="n"/>
      <c r="B57" s="29" t="n"/>
      <c r="C57" s="15" t="n"/>
      <c r="D57" s="15" t="n"/>
      <c r="E57" s="15" t="n"/>
      <c r="F57" s="15" t="n"/>
      <c r="G57" s="15" t="n"/>
      <c r="H57" s="30" t="n"/>
      <c r="I57" s="31">
        <f>IF(OR($F57="",$E57=""),"",IFERROR(VLOOKUP($F57&amp;"|"&amp;$E57,'Parámetros'!$A$5:$F$16,4,FALSE),""))</f>
        <v/>
      </c>
      <c r="J57" s="31">
        <f>IF(OR($F57="",$E57=""),"",IFERROR(VLOOKUP($F57&amp;"|"&amp;$E57,'Parámetros'!$A$5:$F$16,5,FALSE),""))</f>
        <v/>
      </c>
      <c r="K57" s="31">
        <f>IF(OR(NOT(ISNUMBER($H57)),NOT(ISNUMBER($I57)),NOT(ISNUMBER($J57)),$I57&gt;$J57),"",IF($H57&lt;$I57,$H57-$I57,IF($H57&gt;$J57,$H57-$J57,0)))</f>
        <v/>
      </c>
      <c r="L57" s="19">
        <f>IF(OR($H57="",$F57="",$E57=""),"",IF(NOT(ISNUMBER($H57)),"Revisar entrada",IF(OR(NOT(ISNUMBER($I57)),NOT(ISNUMBER($J57))),"Sin referencia",IF($I57&gt;$J57,"Revisar entrada",IF($H57&lt;$I57,"Baja",IF($H57&gt;$J57,"Alta","Dentro del rango"))))))</f>
        <v/>
      </c>
      <c r="M57" s="19">
        <f>IF(OR($F57="",$E57=""),"",IFERROR(VLOOKUP($F57&amp;"|"&amp;$E57,'Parámetros'!$A$5:$F$16,6,FALSE),""))</f>
        <v/>
      </c>
      <c r="N57" s="15" t="n"/>
      <c r="O57" s="15" t="n"/>
      <c r="P57" s="20">
        <f>IF(NOT(ISNUMBER($B57)),"",MAX(0,TODAY()-$B57))</f>
        <v/>
      </c>
    </row>
    <row r="58">
      <c r="A58" s="15" t="n"/>
      <c r="B58" s="29" t="n"/>
      <c r="C58" s="15" t="n"/>
      <c r="D58" s="15" t="n"/>
      <c r="E58" s="15" t="n"/>
      <c r="F58" s="15" t="n"/>
      <c r="G58" s="15" t="n"/>
      <c r="H58" s="30" t="n"/>
      <c r="I58" s="32">
        <f>IF(OR($F58="",$E58=""),"",IFERROR(VLOOKUP($F58&amp;"|"&amp;$E58,'Parámetros'!$A$5:$F$16,4,FALSE),""))</f>
        <v/>
      </c>
      <c r="J58" s="32">
        <f>IF(OR($F58="",$E58=""),"",IFERROR(VLOOKUP($F58&amp;"|"&amp;$E58,'Parámetros'!$A$5:$F$16,5,FALSE),""))</f>
        <v/>
      </c>
      <c r="K58" s="32">
        <f>IF(OR(NOT(ISNUMBER($H58)),NOT(ISNUMBER($I58)),NOT(ISNUMBER($J58)),$I58&gt;$J58),"",IF($H58&lt;$I58,$H58-$I58,IF($H58&gt;$J58,$H58-$J58,0)))</f>
        <v/>
      </c>
      <c r="L58" s="22">
        <f>IF(OR($H58="",$F58="",$E58=""),"",IF(NOT(ISNUMBER($H58)),"Revisar entrada",IF(OR(NOT(ISNUMBER($I58)),NOT(ISNUMBER($J58))),"Sin referencia",IF($I58&gt;$J58,"Revisar entrada",IF($H58&lt;$I58,"Baja",IF($H58&gt;$J58,"Alta","Dentro del rango"))))))</f>
        <v/>
      </c>
      <c r="M58" s="22">
        <f>IF(OR($F58="",$E58=""),"",IFERROR(VLOOKUP($F58&amp;"|"&amp;$E58,'Parámetros'!$A$5:$F$16,6,FALSE),""))</f>
        <v/>
      </c>
      <c r="N58" s="15" t="n"/>
      <c r="O58" s="15" t="n"/>
      <c r="P58" s="23">
        <f>IF(NOT(ISNUMBER($B58)),"",MAX(0,TODAY()-$B58))</f>
        <v/>
      </c>
    </row>
    <row r="59">
      <c r="A59" s="15" t="n"/>
      <c r="B59" s="29" t="n"/>
      <c r="C59" s="15" t="n"/>
      <c r="D59" s="15" t="n"/>
      <c r="E59" s="15" t="n"/>
      <c r="F59" s="15" t="n"/>
      <c r="G59" s="15" t="n"/>
      <c r="H59" s="30" t="n"/>
      <c r="I59" s="31">
        <f>IF(OR($F59="",$E59=""),"",IFERROR(VLOOKUP($F59&amp;"|"&amp;$E59,'Parámetros'!$A$5:$F$16,4,FALSE),""))</f>
        <v/>
      </c>
      <c r="J59" s="31">
        <f>IF(OR($F59="",$E59=""),"",IFERROR(VLOOKUP($F59&amp;"|"&amp;$E59,'Parámetros'!$A$5:$F$16,5,FALSE),""))</f>
        <v/>
      </c>
      <c r="K59" s="31">
        <f>IF(OR(NOT(ISNUMBER($H59)),NOT(ISNUMBER($I59)),NOT(ISNUMBER($J59)),$I59&gt;$J59),"",IF($H59&lt;$I59,$H59-$I59,IF($H59&gt;$J59,$H59-$J59,0)))</f>
        <v/>
      </c>
      <c r="L59" s="19">
        <f>IF(OR($H59="",$F59="",$E59=""),"",IF(NOT(ISNUMBER($H59)),"Revisar entrada",IF(OR(NOT(ISNUMBER($I59)),NOT(ISNUMBER($J59))),"Sin referencia",IF($I59&gt;$J59,"Revisar entrada",IF($H59&lt;$I59,"Baja",IF($H59&gt;$J59,"Alta","Dentro del rango"))))))</f>
        <v/>
      </c>
      <c r="M59" s="19">
        <f>IF(OR($F59="",$E59=""),"",IFERROR(VLOOKUP($F59&amp;"|"&amp;$E59,'Parámetros'!$A$5:$F$16,6,FALSE),""))</f>
        <v/>
      </c>
      <c r="N59" s="15" t="n"/>
      <c r="O59" s="15" t="n"/>
      <c r="P59" s="20">
        <f>IF(NOT(ISNUMBER($B59)),"",MAX(0,TODAY()-$B59))</f>
        <v/>
      </c>
    </row>
    <row r="60">
      <c r="A60" s="15" t="n"/>
      <c r="B60" s="29" t="n"/>
      <c r="C60" s="15" t="n"/>
      <c r="D60" s="15" t="n"/>
      <c r="E60" s="15" t="n"/>
      <c r="F60" s="15" t="n"/>
      <c r="G60" s="15" t="n"/>
      <c r="H60" s="30" t="n"/>
      <c r="I60" s="32">
        <f>IF(OR($F60="",$E60=""),"",IFERROR(VLOOKUP($F60&amp;"|"&amp;$E60,'Parámetros'!$A$5:$F$16,4,FALSE),""))</f>
        <v/>
      </c>
      <c r="J60" s="32">
        <f>IF(OR($F60="",$E60=""),"",IFERROR(VLOOKUP($F60&amp;"|"&amp;$E60,'Parámetros'!$A$5:$F$16,5,FALSE),""))</f>
        <v/>
      </c>
      <c r="K60" s="32">
        <f>IF(OR(NOT(ISNUMBER($H60)),NOT(ISNUMBER($I60)),NOT(ISNUMBER($J60)),$I60&gt;$J60),"",IF($H60&lt;$I60,$H60-$I60,IF($H60&gt;$J60,$H60-$J60,0)))</f>
        <v/>
      </c>
      <c r="L60" s="22">
        <f>IF(OR($H60="",$F60="",$E60=""),"",IF(NOT(ISNUMBER($H60)),"Revisar entrada",IF(OR(NOT(ISNUMBER($I60)),NOT(ISNUMBER($J60))),"Sin referencia",IF($I60&gt;$J60,"Revisar entrada",IF($H60&lt;$I60,"Baja",IF($H60&gt;$J60,"Alta","Dentro del rango"))))))</f>
        <v/>
      </c>
      <c r="M60" s="22">
        <f>IF(OR($F60="",$E60=""),"",IFERROR(VLOOKUP($F60&amp;"|"&amp;$E60,'Parámetros'!$A$5:$F$16,6,FALSE),""))</f>
        <v/>
      </c>
      <c r="N60" s="15" t="n"/>
      <c r="O60" s="15" t="n"/>
      <c r="P60" s="23">
        <f>IF(NOT(ISNUMBER($B60)),"",MAX(0,TODAY()-$B60))</f>
        <v/>
      </c>
    </row>
    <row r="61">
      <c r="A61" s="15" t="n"/>
      <c r="B61" s="29" t="n"/>
      <c r="C61" s="15" t="n"/>
      <c r="D61" s="15" t="n"/>
      <c r="E61" s="15" t="n"/>
      <c r="F61" s="15" t="n"/>
      <c r="G61" s="15" t="n"/>
      <c r="H61" s="30" t="n"/>
      <c r="I61" s="31">
        <f>IF(OR($F61="",$E61=""),"",IFERROR(VLOOKUP($F61&amp;"|"&amp;$E61,'Parámetros'!$A$5:$F$16,4,FALSE),""))</f>
        <v/>
      </c>
      <c r="J61" s="31">
        <f>IF(OR($F61="",$E61=""),"",IFERROR(VLOOKUP($F61&amp;"|"&amp;$E61,'Parámetros'!$A$5:$F$16,5,FALSE),""))</f>
        <v/>
      </c>
      <c r="K61" s="31">
        <f>IF(OR(NOT(ISNUMBER($H61)),NOT(ISNUMBER($I61)),NOT(ISNUMBER($J61)),$I61&gt;$J61),"",IF($H61&lt;$I61,$H61-$I61,IF($H61&gt;$J61,$H61-$J61,0)))</f>
        <v/>
      </c>
      <c r="L61" s="19">
        <f>IF(OR($H61="",$F61="",$E61=""),"",IF(NOT(ISNUMBER($H61)),"Revisar entrada",IF(OR(NOT(ISNUMBER($I61)),NOT(ISNUMBER($J61))),"Sin referencia",IF($I61&gt;$J61,"Revisar entrada",IF($H61&lt;$I61,"Baja",IF($H61&gt;$J61,"Alta","Dentro del rango"))))))</f>
        <v/>
      </c>
      <c r="M61" s="19">
        <f>IF(OR($F61="",$E61=""),"",IFERROR(VLOOKUP($F61&amp;"|"&amp;$E61,'Parámetros'!$A$5:$F$16,6,FALSE),""))</f>
        <v/>
      </c>
      <c r="N61" s="15" t="n"/>
      <c r="O61" s="15" t="n"/>
      <c r="P61" s="20">
        <f>IF(NOT(ISNUMBER($B61)),"",MAX(0,TODAY()-$B61))</f>
        <v/>
      </c>
    </row>
    <row r="62">
      <c r="A62" s="15" t="n"/>
      <c r="B62" s="29" t="n"/>
      <c r="C62" s="15" t="n"/>
      <c r="D62" s="15" t="n"/>
      <c r="E62" s="15" t="n"/>
      <c r="F62" s="15" t="n"/>
      <c r="G62" s="15" t="n"/>
      <c r="H62" s="30" t="n"/>
      <c r="I62" s="32">
        <f>IF(OR($F62="",$E62=""),"",IFERROR(VLOOKUP($F62&amp;"|"&amp;$E62,'Parámetros'!$A$5:$F$16,4,FALSE),""))</f>
        <v/>
      </c>
      <c r="J62" s="32">
        <f>IF(OR($F62="",$E62=""),"",IFERROR(VLOOKUP($F62&amp;"|"&amp;$E62,'Parámetros'!$A$5:$F$16,5,FALSE),""))</f>
        <v/>
      </c>
      <c r="K62" s="32">
        <f>IF(OR(NOT(ISNUMBER($H62)),NOT(ISNUMBER($I62)),NOT(ISNUMBER($J62)),$I62&gt;$J62),"",IF($H62&lt;$I62,$H62-$I62,IF($H62&gt;$J62,$H62-$J62,0)))</f>
        <v/>
      </c>
      <c r="L62" s="22">
        <f>IF(OR($H62="",$F62="",$E62=""),"",IF(NOT(ISNUMBER($H62)),"Revisar entrada",IF(OR(NOT(ISNUMBER($I62)),NOT(ISNUMBER($J62))),"Sin referencia",IF($I62&gt;$J62,"Revisar entrada",IF($H62&lt;$I62,"Baja",IF($H62&gt;$J62,"Alta","Dentro del rango"))))))</f>
        <v/>
      </c>
      <c r="M62" s="22">
        <f>IF(OR($F62="",$E62=""),"",IFERROR(VLOOKUP($F62&amp;"|"&amp;$E62,'Parámetros'!$A$5:$F$16,6,FALSE),""))</f>
        <v/>
      </c>
      <c r="N62" s="15" t="n"/>
      <c r="O62" s="15" t="n"/>
      <c r="P62" s="23">
        <f>IF(NOT(ISNUMBER($B62)),"",MAX(0,TODAY()-$B62))</f>
        <v/>
      </c>
    </row>
    <row r="63">
      <c r="A63" s="15" t="n"/>
      <c r="B63" s="29" t="n"/>
      <c r="C63" s="15" t="n"/>
      <c r="D63" s="15" t="n"/>
      <c r="E63" s="15" t="n"/>
      <c r="F63" s="15" t="n"/>
      <c r="G63" s="15" t="n"/>
      <c r="H63" s="30" t="n"/>
      <c r="I63" s="31">
        <f>IF(OR($F63="",$E63=""),"",IFERROR(VLOOKUP($F63&amp;"|"&amp;$E63,'Parámetros'!$A$5:$F$16,4,FALSE),""))</f>
        <v/>
      </c>
      <c r="J63" s="31">
        <f>IF(OR($F63="",$E63=""),"",IFERROR(VLOOKUP($F63&amp;"|"&amp;$E63,'Parámetros'!$A$5:$F$16,5,FALSE),""))</f>
        <v/>
      </c>
      <c r="K63" s="31">
        <f>IF(OR(NOT(ISNUMBER($H63)),NOT(ISNUMBER($I63)),NOT(ISNUMBER($J63)),$I63&gt;$J63),"",IF($H63&lt;$I63,$H63-$I63,IF($H63&gt;$J63,$H63-$J63,0)))</f>
        <v/>
      </c>
      <c r="L63" s="19">
        <f>IF(OR($H63="",$F63="",$E63=""),"",IF(NOT(ISNUMBER($H63)),"Revisar entrada",IF(OR(NOT(ISNUMBER($I63)),NOT(ISNUMBER($J63))),"Sin referencia",IF($I63&gt;$J63,"Revisar entrada",IF($H63&lt;$I63,"Baja",IF($H63&gt;$J63,"Alta","Dentro del rango"))))))</f>
        <v/>
      </c>
      <c r="M63" s="19">
        <f>IF(OR($F63="",$E63=""),"",IFERROR(VLOOKUP($F63&amp;"|"&amp;$E63,'Parámetros'!$A$5:$F$16,6,FALSE),""))</f>
        <v/>
      </c>
      <c r="N63" s="15" t="n"/>
      <c r="O63" s="15" t="n"/>
      <c r="P63" s="20">
        <f>IF(NOT(ISNUMBER($B63)),"",MAX(0,TODAY()-$B63))</f>
        <v/>
      </c>
    </row>
    <row r="64">
      <c r="A64" s="15" t="n"/>
      <c r="B64" s="29" t="n"/>
      <c r="C64" s="15" t="n"/>
      <c r="D64" s="15" t="n"/>
      <c r="E64" s="15" t="n"/>
      <c r="F64" s="15" t="n"/>
      <c r="G64" s="15" t="n"/>
      <c r="H64" s="30" t="n"/>
      <c r="I64" s="32">
        <f>IF(OR($F64="",$E64=""),"",IFERROR(VLOOKUP($F64&amp;"|"&amp;$E64,'Parámetros'!$A$5:$F$16,4,FALSE),""))</f>
        <v/>
      </c>
      <c r="J64" s="32">
        <f>IF(OR($F64="",$E64=""),"",IFERROR(VLOOKUP($F64&amp;"|"&amp;$E64,'Parámetros'!$A$5:$F$16,5,FALSE),""))</f>
        <v/>
      </c>
      <c r="K64" s="32">
        <f>IF(OR(NOT(ISNUMBER($H64)),NOT(ISNUMBER($I64)),NOT(ISNUMBER($J64)),$I64&gt;$J64),"",IF($H64&lt;$I64,$H64-$I64,IF($H64&gt;$J64,$H64-$J64,0)))</f>
        <v/>
      </c>
      <c r="L64" s="22">
        <f>IF(OR($H64="",$F64="",$E64=""),"",IF(NOT(ISNUMBER($H64)),"Revisar entrada",IF(OR(NOT(ISNUMBER($I64)),NOT(ISNUMBER($J64))),"Sin referencia",IF($I64&gt;$J64,"Revisar entrada",IF($H64&lt;$I64,"Baja",IF($H64&gt;$J64,"Alta","Dentro del rango"))))))</f>
        <v/>
      </c>
      <c r="M64" s="22">
        <f>IF(OR($F64="",$E64=""),"",IFERROR(VLOOKUP($F64&amp;"|"&amp;$E64,'Parámetros'!$A$5:$F$16,6,FALSE),""))</f>
        <v/>
      </c>
      <c r="N64" s="15" t="n"/>
      <c r="O64" s="15" t="n"/>
      <c r="P64" s="23">
        <f>IF(NOT(ISNUMBER($B64)),"",MAX(0,TODAY()-$B64))</f>
        <v/>
      </c>
    </row>
    <row r="65">
      <c r="A65" s="15" t="n"/>
      <c r="B65" s="29" t="n"/>
      <c r="C65" s="15" t="n"/>
      <c r="D65" s="15" t="n"/>
      <c r="E65" s="15" t="n"/>
      <c r="F65" s="15" t="n"/>
      <c r="G65" s="15" t="n"/>
      <c r="H65" s="30" t="n"/>
      <c r="I65" s="31">
        <f>IF(OR($F65="",$E65=""),"",IFERROR(VLOOKUP($F65&amp;"|"&amp;$E65,'Parámetros'!$A$5:$F$16,4,FALSE),""))</f>
        <v/>
      </c>
      <c r="J65" s="31">
        <f>IF(OR($F65="",$E65=""),"",IFERROR(VLOOKUP($F65&amp;"|"&amp;$E65,'Parámetros'!$A$5:$F$16,5,FALSE),""))</f>
        <v/>
      </c>
      <c r="K65" s="31">
        <f>IF(OR(NOT(ISNUMBER($H65)),NOT(ISNUMBER($I65)),NOT(ISNUMBER($J65)),$I65&gt;$J65),"",IF($H65&lt;$I65,$H65-$I65,IF($H65&gt;$J65,$H65-$J65,0)))</f>
        <v/>
      </c>
      <c r="L65" s="19">
        <f>IF(OR($H65="",$F65="",$E65=""),"",IF(NOT(ISNUMBER($H65)),"Revisar entrada",IF(OR(NOT(ISNUMBER($I65)),NOT(ISNUMBER($J65))),"Sin referencia",IF($I65&gt;$J65,"Revisar entrada",IF($H65&lt;$I65,"Baja",IF($H65&gt;$J65,"Alta","Dentro del rango"))))))</f>
        <v/>
      </c>
      <c r="M65" s="19">
        <f>IF(OR($F65="",$E65=""),"",IFERROR(VLOOKUP($F65&amp;"|"&amp;$E65,'Parámetros'!$A$5:$F$16,6,FALSE),""))</f>
        <v/>
      </c>
      <c r="N65" s="15" t="n"/>
      <c r="O65" s="15" t="n"/>
      <c r="P65" s="20">
        <f>IF(NOT(ISNUMBER($B65)),"",MAX(0,TODAY()-$B65))</f>
        <v/>
      </c>
    </row>
    <row r="66">
      <c r="A66" s="15" t="n"/>
      <c r="B66" s="29" t="n"/>
      <c r="C66" s="15" t="n"/>
      <c r="D66" s="15" t="n"/>
      <c r="E66" s="15" t="n"/>
      <c r="F66" s="15" t="n"/>
      <c r="G66" s="15" t="n"/>
      <c r="H66" s="30" t="n"/>
      <c r="I66" s="32">
        <f>IF(OR($F66="",$E66=""),"",IFERROR(VLOOKUP($F66&amp;"|"&amp;$E66,'Parámetros'!$A$5:$F$16,4,FALSE),""))</f>
        <v/>
      </c>
      <c r="J66" s="32">
        <f>IF(OR($F66="",$E66=""),"",IFERROR(VLOOKUP($F66&amp;"|"&amp;$E66,'Parámetros'!$A$5:$F$16,5,FALSE),""))</f>
        <v/>
      </c>
      <c r="K66" s="32">
        <f>IF(OR(NOT(ISNUMBER($H66)),NOT(ISNUMBER($I66)),NOT(ISNUMBER($J66)),$I66&gt;$J66),"",IF($H66&lt;$I66,$H66-$I66,IF($H66&gt;$J66,$H66-$J66,0)))</f>
        <v/>
      </c>
      <c r="L66" s="22">
        <f>IF(OR($H66="",$F66="",$E66=""),"",IF(NOT(ISNUMBER($H66)),"Revisar entrada",IF(OR(NOT(ISNUMBER($I66)),NOT(ISNUMBER($J66))),"Sin referencia",IF($I66&gt;$J66,"Revisar entrada",IF($H66&lt;$I66,"Baja",IF($H66&gt;$J66,"Alta","Dentro del rango"))))))</f>
        <v/>
      </c>
      <c r="M66" s="22">
        <f>IF(OR($F66="",$E66=""),"",IFERROR(VLOOKUP($F66&amp;"|"&amp;$E66,'Parámetros'!$A$5:$F$16,6,FALSE),""))</f>
        <v/>
      </c>
      <c r="N66" s="15" t="n"/>
      <c r="O66" s="15" t="n"/>
      <c r="P66" s="23">
        <f>IF(NOT(ISNUMBER($B66)),"",MAX(0,TODAY()-$B66))</f>
        <v/>
      </c>
    </row>
    <row r="67">
      <c r="A67" s="15" t="n"/>
      <c r="B67" s="29" t="n"/>
      <c r="C67" s="15" t="n"/>
      <c r="D67" s="15" t="n"/>
      <c r="E67" s="15" t="n"/>
      <c r="F67" s="15" t="n"/>
      <c r="G67" s="15" t="n"/>
      <c r="H67" s="30" t="n"/>
      <c r="I67" s="31">
        <f>IF(OR($F67="",$E67=""),"",IFERROR(VLOOKUP($F67&amp;"|"&amp;$E67,'Parámetros'!$A$5:$F$16,4,FALSE),""))</f>
        <v/>
      </c>
      <c r="J67" s="31">
        <f>IF(OR($F67="",$E67=""),"",IFERROR(VLOOKUP($F67&amp;"|"&amp;$E67,'Parámetros'!$A$5:$F$16,5,FALSE),""))</f>
        <v/>
      </c>
      <c r="K67" s="31">
        <f>IF(OR(NOT(ISNUMBER($H67)),NOT(ISNUMBER($I67)),NOT(ISNUMBER($J67)),$I67&gt;$J67),"",IF($H67&lt;$I67,$H67-$I67,IF($H67&gt;$J67,$H67-$J67,0)))</f>
        <v/>
      </c>
      <c r="L67" s="19">
        <f>IF(OR($H67="",$F67="",$E67=""),"",IF(NOT(ISNUMBER($H67)),"Revisar entrada",IF(OR(NOT(ISNUMBER($I67)),NOT(ISNUMBER($J67))),"Sin referencia",IF($I67&gt;$J67,"Revisar entrada",IF($H67&lt;$I67,"Baja",IF($H67&gt;$J67,"Alta","Dentro del rango"))))))</f>
        <v/>
      </c>
      <c r="M67" s="19">
        <f>IF(OR($F67="",$E67=""),"",IFERROR(VLOOKUP($F67&amp;"|"&amp;$E67,'Parámetros'!$A$5:$F$16,6,FALSE),""))</f>
        <v/>
      </c>
      <c r="N67" s="15" t="n"/>
      <c r="O67" s="15" t="n"/>
      <c r="P67" s="20">
        <f>IF(NOT(ISNUMBER($B67)),"",MAX(0,TODAY()-$B67))</f>
        <v/>
      </c>
    </row>
    <row r="68">
      <c r="A68" s="15" t="n"/>
      <c r="B68" s="29" t="n"/>
      <c r="C68" s="15" t="n"/>
      <c r="D68" s="15" t="n"/>
      <c r="E68" s="15" t="n"/>
      <c r="F68" s="15" t="n"/>
      <c r="G68" s="15" t="n"/>
      <c r="H68" s="30" t="n"/>
      <c r="I68" s="32">
        <f>IF(OR($F68="",$E68=""),"",IFERROR(VLOOKUP($F68&amp;"|"&amp;$E68,'Parámetros'!$A$5:$F$16,4,FALSE),""))</f>
        <v/>
      </c>
      <c r="J68" s="32">
        <f>IF(OR($F68="",$E68=""),"",IFERROR(VLOOKUP($F68&amp;"|"&amp;$E68,'Parámetros'!$A$5:$F$16,5,FALSE),""))</f>
        <v/>
      </c>
      <c r="K68" s="32">
        <f>IF(OR(NOT(ISNUMBER($H68)),NOT(ISNUMBER($I68)),NOT(ISNUMBER($J68)),$I68&gt;$J68),"",IF($H68&lt;$I68,$H68-$I68,IF($H68&gt;$J68,$H68-$J68,0)))</f>
        <v/>
      </c>
      <c r="L68" s="22">
        <f>IF(OR($H68="",$F68="",$E68=""),"",IF(NOT(ISNUMBER($H68)),"Revisar entrada",IF(OR(NOT(ISNUMBER($I68)),NOT(ISNUMBER($J68))),"Sin referencia",IF($I68&gt;$J68,"Revisar entrada",IF($H68&lt;$I68,"Baja",IF($H68&gt;$J68,"Alta","Dentro del rango"))))))</f>
        <v/>
      </c>
      <c r="M68" s="22">
        <f>IF(OR($F68="",$E68=""),"",IFERROR(VLOOKUP($F68&amp;"|"&amp;$E68,'Parámetros'!$A$5:$F$16,6,FALSE),""))</f>
        <v/>
      </c>
      <c r="N68" s="15" t="n"/>
      <c r="O68" s="15" t="n"/>
      <c r="P68" s="23">
        <f>IF(NOT(ISNUMBER($B68)),"",MAX(0,TODAY()-$B68))</f>
        <v/>
      </c>
    </row>
    <row r="69">
      <c r="A69" s="15" t="n"/>
      <c r="B69" s="29" t="n"/>
      <c r="C69" s="15" t="n"/>
      <c r="D69" s="15" t="n"/>
      <c r="E69" s="15" t="n"/>
      <c r="F69" s="15" t="n"/>
      <c r="G69" s="15" t="n"/>
      <c r="H69" s="30" t="n"/>
      <c r="I69" s="31">
        <f>IF(OR($F69="",$E69=""),"",IFERROR(VLOOKUP($F69&amp;"|"&amp;$E69,'Parámetros'!$A$5:$F$16,4,FALSE),""))</f>
        <v/>
      </c>
      <c r="J69" s="31">
        <f>IF(OR($F69="",$E69=""),"",IFERROR(VLOOKUP($F69&amp;"|"&amp;$E69,'Parámetros'!$A$5:$F$16,5,FALSE),""))</f>
        <v/>
      </c>
      <c r="K69" s="31">
        <f>IF(OR(NOT(ISNUMBER($H69)),NOT(ISNUMBER($I69)),NOT(ISNUMBER($J69)),$I69&gt;$J69),"",IF($H69&lt;$I69,$H69-$I69,IF($H69&gt;$J69,$H69-$J69,0)))</f>
        <v/>
      </c>
      <c r="L69" s="19">
        <f>IF(OR($H69="",$F69="",$E69=""),"",IF(NOT(ISNUMBER($H69)),"Revisar entrada",IF(OR(NOT(ISNUMBER($I69)),NOT(ISNUMBER($J69))),"Sin referencia",IF($I69&gt;$J69,"Revisar entrada",IF($H69&lt;$I69,"Baja",IF($H69&gt;$J69,"Alta","Dentro del rango"))))))</f>
        <v/>
      </c>
      <c r="M69" s="19">
        <f>IF(OR($F69="",$E69=""),"",IFERROR(VLOOKUP($F69&amp;"|"&amp;$E69,'Parámetros'!$A$5:$F$16,6,FALSE),""))</f>
        <v/>
      </c>
      <c r="N69" s="15" t="n"/>
      <c r="O69" s="15" t="n"/>
      <c r="P69" s="20">
        <f>IF(NOT(ISNUMBER($B69)),"",MAX(0,TODAY()-$B69))</f>
        <v/>
      </c>
    </row>
    <row r="70">
      <c r="A70" s="15" t="n"/>
      <c r="B70" s="29" t="n"/>
      <c r="C70" s="15" t="n"/>
      <c r="D70" s="15" t="n"/>
      <c r="E70" s="15" t="n"/>
      <c r="F70" s="15" t="n"/>
      <c r="G70" s="15" t="n"/>
      <c r="H70" s="30" t="n"/>
      <c r="I70" s="32">
        <f>IF(OR($F70="",$E70=""),"",IFERROR(VLOOKUP($F70&amp;"|"&amp;$E70,'Parámetros'!$A$5:$F$16,4,FALSE),""))</f>
        <v/>
      </c>
      <c r="J70" s="32">
        <f>IF(OR($F70="",$E70=""),"",IFERROR(VLOOKUP($F70&amp;"|"&amp;$E70,'Parámetros'!$A$5:$F$16,5,FALSE),""))</f>
        <v/>
      </c>
      <c r="K70" s="32">
        <f>IF(OR(NOT(ISNUMBER($H70)),NOT(ISNUMBER($I70)),NOT(ISNUMBER($J70)),$I70&gt;$J70),"",IF($H70&lt;$I70,$H70-$I70,IF($H70&gt;$J70,$H70-$J70,0)))</f>
        <v/>
      </c>
      <c r="L70" s="22">
        <f>IF(OR($H70="",$F70="",$E70=""),"",IF(NOT(ISNUMBER($H70)),"Revisar entrada",IF(OR(NOT(ISNUMBER($I70)),NOT(ISNUMBER($J70))),"Sin referencia",IF($I70&gt;$J70,"Revisar entrada",IF($H70&lt;$I70,"Baja",IF($H70&gt;$J70,"Alta","Dentro del rango"))))))</f>
        <v/>
      </c>
      <c r="M70" s="22">
        <f>IF(OR($F70="",$E70=""),"",IFERROR(VLOOKUP($F70&amp;"|"&amp;$E70,'Parámetros'!$A$5:$F$16,6,FALSE),""))</f>
        <v/>
      </c>
      <c r="N70" s="15" t="n"/>
      <c r="O70" s="15" t="n"/>
      <c r="P70" s="23">
        <f>IF(NOT(ISNUMBER($B70)),"",MAX(0,TODAY()-$B70))</f>
        <v/>
      </c>
    </row>
    <row r="71">
      <c r="A71" s="15" t="n"/>
      <c r="B71" s="29" t="n"/>
      <c r="C71" s="15" t="n"/>
      <c r="D71" s="15" t="n"/>
      <c r="E71" s="15" t="n"/>
      <c r="F71" s="15" t="n"/>
      <c r="G71" s="15" t="n"/>
      <c r="H71" s="30" t="n"/>
      <c r="I71" s="31">
        <f>IF(OR($F71="",$E71=""),"",IFERROR(VLOOKUP($F71&amp;"|"&amp;$E71,'Parámetros'!$A$5:$F$16,4,FALSE),""))</f>
        <v/>
      </c>
      <c r="J71" s="31">
        <f>IF(OR($F71="",$E71=""),"",IFERROR(VLOOKUP($F71&amp;"|"&amp;$E71,'Parámetros'!$A$5:$F$16,5,FALSE),""))</f>
        <v/>
      </c>
      <c r="K71" s="31">
        <f>IF(OR(NOT(ISNUMBER($H71)),NOT(ISNUMBER($I71)),NOT(ISNUMBER($J71)),$I71&gt;$J71),"",IF($H71&lt;$I71,$H71-$I71,IF($H71&gt;$J71,$H71-$J71,0)))</f>
        <v/>
      </c>
      <c r="L71" s="19">
        <f>IF(OR($H71="",$F71="",$E71=""),"",IF(NOT(ISNUMBER($H71)),"Revisar entrada",IF(OR(NOT(ISNUMBER($I71)),NOT(ISNUMBER($J71))),"Sin referencia",IF($I71&gt;$J71,"Revisar entrada",IF($H71&lt;$I71,"Baja",IF($H71&gt;$J71,"Alta","Dentro del rango"))))))</f>
        <v/>
      </c>
      <c r="M71" s="19">
        <f>IF(OR($F71="",$E71=""),"",IFERROR(VLOOKUP($F71&amp;"|"&amp;$E71,'Parámetros'!$A$5:$F$16,6,FALSE),""))</f>
        <v/>
      </c>
      <c r="N71" s="15" t="n"/>
      <c r="O71" s="15" t="n"/>
      <c r="P71" s="20">
        <f>IF(NOT(ISNUMBER($B71)),"",MAX(0,TODAY()-$B71))</f>
        <v/>
      </c>
    </row>
    <row r="72">
      <c r="A72" s="15" t="n"/>
      <c r="B72" s="29" t="n"/>
      <c r="C72" s="15" t="n"/>
      <c r="D72" s="15" t="n"/>
      <c r="E72" s="15" t="n"/>
      <c r="F72" s="15" t="n"/>
      <c r="G72" s="15" t="n"/>
      <c r="H72" s="30" t="n"/>
      <c r="I72" s="32">
        <f>IF(OR($F72="",$E72=""),"",IFERROR(VLOOKUP($F72&amp;"|"&amp;$E72,'Parámetros'!$A$5:$F$16,4,FALSE),""))</f>
        <v/>
      </c>
      <c r="J72" s="32">
        <f>IF(OR($F72="",$E72=""),"",IFERROR(VLOOKUP($F72&amp;"|"&amp;$E72,'Parámetros'!$A$5:$F$16,5,FALSE),""))</f>
        <v/>
      </c>
      <c r="K72" s="32">
        <f>IF(OR(NOT(ISNUMBER($H72)),NOT(ISNUMBER($I72)),NOT(ISNUMBER($J72)),$I72&gt;$J72),"",IF($H72&lt;$I72,$H72-$I72,IF($H72&gt;$J72,$H72-$J72,0)))</f>
        <v/>
      </c>
      <c r="L72" s="22">
        <f>IF(OR($H72="",$F72="",$E72=""),"",IF(NOT(ISNUMBER($H72)),"Revisar entrada",IF(OR(NOT(ISNUMBER($I72)),NOT(ISNUMBER($J72))),"Sin referencia",IF($I72&gt;$J72,"Revisar entrada",IF($H72&lt;$I72,"Baja",IF($H72&gt;$J72,"Alta","Dentro del rango"))))))</f>
        <v/>
      </c>
      <c r="M72" s="22">
        <f>IF(OR($F72="",$E72=""),"",IFERROR(VLOOKUP($F72&amp;"|"&amp;$E72,'Parámetros'!$A$5:$F$16,6,FALSE),""))</f>
        <v/>
      </c>
      <c r="N72" s="15" t="n"/>
      <c r="O72" s="15" t="n"/>
      <c r="P72" s="23">
        <f>IF(NOT(ISNUMBER($B72)),"",MAX(0,TODAY()-$B72))</f>
        <v/>
      </c>
    </row>
    <row r="73">
      <c r="A73" s="15" t="n"/>
      <c r="B73" s="29" t="n"/>
      <c r="C73" s="15" t="n"/>
      <c r="D73" s="15" t="n"/>
      <c r="E73" s="15" t="n"/>
      <c r="F73" s="15" t="n"/>
      <c r="G73" s="15" t="n"/>
      <c r="H73" s="30" t="n"/>
      <c r="I73" s="31">
        <f>IF(OR($F73="",$E73=""),"",IFERROR(VLOOKUP($F73&amp;"|"&amp;$E73,'Parámetros'!$A$5:$F$16,4,FALSE),""))</f>
        <v/>
      </c>
      <c r="J73" s="31">
        <f>IF(OR($F73="",$E73=""),"",IFERROR(VLOOKUP($F73&amp;"|"&amp;$E73,'Parámetros'!$A$5:$F$16,5,FALSE),""))</f>
        <v/>
      </c>
      <c r="K73" s="31">
        <f>IF(OR(NOT(ISNUMBER($H73)),NOT(ISNUMBER($I73)),NOT(ISNUMBER($J73)),$I73&gt;$J73),"",IF($H73&lt;$I73,$H73-$I73,IF($H73&gt;$J73,$H73-$J73,0)))</f>
        <v/>
      </c>
      <c r="L73" s="19">
        <f>IF(OR($H73="",$F73="",$E73=""),"",IF(NOT(ISNUMBER($H73)),"Revisar entrada",IF(OR(NOT(ISNUMBER($I73)),NOT(ISNUMBER($J73))),"Sin referencia",IF($I73&gt;$J73,"Revisar entrada",IF($H73&lt;$I73,"Baja",IF($H73&gt;$J73,"Alta","Dentro del rango"))))))</f>
        <v/>
      </c>
      <c r="M73" s="19">
        <f>IF(OR($F73="",$E73=""),"",IFERROR(VLOOKUP($F73&amp;"|"&amp;$E73,'Parámetros'!$A$5:$F$16,6,FALSE),""))</f>
        <v/>
      </c>
      <c r="N73" s="15" t="n"/>
      <c r="O73" s="15" t="n"/>
      <c r="P73" s="20">
        <f>IF(NOT(ISNUMBER($B73)),"",MAX(0,TODAY()-$B73))</f>
        <v/>
      </c>
    </row>
    <row r="74">
      <c r="A74" s="15" t="n"/>
      <c r="B74" s="29" t="n"/>
      <c r="C74" s="15" t="n"/>
      <c r="D74" s="15" t="n"/>
      <c r="E74" s="15" t="n"/>
      <c r="F74" s="15" t="n"/>
      <c r="G74" s="15" t="n"/>
      <c r="H74" s="30" t="n"/>
      <c r="I74" s="32">
        <f>IF(OR($F74="",$E74=""),"",IFERROR(VLOOKUP($F74&amp;"|"&amp;$E74,'Parámetros'!$A$5:$F$16,4,FALSE),""))</f>
        <v/>
      </c>
      <c r="J74" s="32">
        <f>IF(OR($F74="",$E74=""),"",IFERROR(VLOOKUP($F74&amp;"|"&amp;$E74,'Parámetros'!$A$5:$F$16,5,FALSE),""))</f>
        <v/>
      </c>
      <c r="K74" s="32">
        <f>IF(OR(NOT(ISNUMBER($H74)),NOT(ISNUMBER($I74)),NOT(ISNUMBER($J74)),$I74&gt;$J74),"",IF($H74&lt;$I74,$H74-$I74,IF($H74&gt;$J74,$H74-$J74,0)))</f>
        <v/>
      </c>
      <c r="L74" s="22">
        <f>IF(OR($H74="",$F74="",$E74=""),"",IF(NOT(ISNUMBER($H74)),"Revisar entrada",IF(OR(NOT(ISNUMBER($I74)),NOT(ISNUMBER($J74))),"Sin referencia",IF($I74&gt;$J74,"Revisar entrada",IF($H74&lt;$I74,"Baja",IF($H74&gt;$J74,"Alta","Dentro del rango"))))))</f>
        <v/>
      </c>
      <c r="M74" s="22">
        <f>IF(OR($F74="",$E74=""),"",IFERROR(VLOOKUP($F74&amp;"|"&amp;$E74,'Parámetros'!$A$5:$F$16,6,FALSE),""))</f>
        <v/>
      </c>
      <c r="N74" s="15" t="n"/>
      <c r="O74" s="15" t="n"/>
      <c r="P74" s="23">
        <f>IF(NOT(ISNUMBER($B74)),"",MAX(0,TODAY()-$B74))</f>
        <v/>
      </c>
    </row>
    <row r="75">
      <c r="A75" s="15" t="n"/>
      <c r="B75" s="29" t="n"/>
      <c r="C75" s="15" t="n"/>
      <c r="D75" s="15" t="n"/>
      <c r="E75" s="15" t="n"/>
      <c r="F75" s="15" t="n"/>
      <c r="G75" s="15" t="n"/>
      <c r="H75" s="30" t="n"/>
      <c r="I75" s="31">
        <f>IF(OR($F75="",$E75=""),"",IFERROR(VLOOKUP($F75&amp;"|"&amp;$E75,'Parámetros'!$A$5:$F$16,4,FALSE),""))</f>
        <v/>
      </c>
      <c r="J75" s="31">
        <f>IF(OR($F75="",$E75=""),"",IFERROR(VLOOKUP($F75&amp;"|"&amp;$E75,'Parámetros'!$A$5:$F$16,5,FALSE),""))</f>
        <v/>
      </c>
      <c r="K75" s="31">
        <f>IF(OR(NOT(ISNUMBER($H75)),NOT(ISNUMBER($I75)),NOT(ISNUMBER($J75)),$I75&gt;$J75),"",IF($H75&lt;$I75,$H75-$I75,IF($H75&gt;$J75,$H75-$J75,0)))</f>
        <v/>
      </c>
      <c r="L75" s="19">
        <f>IF(OR($H75="",$F75="",$E75=""),"",IF(NOT(ISNUMBER($H75)),"Revisar entrada",IF(OR(NOT(ISNUMBER($I75)),NOT(ISNUMBER($J75))),"Sin referencia",IF($I75&gt;$J75,"Revisar entrada",IF($H75&lt;$I75,"Baja",IF($H75&gt;$J75,"Alta","Dentro del rango"))))))</f>
        <v/>
      </c>
      <c r="M75" s="19">
        <f>IF(OR($F75="",$E75=""),"",IFERROR(VLOOKUP($F75&amp;"|"&amp;$E75,'Parámetros'!$A$5:$F$16,6,FALSE),""))</f>
        <v/>
      </c>
      <c r="N75" s="15" t="n"/>
      <c r="O75" s="15" t="n"/>
      <c r="P75" s="20">
        <f>IF(NOT(ISNUMBER($B75)),"",MAX(0,TODAY()-$B75))</f>
        <v/>
      </c>
    </row>
    <row r="76">
      <c r="A76" s="15" t="n"/>
      <c r="B76" s="29" t="n"/>
      <c r="C76" s="15" t="n"/>
      <c r="D76" s="15" t="n"/>
      <c r="E76" s="15" t="n"/>
      <c r="F76" s="15" t="n"/>
      <c r="G76" s="15" t="n"/>
      <c r="H76" s="30" t="n"/>
      <c r="I76" s="32">
        <f>IF(OR($F76="",$E76=""),"",IFERROR(VLOOKUP($F76&amp;"|"&amp;$E76,'Parámetros'!$A$5:$F$16,4,FALSE),""))</f>
        <v/>
      </c>
      <c r="J76" s="32">
        <f>IF(OR($F76="",$E76=""),"",IFERROR(VLOOKUP($F76&amp;"|"&amp;$E76,'Parámetros'!$A$5:$F$16,5,FALSE),""))</f>
        <v/>
      </c>
      <c r="K76" s="32">
        <f>IF(OR(NOT(ISNUMBER($H76)),NOT(ISNUMBER($I76)),NOT(ISNUMBER($J76)),$I76&gt;$J76),"",IF($H76&lt;$I76,$H76-$I76,IF($H76&gt;$J76,$H76-$J76,0)))</f>
        <v/>
      </c>
      <c r="L76" s="22">
        <f>IF(OR($H76="",$F76="",$E76=""),"",IF(NOT(ISNUMBER($H76)),"Revisar entrada",IF(OR(NOT(ISNUMBER($I76)),NOT(ISNUMBER($J76))),"Sin referencia",IF($I76&gt;$J76,"Revisar entrada",IF($H76&lt;$I76,"Baja",IF($H76&gt;$J76,"Alta","Dentro del rango"))))))</f>
        <v/>
      </c>
      <c r="M76" s="22">
        <f>IF(OR($F76="",$E76=""),"",IFERROR(VLOOKUP($F76&amp;"|"&amp;$E76,'Parámetros'!$A$5:$F$16,6,FALSE),""))</f>
        <v/>
      </c>
      <c r="N76" s="15" t="n"/>
      <c r="O76" s="15" t="n"/>
      <c r="P76" s="23">
        <f>IF(NOT(ISNUMBER($B76)),"",MAX(0,TODAY()-$B76))</f>
        <v/>
      </c>
    </row>
    <row r="77">
      <c r="A77" s="15" t="n"/>
      <c r="B77" s="29" t="n"/>
      <c r="C77" s="15" t="n"/>
      <c r="D77" s="15" t="n"/>
      <c r="E77" s="15" t="n"/>
      <c r="F77" s="15" t="n"/>
      <c r="G77" s="15" t="n"/>
      <c r="H77" s="30" t="n"/>
      <c r="I77" s="31">
        <f>IF(OR($F77="",$E77=""),"",IFERROR(VLOOKUP($F77&amp;"|"&amp;$E77,'Parámetros'!$A$5:$F$16,4,FALSE),""))</f>
        <v/>
      </c>
      <c r="J77" s="31">
        <f>IF(OR($F77="",$E77=""),"",IFERROR(VLOOKUP($F77&amp;"|"&amp;$E77,'Parámetros'!$A$5:$F$16,5,FALSE),""))</f>
        <v/>
      </c>
      <c r="K77" s="31">
        <f>IF(OR(NOT(ISNUMBER($H77)),NOT(ISNUMBER($I77)),NOT(ISNUMBER($J77)),$I77&gt;$J77),"",IF($H77&lt;$I77,$H77-$I77,IF($H77&gt;$J77,$H77-$J77,0)))</f>
        <v/>
      </c>
      <c r="L77" s="19">
        <f>IF(OR($H77="",$F77="",$E77=""),"",IF(NOT(ISNUMBER($H77)),"Revisar entrada",IF(OR(NOT(ISNUMBER($I77)),NOT(ISNUMBER($J77))),"Sin referencia",IF($I77&gt;$J77,"Revisar entrada",IF($H77&lt;$I77,"Baja",IF($H77&gt;$J77,"Alta","Dentro del rango"))))))</f>
        <v/>
      </c>
      <c r="M77" s="19">
        <f>IF(OR($F77="",$E77=""),"",IFERROR(VLOOKUP($F77&amp;"|"&amp;$E77,'Parámetros'!$A$5:$F$16,6,FALSE),""))</f>
        <v/>
      </c>
      <c r="N77" s="15" t="n"/>
      <c r="O77" s="15" t="n"/>
      <c r="P77" s="20">
        <f>IF(NOT(ISNUMBER($B77)),"",MAX(0,TODAY()-$B77))</f>
        <v/>
      </c>
    </row>
    <row r="78">
      <c r="A78" s="15" t="n"/>
      <c r="B78" s="29" t="n"/>
      <c r="C78" s="15" t="n"/>
      <c r="D78" s="15" t="n"/>
      <c r="E78" s="15" t="n"/>
      <c r="F78" s="15" t="n"/>
      <c r="G78" s="15" t="n"/>
      <c r="H78" s="30" t="n"/>
      <c r="I78" s="32">
        <f>IF(OR($F78="",$E78=""),"",IFERROR(VLOOKUP($F78&amp;"|"&amp;$E78,'Parámetros'!$A$5:$F$16,4,FALSE),""))</f>
        <v/>
      </c>
      <c r="J78" s="32">
        <f>IF(OR($F78="",$E78=""),"",IFERROR(VLOOKUP($F78&amp;"|"&amp;$E78,'Parámetros'!$A$5:$F$16,5,FALSE),""))</f>
        <v/>
      </c>
      <c r="K78" s="32">
        <f>IF(OR(NOT(ISNUMBER($H78)),NOT(ISNUMBER($I78)),NOT(ISNUMBER($J78)),$I78&gt;$J78),"",IF($H78&lt;$I78,$H78-$I78,IF($H78&gt;$J78,$H78-$J78,0)))</f>
        <v/>
      </c>
      <c r="L78" s="22">
        <f>IF(OR($H78="",$F78="",$E78=""),"",IF(NOT(ISNUMBER($H78)),"Revisar entrada",IF(OR(NOT(ISNUMBER($I78)),NOT(ISNUMBER($J78))),"Sin referencia",IF($I78&gt;$J78,"Revisar entrada",IF($H78&lt;$I78,"Baja",IF($H78&gt;$J78,"Alta","Dentro del rango"))))))</f>
        <v/>
      </c>
      <c r="M78" s="22">
        <f>IF(OR($F78="",$E78=""),"",IFERROR(VLOOKUP($F78&amp;"|"&amp;$E78,'Parámetros'!$A$5:$F$16,6,FALSE),""))</f>
        <v/>
      </c>
      <c r="N78" s="15" t="n"/>
      <c r="O78" s="15" t="n"/>
      <c r="P78" s="23">
        <f>IF(NOT(ISNUMBER($B78)),"",MAX(0,TODAY()-$B78))</f>
        <v/>
      </c>
    </row>
    <row r="79">
      <c r="A79" s="15" t="n"/>
      <c r="B79" s="29" t="n"/>
      <c r="C79" s="15" t="n"/>
      <c r="D79" s="15" t="n"/>
      <c r="E79" s="15" t="n"/>
      <c r="F79" s="15" t="n"/>
      <c r="G79" s="15" t="n"/>
      <c r="H79" s="30" t="n"/>
      <c r="I79" s="31">
        <f>IF(OR($F79="",$E79=""),"",IFERROR(VLOOKUP($F79&amp;"|"&amp;$E79,'Parámetros'!$A$5:$F$16,4,FALSE),""))</f>
        <v/>
      </c>
      <c r="J79" s="31">
        <f>IF(OR($F79="",$E79=""),"",IFERROR(VLOOKUP($F79&amp;"|"&amp;$E79,'Parámetros'!$A$5:$F$16,5,FALSE),""))</f>
        <v/>
      </c>
      <c r="K79" s="31">
        <f>IF(OR(NOT(ISNUMBER($H79)),NOT(ISNUMBER($I79)),NOT(ISNUMBER($J79)),$I79&gt;$J79),"",IF($H79&lt;$I79,$H79-$I79,IF($H79&gt;$J79,$H79-$J79,0)))</f>
        <v/>
      </c>
      <c r="L79" s="19">
        <f>IF(OR($H79="",$F79="",$E79=""),"",IF(NOT(ISNUMBER($H79)),"Revisar entrada",IF(OR(NOT(ISNUMBER($I79)),NOT(ISNUMBER($J79))),"Sin referencia",IF($I79&gt;$J79,"Revisar entrada",IF($H79&lt;$I79,"Baja",IF($H79&gt;$J79,"Alta","Dentro del rango"))))))</f>
        <v/>
      </c>
      <c r="M79" s="19">
        <f>IF(OR($F79="",$E79=""),"",IFERROR(VLOOKUP($F79&amp;"|"&amp;$E79,'Parámetros'!$A$5:$F$16,6,FALSE),""))</f>
        <v/>
      </c>
      <c r="N79" s="15" t="n"/>
      <c r="O79" s="15" t="n"/>
      <c r="P79" s="20">
        <f>IF(NOT(ISNUMBER($B79)),"",MAX(0,TODAY()-$B79))</f>
        <v/>
      </c>
    </row>
    <row r="80">
      <c r="A80" s="15" t="n"/>
      <c r="B80" s="29" t="n"/>
      <c r="C80" s="15" t="n"/>
      <c r="D80" s="15" t="n"/>
      <c r="E80" s="15" t="n"/>
      <c r="F80" s="15" t="n"/>
      <c r="G80" s="15" t="n"/>
      <c r="H80" s="30" t="n"/>
      <c r="I80" s="32">
        <f>IF(OR($F80="",$E80=""),"",IFERROR(VLOOKUP($F80&amp;"|"&amp;$E80,'Parámetros'!$A$5:$F$16,4,FALSE),""))</f>
        <v/>
      </c>
      <c r="J80" s="32">
        <f>IF(OR($F80="",$E80=""),"",IFERROR(VLOOKUP($F80&amp;"|"&amp;$E80,'Parámetros'!$A$5:$F$16,5,FALSE),""))</f>
        <v/>
      </c>
      <c r="K80" s="32">
        <f>IF(OR(NOT(ISNUMBER($H80)),NOT(ISNUMBER($I80)),NOT(ISNUMBER($J80)),$I80&gt;$J80),"",IF($H80&lt;$I80,$H80-$I80,IF($H80&gt;$J80,$H80-$J80,0)))</f>
        <v/>
      </c>
      <c r="L80" s="22">
        <f>IF(OR($H80="",$F80="",$E80=""),"",IF(NOT(ISNUMBER($H80)),"Revisar entrada",IF(OR(NOT(ISNUMBER($I80)),NOT(ISNUMBER($J80))),"Sin referencia",IF($I80&gt;$J80,"Revisar entrada",IF($H80&lt;$I80,"Baja",IF($H80&gt;$J80,"Alta","Dentro del rango"))))))</f>
        <v/>
      </c>
      <c r="M80" s="22">
        <f>IF(OR($F80="",$E80=""),"",IFERROR(VLOOKUP($F80&amp;"|"&amp;$E80,'Parámetros'!$A$5:$F$16,6,FALSE),""))</f>
        <v/>
      </c>
      <c r="N80" s="15" t="n"/>
      <c r="O80" s="15" t="n"/>
      <c r="P80" s="23">
        <f>IF(NOT(ISNUMBER($B80)),"",MAX(0,TODAY()-$B80))</f>
        <v/>
      </c>
    </row>
    <row r="81">
      <c r="A81" s="15" t="n"/>
      <c r="B81" s="29" t="n"/>
      <c r="C81" s="15" t="n"/>
      <c r="D81" s="15" t="n"/>
      <c r="E81" s="15" t="n"/>
      <c r="F81" s="15" t="n"/>
      <c r="G81" s="15" t="n"/>
      <c r="H81" s="30" t="n"/>
      <c r="I81" s="31">
        <f>IF(OR($F81="",$E81=""),"",IFERROR(VLOOKUP($F81&amp;"|"&amp;$E81,'Parámetros'!$A$5:$F$16,4,FALSE),""))</f>
        <v/>
      </c>
      <c r="J81" s="31">
        <f>IF(OR($F81="",$E81=""),"",IFERROR(VLOOKUP($F81&amp;"|"&amp;$E81,'Parámetros'!$A$5:$F$16,5,FALSE),""))</f>
        <v/>
      </c>
      <c r="K81" s="31">
        <f>IF(OR(NOT(ISNUMBER($H81)),NOT(ISNUMBER($I81)),NOT(ISNUMBER($J81)),$I81&gt;$J81),"",IF($H81&lt;$I81,$H81-$I81,IF($H81&gt;$J81,$H81-$J81,0)))</f>
        <v/>
      </c>
      <c r="L81" s="19">
        <f>IF(OR($H81="",$F81="",$E81=""),"",IF(NOT(ISNUMBER($H81)),"Revisar entrada",IF(OR(NOT(ISNUMBER($I81)),NOT(ISNUMBER($J81))),"Sin referencia",IF($I81&gt;$J81,"Revisar entrada",IF($H81&lt;$I81,"Baja",IF($H81&gt;$J81,"Alta","Dentro del rango"))))))</f>
        <v/>
      </c>
      <c r="M81" s="19">
        <f>IF(OR($F81="",$E81=""),"",IFERROR(VLOOKUP($F81&amp;"|"&amp;$E81,'Parámetros'!$A$5:$F$16,6,FALSE),""))</f>
        <v/>
      </c>
      <c r="N81" s="15" t="n"/>
      <c r="O81" s="15" t="n"/>
      <c r="P81" s="20">
        <f>IF(NOT(ISNUMBER($B81)),"",MAX(0,TODAY()-$B81))</f>
        <v/>
      </c>
    </row>
    <row r="82">
      <c r="A82" s="15" t="n"/>
      <c r="B82" s="29" t="n"/>
      <c r="C82" s="15" t="n"/>
      <c r="D82" s="15" t="n"/>
      <c r="E82" s="15" t="n"/>
      <c r="F82" s="15" t="n"/>
      <c r="G82" s="15" t="n"/>
      <c r="H82" s="30" t="n"/>
      <c r="I82" s="32">
        <f>IF(OR($F82="",$E82=""),"",IFERROR(VLOOKUP($F82&amp;"|"&amp;$E82,'Parámetros'!$A$5:$F$16,4,FALSE),""))</f>
        <v/>
      </c>
      <c r="J82" s="32">
        <f>IF(OR($F82="",$E82=""),"",IFERROR(VLOOKUP($F82&amp;"|"&amp;$E82,'Parámetros'!$A$5:$F$16,5,FALSE),""))</f>
        <v/>
      </c>
      <c r="K82" s="32">
        <f>IF(OR(NOT(ISNUMBER($H82)),NOT(ISNUMBER($I82)),NOT(ISNUMBER($J82)),$I82&gt;$J82),"",IF($H82&lt;$I82,$H82-$I82,IF($H82&gt;$J82,$H82-$J82,0)))</f>
        <v/>
      </c>
      <c r="L82" s="22">
        <f>IF(OR($H82="",$F82="",$E82=""),"",IF(NOT(ISNUMBER($H82)),"Revisar entrada",IF(OR(NOT(ISNUMBER($I82)),NOT(ISNUMBER($J82))),"Sin referencia",IF($I82&gt;$J82,"Revisar entrada",IF($H82&lt;$I82,"Baja",IF($H82&gt;$J82,"Alta","Dentro del rango"))))))</f>
        <v/>
      </c>
      <c r="M82" s="22">
        <f>IF(OR($F82="",$E82=""),"",IFERROR(VLOOKUP($F82&amp;"|"&amp;$E82,'Parámetros'!$A$5:$F$16,6,FALSE),""))</f>
        <v/>
      </c>
      <c r="N82" s="15" t="n"/>
      <c r="O82" s="15" t="n"/>
      <c r="P82" s="23">
        <f>IF(NOT(ISNUMBER($B82)),"",MAX(0,TODAY()-$B82))</f>
        <v/>
      </c>
    </row>
    <row r="83">
      <c r="A83" s="15" t="n"/>
      <c r="B83" s="29" t="n"/>
      <c r="C83" s="15" t="n"/>
      <c r="D83" s="15" t="n"/>
      <c r="E83" s="15" t="n"/>
      <c r="F83" s="15" t="n"/>
      <c r="G83" s="15" t="n"/>
      <c r="H83" s="30" t="n"/>
      <c r="I83" s="31">
        <f>IF(OR($F83="",$E83=""),"",IFERROR(VLOOKUP($F83&amp;"|"&amp;$E83,'Parámetros'!$A$5:$F$16,4,FALSE),""))</f>
        <v/>
      </c>
      <c r="J83" s="31">
        <f>IF(OR($F83="",$E83=""),"",IFERROR(VLOOKUP($F83&amp;"|"&amp;$E83,'Parámetros'!$A$5:$F$16,5,FALSE),""))</f>
        <v/>
      </c>
      <c r="K83" s="31">
        <f>IF(OR(NOT(ISNUMBER($H83)),NOT(ISNUMBER($I83)),NOT(ISNUMBER($J83)),$I83&gt;$J83),"",IF($H83&lt;$I83,$H83-$I83,IF($H83&gt;$J83,$H83-$J83,0)))</f>
        <v/>
      </c>
      <c r="L83" s="19">
        <f>IF(OR($H83="",$F83="",$E83=""),"",IF(NOT(ISNUMBER($H83)),"Revisar entrada",IF(OR(NOT(ISNUMBER($I83)),NOT(ISNUMBER($J83))),"Sin referencia",IF($I83&gt;$J83,"Revisar entrada",IF($H83&lt;$I83,"Baja",IF($H83&gt;$J83,"Alta","Dentro del rango"))))))</f>
        <v/>
      </c>
      <c r="M83" s="19">
        <f>IF(OR($F83="",$E83=""),"",IFERROR(VLOOKUP($F83&amp;"|"&amp;$E83,'Parámetros'!$A$5:$F$16,6,FALSE),""))</f>
        <v/>
      </c>
      <c r="N83" s="15" t="n"/>
      <c r="O83" s="15" t="n"/>
      <c r="P83" s="20">
        <f>IF(NOT(ISNUMBER($B83)),"",MAX(0,TODAY()-$B83))</f>
        <v/>
      </c>
    </row>
    <row r="84">
      <c r="A84" s="15" t="n"/>
      <c r="B84" s="29" t="n"/>
      <c r="C84" s="15" t="n"/>
      <c r="D84" s="15" t="n"/>
      <c r="E84" s="15" t="n"/>
      <c r="F84" s="15" t="n"/>
      <c r="G84" s="15" t="n"/>
      <c r="H84" s="30" t="n"/>
      <c r="I84" s="32">
        <f>IF(OR($F84="",$E84=""),"",IFERROR(VLOOKUP($F84&amp;"|"&amp;$E84,'Parámetros'!$A$5:$F$16,4,FALSE),""))</f>
        <v/>
      </c>
      <c r="J84" s="32">
        <f>IF(OR($F84="",$E84=""),"",IFERROR(VLOOKUP($F84&amp;"|"&amp;$E84,'Parámetros'!$A$5:$F$16,5,FALSE),""))</f>
        <v/>
      </c>
      <c r="K84" s="32">
        <f>IF(OR(NOT(ISNUMBER($H84)),NOT(ISNUMBER($I84)),NOT(ISNUMBER($J84)),$I84&gt;$J84),"",IF($H84&lt;$I84,$H84-$I84,IF($H84&gt;$J84,$H84-$J84,0)))</f>
        <v/>
      </c>
      <c r="L84" s="22">
        <f>IF(OR($H84="",$F84="",$E84=""),"",IF(NOT(ISNUMBER($H84)),"Revisar entrada",IF(OR(NOT(ISNUMBER($I84)),NOT(ISNUMBER($J84))),"Sin referencia",IF($I84&gt;$J84,"Revisar entrada",IF($H84&lt;$I84,"Baja",IF($H84&gt;$J84,"Alta","Dentro del rango"))))))</f>
        <v/>
      </c>
      <c r="M84" s="22">
        <f>IF(OR($F84="",$E84=""),"",IFERROR(VLOOKUP($F84&amp;"|"&amp;$E84,'Parámetros'!$A$5:$F$16,6,FALSE),""))</f>
        <v/>
      </c>
      <c r="N84" s="15" t="n"/>
      <c r="O84" s="15" t="n"/>
      <c r="P84" s="23">
        <f>IF(NOT(ISNUMBER($B84)),"",MAX(0,TODAY()-$B84))</f>
        <v/>
      </c>
    </row>
    <row r="85">
      <c r="A85" s="15" t="n"/>
      <c r="B85" s="29" t="n"/>
      <c r="C85" s="15" t="n"/>
      <c r="D85" s="15" t="n"/>
      <c r="E85" s="15" t="n"/>
      <c r="F85" s="15" t="n"/>
      <c r="G85" s="15" t="n"/>
      <c r="H85" s="30" t="n"/>
      <c r="I85" s="31">
        <f>IF(OR($F85="",$E85=""),"",IFERROR(VLOOKUP($F85&amp;"|"&amp;$E85,'Parámetros'!$A$5:$F$16,4,FALSE),""))</f>
        <v/>
      </c>
      <c r="J85" s="31">
        <f>IF(OR($F85="",$E85=""),"",IFERROR(VLOOKUP($F85&amp;"|"&amp;$E85,'Parámetros'!$A$5:$F$16,5,FALSE),""))</f>
        <v/>
      </c>
      <c r="K85" s="31">
        <f>IF(OR(NOT(ISNUMBER($H85)),NOT(ISNUMBER($I85)),NOT(ISNUMBER($J85)),$I85&gt;$J85),"",IF($H85&lt;$I85,$H85-$I85,IF($H85&gt;$J85,$H85-$J85,0)))</f>
        <v/>
      </c>
      <c r="L85" s="19">
        <f>IF(OR($H85="",$F85="",$E85=""),"",IF(NOT(ISNUMBER($H85)),"Revisar entrada",IF(OR(NOT(ISNUMBER($I85)),NOT(ISNUMBER($J85))),"Sin referencia",IF($I85&gt;$J85,"Revisar entrada",IF($H85&lt;$I85,"Baja",IF($H85&gt;$J85,"Alta","Dentro del rango"))))))</f>
        <v/>
      </c>
      <c r="M85" s="19">
        <f>IF(OR($F85="",$E85=""),"",IFERROR(VLOOKUP($F85&amp;"|"&amp;$E85,'Parámetros'!$A$5:$F$16,6,FALSE),""))</f>
        <v/>
      </c>
      <c r="N85" s="15" t="n"/>
      <c r="O85" s="15" t="n"/>
      <c r="P85" s="20">
        <f>IF(NOT(ISNUMBER($B85)),"",MAX(0,TODAY()-$B85))</f>
        <v/>
      </c>
    </row>
    <row r="86">
      <c r="A86" s="15" t="n"/>
      <c r="B86" s="29" t="n"/>
      <c r="C86" s="15" t="n"/>
      <c r="D86" s="15" t="n"/>
      <c r="E86" s="15" t="n"/>
      <c r="F86" s="15" t="n"/>
      <c r="G86" s="15" t="n"/>
      <c r="H86" s="30" t="n"/>
      <c r="I86" s="32">
        <f>IF(OR($F86="",$E86=""),"",IFERROR(VLOOKUP($F86&amp;"|"&amp;$E86,'Parámetros'!$A$5:$F$16,4,FALSE),""))</f>
        <v/>
      </c>
      <c r="J86" s="32">
        <f>IF(OR($F86="",$E86=""),"",IFERROR(VLOOKUP($F86&amp;"|"&amp;$E86,'Parámetros'!$A$5:$F$16,5,FALSE),""))</f>
        <v/>
      </c>
      <c r="K86" s="32">
        <f>IF(OR(NOT(ISNUMBER($H86)),NOT(ISNUMBER($I86)),NOT(ISNUMBER($J86)),$I86&gt;$J86),"",IF($H86&lt;$I86,$H86-$I86,IF($H86&gt;$J86,$H86-$J86,0)))</f>
        <v/>
      </c>
      <c r="L86" s="22">
        <f>IF(OR($H86="",$F86="",$E86=""),"",IF(NOT(ISNUMBER($H86)),"Revisar entrada",IF(OR(NOT(ISNUMBER($I86)),NOT(ISNUMBER($J86))),"Sin referencia",IF($I86&gt;$J86,"Revisar entrada",IF($H86&lt;$I86,"Baja",IF($H86&gt;$J86,"Alta","Dentro del rango"))))))</f>
        <v/>
      </c>
      <c r="M86" s="22">
        <f>IF(OR($F86="",$E86=""),"",IFERROR(VLOOKUP($F86&amp;"|"&amp;$E86,'Parámetros'!$A$5:$F$16,6,FALSE),""))</f>
        <v/>
      </c>
      <c r="N86" s="15" t="n"/>
      <c r="O86" s="15" t="n"/>
      <c r="P86" s="23">
        <f>IF(NOT(ISNUMBER($B86)),"",MAX(0,TODAY()-$B86))</f>
        <v/>
      </c>
    </row>
    <row r="87">
      <c r="A87" s="15" t="n"/>
      <c r="B87" s="29" t="n"/>
      <c r="C87" s="15" t="n"/>
      <c r="D87" s="15" t="n"/>
      <c r="E87" s="15" t="n"/>
      <c r="F87" s="15" t="n"/>
      <c r="G87" s="15" t="n"/>
      <c r="H87" s="30" t="n"/>
      <c r="I87" s="31">
        <f>IF(OR($F87="",$E87=""),"",IFERROR(VLOOKUP($F87&amp;"|"&amp;$E87,'Parámetros'!$A$5:$F$16,4,FALSE),""))</f>
        <v/>
      </c>
      <c r="J87" s="31">
        <f>IF(OR($F87="",$E87=""),"",IFERROR(VLOOKUP($F87&amp;"|"&amp;$E87,'Parámetros'!$A$5:$F$16,5,FALSE),""))</f>
        <v/>
      </c>
      <c r="K87" s="31">
        <f>IF(OR(NOT(ISNUMBER($H87)),NOT(ISNUMBER($I87)),NOT(ISNUMBER($J87)),$I87&gt;$J87),"",IF($H87&lt;$I87,$H87-$I87,IF($H87&gt;$J87,$H87-$J87,0)))</f>
        <v/>
      </c>
      <c r="L87" s="19">
        <f>IF(OR($H87="",$F87="",$E87=""),"",IF(NOT(ISNUMBER($H87)),"Revisar entrada",IF(OR(NOT(ISNUMBER($I87)),NOT(ISNUMBER($J87))),"Sin referencia",IF($I87&gt;$J87,"Revisar entrada",IF($H87&lt;$I87,"Baja",IF($H87&gt;$J87,"Alta","Dentro del rango"))))))</f>
        <v/>
      </c>
      <c r="M87" s="19">
        <f>IF(OR($F87="",$E87=""),"",IFERROR(VLOOKUP($F87&amp;"|"&amp;$E87,'Parámetros'!$A$5:$F$16,6,FALSE),""))</f>
        <v/>
      </c>
      <c r="N87" s="15" t="n"/>
      <c r="O87" s="15" t="n"/>
      <c r="P87" s="20">
        <f>IF(NOT(ISNUMBER($B87)),"",MAX(0,TODAY()-$B87))</f>
        <v/>
      </c>
    </row>
    <row r="88">
      <c r="A88" s="15" t="n"/>
      <c r="B88" s="29" t="n"/>
      <c r="C88" s="15" t="n"/>
      <c r="D88" s="15" t="n"/>
      <c r="E88" s="15" t="n"/>
      <c r="F88" s="15" t="n"/>
      <c r="G88" s="15" t="n"/>
      <c r="H88" s="30" t="n"/>
      <c r="I88" s="32">
        <f>IF(OR($F88="",$E88=""),"",IFERROR(VLOOKUP($F88&amp;"|"&amp;$E88,'Parámetros'!$A$5:$F$16,4,FALSE),""))</f>
        <v/>
      </c>
      <c r="J88" s="32">
        <f>IF(OR($F88="",$E88=""),"",IFERROR(VLOOKUP($F88&amp;"|"&amp;$E88,'Parámetros'!$A$5:$F$16,5,FALSE),""))</f>
        <v/>
      </c>
      <c r="K88" s="32">
        <f>IF(OR(NOT(ISNUMBER($H88)),NOT(ISNUMBER($I88)),NOT(ISNUMBER($J88)),$I88&gt;$J88),"",IF($H88&lt;$I88,$H88-$I88,IF($H88&gt;$J88,$H88-$J88,0)))</f>
        <v/>
      </c>
      <c r="L88" s="22">
        <f>IF(OR($H88="",$F88="",$E88=""),"",IF(NOT(ISNUMBER($H88)),"Revisar entrada",IF(OR(NOT(ISNUMBER($I88)),NOT(ISNUMBER($J88))),"Sin referencia",IF($I88&gt;$J88,"Revisar entrada",IF($H88&lt;$I88,"Baja",IF($H88&gt;$J88,"Alta","Dentro del rango"))))))</f>
        <v/>
      </c>
      <c r="M88" s="22">
        <f>IF(OR($F88="",$E88=""),"",IFERROR(VLOOKUP($F88&amp;"|"&amp;$E88,'Parámetros'!$A$5:$F$16,6,FALSE),""))</f>
        <v/>
      </c>
      <c r="N88" s="15" t="n"/>
      <c r="O88" s="15" t="n"/>
      <c r="P88" s="23">
        <f>IF(NOT(ISNUMBER($B88)),"",MAX(0,TODAY()-$B88))</f>
        <v/>
      </c>
    </row>
    <row r="89">
      <c r="A89" s="15" t="n"/>
      <c r="B89" s="29" t="n"/>
      <c r="C89" s="15" t="n"/>
      <c r="D89" s="15" t="n"/>
      <c r="E89" s="15" t="n"/>
      <c r="F89" s="15" t="n"/>
      <c r="G89" s="15" t="n"/>
      <c r="H89" s="30" t="n"/>
      <c r="I89" s="31">
        <f>IF(OR($F89="",$E89=""),"",IFERROR(VLOOKUP($F89&amp;"|"&amp;$E89,'Parámetros'!$A$5:$F$16,4,FALSE),""))</f>
        <v/>
      </c>
      <c r="J89" s="31">
        <f>IF(OR($F89="",$E89=""),"",IFERROR(VLOOKUP($F89&amp;"|"&amp;$E89,'Parámetros'!$A$5:$F$16,5,FALSE),""))</f>
        <v/>
      </c>
      <c r="K89" s="31">
        <f>IF(OR(NOT(ISNUMBER($H89)),NOT(ISNUMBER($I89)),NOT(ISNUMBER($J89)),$I89&gt;$J89),"",IF($H89&lt;$I89,$H89-$I89,IF($H89&gt;$J89,$H89-$J89,0)))</f>
        <v/>
      </c>
      <c r="L89" s="19">
        <f>IF(OR($H89="",$F89="",$E89=""),"",IF(NOT(ISNUMBER($H89)),"Revisar entrada",IF(OR(NOT(ISNUMBER($I89)),NOT(ISNUMBER($J89))),"Sin referencia",IF($I89&gt;$J89,"Revisar entrada",IF($H89&lt;$I89,"Baja",IF($H89&gt;$J89,"Alta","Dentro del rango"))))))</f>
        <v/>
      </c>
      <c r="M89" s="19">
        <f>IF(OR($F89="",$E89=""),"",IFERROR(VLOOKUP($F89&amp;"|"&amp;$E89,'Parámetros'!$A$5:$F$16,6,FALSE),""))</f>
        <v/>
      </c>
      <c r="N89" s="15" t="n"/>
      <c r="O89" s="15" t="n"/>
      <c r="P89" s="20">
        <f>IF(NOT(ISNUMBER($B89)),"",MAX(0,TODAY()-$B89))</f>
        <v/>
      </c>
    </row>
    <row r="90">
      <c r="A90" s="15" t="n"/>
      <c r="B90" s="29" t="n"/>
      <c r="C90" s="15" t="n"/>
      <c r="D90" s="15" t="n"/>
      <c r="E90" s="15" t="n"/>
      <c r="F90" s="15" t="n"/>
      <c r="G90" s="15" t="n"/>
      <c r="H90" s="30" t="n"/>
      <c r="I90" s="32">
        <f>IF(OR($F90="",$E90=""),"",IFERROR(VLOOKUP($F90&amp;"|"&amp;$E90,'Parámetros'!$A$5:$F$16,4,FALSE),""))</f>
        <v/>
      </c>
      <c r="J90" s="32">
        <f>IF(OR($F90="",$E90=""),"",IFERROR(VLOOKUP($F90&amp;"|"&amp;$E90,'Parámetros'!$A$5:$F$16,5,FALSE),""))</f>
        <v/>
      </c>
      <c r="K90" s="32">
        <f>IF(OR(NOT(ISNUMBER($H90)),NOT(ISNUMBER($I90)),NOT(ISNUMBER($J90)),$I90&gt;$J90),"",IF($H90&lt;$I90,$H90-$I90,IF($H90&gt;$J90,$H90-$J90,0)))</f>
        <v/>
      </c>
      <c r="L90" s="22">
        <f>IF(OR($H90="",$F90="",$E90=""),"",IF(NOT(ISNUMBER($H90)),"Revisar entrada",IF(OR(NOT(ISNUMBER($I90)),NOT(ISNUMBER($J90))),"Sin referencia",IF($I90&gt;$J90,"Revisar entrada",IF($H90&lt;$I90,"Baja",IF($H90&gt;$J90,"Alta","Dentro del rango"))))))</f>
        <v/>
      </c>
      <c r="M90" s="22">
        <f>IF(OR($F90="",$E90=""),"",IFERROR(VLOOKUP($F90&amp;"|"&amp;$E90,'Parámetros'!$A$5:$F$16,6,FALSE),""))</f>
        <v/>
      </c>
      <c r="N90" s="15" t="n"/>
      <c r="O90" s="15" t="n"/>
      <c r="P90" s="23">
        <f>IF(NOT(ISNUMBER($B90)),"",MAX(0,TODAY()-$B90))</f>
        <v/>
      </c>
    </row>
    <row r="91">
      <c r="A91" s="15" t="n"/>
      <c r="B91" s="29" t="n"/>
      <c r="C91" s="15" t="n"/>
      <c r="D91" s="15" t="n"/>
      <c r="E91" s="15" t="n"/>
      <c r="F91" s="15" t="n"/>
      <c r="G91" s="15" t="n"/>
      <c r="H91" s="30" t="n"/>
      <c r="I91" s="31">
        <f>IF(OR($F91="",$E91=""),"",IFERROR(VLOOKUP($F91&amp;"|"&amp;$E91,'Parámetros'!$A$5:$F$16,4,FALSE),""))</f>
        <v/>
      </c>
      <c r="J91" s="31">
        <f>IF(OR($F91="",$E91=""),"",IFERROR(VLOOKUP($F91&amp;"|"&amp;$E91,'Parámetros'!$A$5:$F$16,5,FALSE),""))</f>
        <v/>
      </c>
      <c r="K91" s="31">
        <f>IF(OR(NOT(ISNUMBER($H91)),NOT(ISNUMBER($I91)),NOT(ISNUMBER($J91)),$I91&gt;$J91),"",IF($H91&lt;$I91,$H91-$I91,IF($H91&gt;$J91,$H91-$J91,0)))</f>
        <v/>
      </c>
      <c r="L91" s="19">
        <f>IF(OR($H91="",$F91="",$E91=""),"",IF(NOT(ISNUMBER($H91)),"Revisar entrada",IF(OR(NOT(ISNUMBER($I91)),NOT(ISNUMBER($J91))),"Sin referencia",IF($I91&gt;$J91,"Revisar entrada",IF($H91&lt;$I91,"Baja",IF($H91&gt;$J91,"Alta","Dentro del rango"))))))</f>
        <v/>
      </c>
      <c r="M91" s="19">
        <f>IF(OR($F91="",$E91=""),"",IFERROR(VLOOKUP($F91&amp;"|"&amp;$E91,'Parámetros'!$A$5:$F$16,6,FALSE),""))</f>
        <v/>
      </c>
      <c r="N91" s="15" t="n"/>
      <c r="O91" s="15" t="n"/>
      <c r="P91" s="20">
        <f>IF(NOT(ISNUMBER($B91)),"",MAX(0,TODAY()-$B91))</f>
        <v/>
      </c>
    </row>
    <row r="92">
      <c r="A92" s="15" t="n"/>
      <c r="B92" s="29" t="n"/>
      <c r="C92" s="15" t="n"/>
      <c r="D92" s="15" t="n"/>
      <c r="E92" s="15" t="n"/>
      <c r="F92" s="15" t="n"/>
      <c r="G92" s="15" t="n"/>
      <c r="H92" s="30" t="n"/>
      <c r="I92" s="32">
        <f>IF(OR($F92="",$E92=""),"",IFERROR(VLOOKUP($F92&amp;"|"&amp;$E92,'Parámetros'!$A$5:$F$16,4,FALSE),""))</f>
        <v/>
      </c>
      <c r="J92" s="32">
        <f>IF(OR($F92="",$E92=""),"",IFERROR(VLOOKUP($F92&amp;"|"&amp;$E92,'Parámetros'!$A$5:$F$16,5,FALSE),""))</f>
        <v/>
      </c>
      <c r="K92" s="32">
        <f>IF(OR(NOT(ISNUMBER($H92)),NOT(ISNUMBER($I92)),NOT(ISNUMBER($J92)),$I92&gt;$J92),"",IF($H92&lt;$I92,$H92-$I92,IF($H92&gt;$J92,$H92-$J92,0)))</f>
        <v/>
      </c>
      <c r="L92" s="22">
        <f>IF(OR($H92="",$F92="",$E92=""),"",IF(NOT(ISNUMBER($H92)),"Revisar entrada",IF(OR(NOT(ISNUMBER($I92)),NOT(ISNUMBER($J92))),"Sin referencia",IF($I92&gt;$J92,"Revisar entrada",IF($H92&lt;$I92,"Baja",IF($H92&gt;$J92,"Alta","Dentro del rango"))))))</f>
        <v/>
      </c>
      <c r="M92" s="22">
        <f>IF(OR($F92="",$E92=""),"",IFERROR(VLOOKUP($F92&amp;"|"&amp;$E92,'Parámetros'!$A$5:$F$16,6,FALSE),""))</f>
        <v/>
      </c>
      <c r="N92" s="15" t="n"/>
      <c r="O92" s="15" t="n"/>
      <c r="P92" s="23">
        <f>IF(NOT(ISNUMBER($B92)),"",MAX(0,TODAY()-$B92))</f>
        <v/>
      </c>
    </row>
    <row r="93">
      <c r="A93" s="15" t="n"/>
      <c r="B93" s="29" t="n"/>
      <c r="C93" s="15" t="n"/>
      <c r="D93" s="15" t="n"/>
      <c r="E93" s="15" t="n"/>
      <c r="F93" s="15" t="n"/>
      <c r="G93" s="15" t="n"/>
      <c r="H93" s="30" t="n"/>
      <c r="I93" s="31">
        <f>IF(OR($F93="",$E93=""),"",IFERROR(VLOOKUP($F93&amp;"|"&amp;$E93,'Parámetros'!$A$5:$F$16,4,FALSE),""))</f>
        <v/>
      </c>
      <c r="J93" s="31">
        <f>IF(OR($F93="",$E93=""),"",IFERROR(VLOOKUP($F93&amp;"|"&amp;$E93,'Parámetros'!$A$5:$F$16,5,FALSE),""))</f>
        <v/>
      </c>
      <c r="K93" s="31">
        <f>IF(OR(NOT(ISNUMBER($H93)),NOT(ISNUMBER($I93)),NOT(ISNUMBER($J93)),$I93&gt;$J93),"",IF($H93&lt;$I93,$H93-$I93,IF($H93&gt;$J93,$H93-$J93,0)))</f>
        <v/>
      </c>
      <c r="L93" s="19">
        <f>IF(OR($H93="",$F93="",$E93=""),"",IF(NOT(ISNUMBER($H93)),"Revisar entrada",IF(OR(NOT(ISNUMBER($I93)),NOT(ISNUMBER($J93))),"Sin referencia",IF($I93&gt;$J93,"Revisar entrada",IF($H93&lt;$I93,"Baja",IF($H93&gt;$J93,"Alta","Dentro del rango"))))))</f>
        <v/>
      </c>
      <c r="M93" s="19">
        <f>IF(OR($F93="",$E93=""),"",IFERROR(VLOOKUP($F93&amp;"|"&amp;$E93,'Parámetros'!$A$5:$F$16,6,FALSE),""))</f>
        <v/>
      </c>
      <c r="N93" s="15" t="n"/>
      <c r="O93" s="15" t="n"/>
      <c r="P93" s="20">
        <f>IF(NOT(ISNUMBER($B93)),"",MAX(0,TODAY()-$B93))</f>
        <v/>
      </c>
    </row>
    <row r="94">
      <c r="A94" s="15" t="n"/>
      <c r="B94" s="29" t="n"/>
      <c r="C94" s="15" t="n"/>
      <c r="D94" s="15" t="n"/>
      <c r="E94" s="15" t="n"/>
      <c r="F94" s="15" t="n"/>
      <c r="G94" s="15" t="n"/>
      <c r="H94" s="30" t="n"/>
      <c r="I94" s="32">
        <f>IF(OR($F94="",$E94=""),"",IFERROR(VLOOKUP($F94&amp;"|"&amp;$E94,'Parámetros'!$A$5:$F$16,4,FALSE),""))</f>
        <v/>
      </c>
      <c r="J94" s="32">
        <f>IF(OR($F94="",$E94=""),"",IFERROR(VLOOKUP($F94&amp;"|"&amp;$E94,'Parámetros'!$A$5:$F$16,5,FALSE),""))</f>
        <v/>
      </c>
      <c r="K94" s="32">
        <f>IF(OR(NOT(ISNUMBER($H94)),NOT(ISNUMBER($I94)),NOT(ISNUMBER($J94)),$I94&gt;$J94),"",IF($H94&lt;$I94,$H94-$I94,IF($H94&gt;$J94,$H94-$J94,0)))</f>
        <v/>
      </c>
      <c r="L94" s="22">
        <f>IF(OR($H94="",$F94="",$E94=""),"",IF(NOT(ISNUMBER($H94)),"Revisar entrada",IF(OR(NOT(ISNUMBER($I94)),NOT(ISNUMBER($J94))),"Sin referencia",IF($I94&gt;$J94,"Revisar entrada",IF($H94&lt;$I94,"Baja",IF($H94&gt;$J94,"Alta","Dentro del rango"))))))</f>
        <v/>
      </c>
      <c r="M94" s="22">
        <f>IF(OR($F94="",$E94=""),"",IFERROR(VLOOKUP($F94&amp;"|"&amp;$E94,'Parámetros'!$A$5:$F$16,6,FALSE),""))</f>
        <v/>
      </c>
      <c r="N94" s="15" t="n"/>
      <c r="O94" s="15" t="n"/>
      <c r="P94" s="23">
        <f>IF(NOT(ISNUMBER($B94)),"",MAX(0,TODAY()-$B94))</f>
        <v/>
      </c>
    </row>
    <row r="95">
      <c r="A95" s="15" t="n"/>
      <c r="B95" s="29" t="n"/>
      <c r="C95" s="15" t="n"/>
      <c r="D95" s="15" t="n"/>
      <c r="E95" s="15" t="n"/>
      <c r="F95" s="15" t="n"/>
      <c r="G95" s="15" t="n"/>
      <c r="H95" s="30" t="n"/>
      <c r="I95" s="31">
        <f>IF(OR($F95="",$E95=""),"",IFERROR(VLOOKUP($F95&amp;"|"&amp;$E95,'Parámetros'!$A$5:$F$16,4,FALSE),""))</f>
        <v/>
      </c>
      <c r="J95" s="31">
        <f>IF(OR($F95="",$E95=""),"",IFERROR(VLOOKUP($F95&amp;"|"&amp;$E95,'Parámetros'!$A$5:$F$16,5,FALSE),""))</f>
        <v/>
      </c>
      <c r="K95" s="31">
        <f>IF(OR(NOT(ISNUMBER($H95)),NOT(ISNUMBER($I95)),NOT(ISNUMBER($J95)),$I95&gt;$J95),"",IF($H95&lt;$I95,$H95-$I95,IF($H95&gt;$J95,$H95-$J95,0)))</f>
        <v/>
      </c>
      <c r="L95" s="19">
        <f>IF(OR($H95="",$F95="",$E95=""),"",IF(NOT(ISNUMBER($H95)),"Revisar entrada",IF(OR(NOT(ISNUMBER($I95)),NOT(ISNUMBER($J95))),"Sin referencia",IF($I95&gt;$J95,"Revisar entrada",IF($H95&lt;$I95,"Baja",IF($H95&gt;$J95,"Alta","Dentro del rango"))))))</f>
        <v/>
      </c>
      <c r="M95" s="19">
        <f>IF(OR($F95="",$E95=""),"",IFERROR(VLOOKUP($F95&amp;"|"&amp;$E95,'Parámetros'!$A$5:$F$16,6,FALSE),""))</f>
        <v/>
      </c>
      <c r="N95" s="15" t="n"/>
      <c r="O95" s="15" t="n"/>
      <c r="P95" s="20">
        <f>IF(NOT(ISNUMBER($B95)),"",MAX(0,TODAY()-$B95))</f>
        <v/>
      </c>
    </row>
    <row r="96">
      <c r="A96" s="15" t="n"/>
      <c r="B96" s="29" t="n"/>
      <c r="C96" s="15" t="n"/>
      <c r="D96" s="15" t="n"/>
      <c r="E96" s="15" t="n"/>
      <c r="F96" s="15" t="n"/>
      <c r="G96" s="15" t="n"/>
      <c r="H96" s="30" t="n"/>
      <c r="I96" s="32">
        <f>IF(OR($F96="",$E96=""),"",IFERROR(VLOOKUP($F96&amp;"|"&amp;$E96,'Parámetros'!$A$5:$F$16,4,FALSE),""))</f>
        <v/>
      </c>
      <c r="J96" s="32">
        <f>IF(OR($F96="",$E96=""),"",IFERROR(VLOOKUP($F96&amp;"|"&amp;$E96,'Parámetros'!$A$5:$F$16,5,FALSE),""))</f>
        <v/>
      </c>
      <c r="K96" s="32">
        <f>IF(OR(NOT(ISNUMBER($H96)),NOT(ISNUMBER($I96)),NOT(ISNUMBER($J96)),$I96&gt;$J96),"",IF($H96&lt;$I96,$H96-$I96,IF($H96&gt;$J96,$H96-$J96,0)))</f>
        <v/>
      </c>
      <c r="L96" s="22">
        <f>IF(OR($H96="",$F96="",$E96=""),"",IF(NOT(ISNUMBER($H96)),"Revisar entrada",IF(OR(NOT(ISNUMBER($I96)),NOT(ISNUMBER($J96))),"Sin referencia",IF($I96&gt;$J96,"Revisar entrada",IF($H96&lt;$I96,"Baja",IF($H96&gt;$J96,"Alta","Dentro del rango"))))))</f>
        <v/>
      </c>
      <c r="M96" s="22">
        <f>IF(OR($F96="",$E96=""),"",IFERROR(VLOOKUP($F96&amp;"|"&amp;$E96,'Parámetros'!$A$5:$F$16,6,FALSE),""))</f>
        <v/>
      </c>
      <c r="N96" s="15" t="n"/>
      <c r="O96" s="15" t="n"/>
      <c r="P96" s="23">
        <f>IF(NOT(ISNUMBER($B96)),"",MAX(0,TODAY()-$B96))</f>
        <v/>
      </c>
    </row>
    <row r="97">
      <c r="A97" s="15" t="n"/>
      <c r="B97" s="29" t="n"/>
      <c r="C97" s="15" t="n"/>
      <c r="D97" s="15" t="n"/>
      <c r="E97" s="15" t="n"/>
      <c r="F97" s="15" t="n"/>
      <c r="G97" s="15" t="n"/>
      <c r="H97" s="30" t="n"/>
      <c r="I97" s="31">
        <f>IF(OR($F97="",$E97=""),"",IFERROR(VLOOKUP($F97&amp;"|"&amp;$E97,'Parámetros'!$A$5:$F$16,4,FALSE),""))</f>
        <v/>
      </c>
      <c r="J97" s="31">
        <f>IF(OR($F97="",$E97=""),"",IFERROR(VLOOKUP($F97&amp;"|"&amp;$E97,'Parámetros'!$A$5:$F$16,5,FALSE),""))</f>
        <v/>
      </c>
      <c r="K97" s="31">
        <f>IF(OR(NOT(ISNUMBER($H97)),NOT(ISNUMBER($I97)),NOT(ISNUMBER($J97)),$I97&gt;$J97),"",IF($H97&lt;$I97,$H97-$I97,IF($H97&gt;$J97,$H97-$J97,0)))</f>
        <v/>
      </c>
      <c r="L97" s="19">
        <f>IF(OR($H97="",$F97="",$E97=""),"",IF(NOT(ISNUMBER($H97)),"Revisar entrada",IF(OR(NOT(ISNUMBER($I97)),NOT(ISNUMBER($J97))),"Sin referencia",IF($I97&gt;$J97,"Revisar entrada",IF($H97&lt;$I97,"Baja",IF($H97&gt;$J97,"Alta","Dentro del rango"))))))</f>
        <v/>
      </c>
      <c r="M97" s="19">
        <f>IF(OR($F97="",$E97=""),"",IFERROR(VLOOKUP($F97&amp;"|"&amp;$E97,'Parámetros'!$A$5:$F$16,6,FALSE),""))</f>
        <v/>
      </c>
      <c r="N97" s="15" t="n"/>
      <c r="O97" s="15" t="n"/>
      <c r="P97" s="20">
        <f>IF(NOT(ISNUMBER($B97)),"",MAX(0,TODAY()-$B97))</f>
        <v/>
      </c>
    </row>
    <row r="98">
      <c r="A98" s="15" t="n"/>
      <c r="B98" s="29" t="n"/>
      <c r="C98" s="15" t="n"/>
      <c r="D98" s="15" t="n"/>
      <c r="E98" s="15" t="n"/>
      <c r="F98" s="15" t="n"/>
      <c r="G98" s="15" t="n"/>
      <c r="H98" s="30" t="n"/>
      <c r="I98" s="32">
        <f>IF(OR($F98="",$E98=""),"",IFERROR(VLOOKUP($F98&amp;"|"&amp;$E98,'Parámetros'!$A$5:$F$16,4,FALSE),""))</f>
        <v/>
      </c>
      <c r="J98" s="32">
        <f>IF(OR($F98="",$E98=""),"",IFERROR(VLOOKUP($F98&amp;"|"&amp;$E98,'Parámetros'!$A$5:$F$16,5,FALSE),""))</f>
        <v/>
      </c>
      <c r="K98" s="32">
        <f>IF(OR(NOT(ISNUMBER($H98)),NOT(ISNUMBER($I98)),NOT(ISNUMBER($J98)),$I98&gt;$J98),"",IF($H98&lt;$I98,$H98-$I98,IF($H98&gt;$J98,$H98-$J98,0)))</f>
        <v/>
      </c>
      <c r="L98" s="22">
        <f>IF(OR($H98="",$F98="",$E98=""),"",IF(NOT(ISNUMBER($H98)),"Revisar entrada",IF(OR(NOT(ISNUMBER($I98)),NOT(ISNUMBER($J98))),"Sin referencia",IF($I98&gt;$J98,"Revisar entrada",IF($H98&lt;$I98,"Baja",IF($H98&gt;$J98,"Alta","Dentro del rango"))))))</f>
        <v/>
      </c>
      <c r="M98" s="22">
        <f>IF(OR($F98="",$E98=""),"",IFERROR(VLOOKUP($F98&amp;"|"&amp;$E98,'Parámetros'!$A$5:$F$16,6,FALSE),""))</f>
        <v/>
      </c>
      <c r="N98" s="15" t="n"/>
      <c r="O98" s="15" t="n"/>
      <c r="P98" s="23">
        <f>IF(NOT(ISNUMBER($B98)),"",MAX(0,TODAY()-$B98))</f>
        <v/>
      </c>
    </row>
    <row r="99">
      <c r="A99" s="15" t="n"/>
      <c r="B99" s="29" t="n"/>
      <c r="C99" s="15" t="n"/>
      <c r="D99" s="15" t="n"/>
      <c r="E99" s="15" t="n"/>
      <c r="F99" s="15" t="n"/>
      <c r="G99" s="15" t="n"/>
      <c r="H99" s="30" t="n"/>
      <c r="I99" s="31">
        <f>IF(OR($F99="",$E99=""),"",IFERROR(VLOOKUP($F99&amp;"|"&amp;$E99,'Parámetros'!$A$5:$F$16,4,FALSE),""))</f>
        <v/>
      </c>
      <c r="J99" s="31">
        <f>IF(OR($F99="",$E99=""),"",IFERROR(VLOOKUP($F99&amp;"|"&amp;$E99,'Parámetros'!$A$5:$F$16,5,FALSE),""))</f>
        <v/>
      </c>
      <c r="K99" s="31">
        <f>IF(OR(NOT(ISNUMBER($H99)),NOT(ISNUMBER($I99)),NOT(ISNUMBER($J99)),$I99&gt;$J99),"",IF($H99&lt;$I99,$H99-$I99,IF($H99&gt;$J99,$H99-$J99,0)))</f>
        <v/>
      </c>
      <c r="L99" s="19">
        <f>IF(OR($H99="",$F99="",$E99=""),"",IF(NOT(ISNUMBER($H99)),"Revisar entrada",IF(OR(NOT(ISNUMBER($I99)),NOT(ISNUMBER($J99))),"Sin referencia",IF($I99&gt;$J99,"Revisar entrada",IF($H99&lt;$I99,"Baja",IF($H99&gt;$J99,"Alta","Dentro del rango"))))))</f>
        <v/>
      </c>
      <c r="M99" s="19">
        <f>IF(OR($F99="",$E99=""),"",IFERROR(VLOOKUP($F99&amp;"|"&amp;$E99,'Parámetros'!$A$5:$F$16,6,FALSE),""))</f>
        <v/>
      </c>
      <c r="N99" s="15" t="n"/>
      <c r="O99" s="15" t="n"/>
      <c r="P99" s="20">
        <f>IF(NOT(ISNUMBER($B99)),"",MAX(0,TODAY()-$B99))</f>
        <v/>
      </c>
    </row>
    <row r="100">
      <c r="A100" s="15" t="n"/>
      <c r="B100" s="29" t="n"/>
      <c r="C100" s="15" t="n"/>
      <c r="D100" s="15" t="n"/>
      <c r="E100" s="15" t="n"/>
      <c r="F100" s="15" t="n"/>
      <c r="G100" s="15" t="n"/>
      <c r="H100" s="30" t="n"/>
      <c r="I100" s="32">
        <f>IF(OR($F100="",$E100=""),"",IFERROR(VLOOKUP($F100&amp;"|"&amp;$E100,'Parámetros'!$A$5:$F$16,4,FALSE),""))</f>
        <v/>
      </c>
      <c r="J100" s="32">
        <f>IF(OR($F100="",$E100=""),"",IFERROR(VLOOKUP($F100&amp;"|"&amp;$E100,'Parámetros'!$A$5:$F$16,5,FALSE),""))</f>
        <v/>
      </c>
      <c r="K100" s="32">
        <f>IF(OR(NOT(ISNUMBER($H100)),NOT(ISNUMBER($I100)),NOT(ISNUMBER($J100)),$I100&gt;$J100),"",IF($H100&lt;$I100,$H100-$I100,IF($H100&gt;$J100,$H100-$J100,0)))</f>
        <v/>
      </c>
      <c r="L100" s="22">
        <f>IF(OR($H100="",$F100="",$E100=""),"",IF(NOT(ISNUMBER($H100)),"Revisar entrada",IF(OR(NOT(ISNUMBER($I100)),NOT(ISNUMBER($J100))),"Sin referencia",IF($I100&gt;$J100,"Revisar entrada",IF($H100&lt;$I100,"Baja",IF($H100&gt;$J100,"Alta","Dentro del rango"))))))</f>
        <v/>
      </c>
      <c r="M100" s="22">
        <f>IF(OR($F100="",$E100=""),"",IFERROR(VLOOKUP($F100&amp;"|"&amp;$E100,'Parámetros'!$A$5:$F$16,6,FALSE),""))</f>
        <v/>
      </c>
      <c r="N100" s="15" t="n"/>
      <c r="O100" s="15" t="n"/>
      <c r="P100" s="23">
        <f>IF(NOT(ISNUMBER($B100)),"",MAX(0,TODAY()-$B100))</f>
        <v/>
      </c>
    </row>
    <row r="101">
      <c r="A101" s="15" t="n"/>
      <c r="B101" s="29" t="n"/>
      <c r="C101" s="15" t="n"/>
      <c r="D101" s="15" t="n"/>
      <c r="E101" s="15" t="n"/>
      <c r="F101" s="15" t="n"/>
      <c r="G101" s="15" t="n"/>
      <c r="H101" s="30" t="n"/>
      <c r="I101" s="31">
        <f>IF(OR($F101="",$E101=""),"",IFERROR(VLOOKUP($F101&amp;"|"&amp;$E101,'Parámetros'!$A$5:$F$16,4,FALSE),""))</f>
        <v/>
      </c>
      <c r="J101" s="31">
        <f>IF(OR($F101="",$E101=""),"",IFERROR(VLOOKUP($F101&amp;"|"&amp;$E101,'Parámetros'!$A$5:$F$16,5,FALSE),""))</f>
        <v/>
      </c>
      <c r="K101" s="31">
        <f>IF(OR(NOT(ISNUMBER($H101)),NOT(ISNUMBER($I101)),NOT(ISNUMBER($J101)),$I101&gt;$J101),"",IF($H101&lt;$I101,$H101-$I101,IF($H101&gt;$J101,$H101-$J101,0)))</f>
        <v/>
      </c>
      <c r="L101" s="19">
        <f>IF(OR($H101="",$F101="",$E101=""),"",IF(NOT(ISNUMBER($H101)),"Revisar entrada",IF(OR(NOT(ISNUMBER($I101)),NOT(ISNUMBER($J101))),"Sin referencia",IF($I101&gt;$J101,"Revisar entrada",IF($H101&lt;$I101,"Baja",IF($H101&gt;$J101,"Alta","Dentro del rango"))))))</f>
        <v/>
      </c>
      <c r="M101" s="19">
        <f>IF(OR($F101="",$E101=""),"",IFERROR(VLOOKUP($F101&amp;"|"&amp;$E101,'Parámetros'!$A$5:$F$16,6,FALSE),""))</f>
        <v/>
      </c>
      <c r="N101" s="15" t="n"/>
      <c r="O101" s="15" t="n"/>
      <c r="P101" s="20">
        <f>IF(NOT(ISNUMBER($B101)),"",MAX(0,TODAY()-$B101))</f>
        <v/>
      </c>
    </row>
    <row r="102">
      <c r="A102" s="15" t="n"/>
      <c r="B102" s="29" t="n"/>
      <c r="C102" s="15" t="n"/>
      <c r="D102" s="15" t="n"/>
      <c r="E102" s="15" t="n"/>
      <c r="F102" s="15" t="n"/>
      <c r="G102" s="15" t="n"/>
      <c r="H102" s="30" t="n"/>
      <c r="I102" s="32">
        <f>IF(OR($F102="",$E102=""),"",IFERROR(VLOOKUP($F102&amp;"|"&amp;$E102,'Parámetros'!$A$5:$F$16,4,FALSE),""))</f>
        <v/>
      </c>
      <c r="J102" s="32">
        <f>IF(OR($F102="",$E102=""),"",IFERROR(VLOOKUP($F102&amp;"|"&amp;$E102,'Parámetros'!$A$5:$F$16,5,FALSE),""))</f>
        <v/>
      </c>
      <c r="K102" s="32">
        <f>IF(OR(NOT(ISNUMBER($H102)),NOT(ISNUMBER($I102)),NOT(ISNUMBER($J102)),$I102&gt;$J102),"",IF($H102&lt;$I102,$H102-$I102,IF($H102&gt;$J102,$H102-$J102,0)))</f>
        <v/>
      </c>
      <c r="L102" s="22">
        <f>IF(OR($H102="",$F102="",$E102=""),"",IF(NOT(ISNUMBER($H102)),"Revisar entrada",IF(OR(NOT(ISNUMBER($I102)),NOT(ISNUMBER($J102))),"Sin referencia",IF($I102&gt;$J102,"Revisar entrada",IF($H102&lt;$I102,"Baja",IF($H102&gt;$J102,"Alta","Dentro del rango"))))))</f>
        <v/>
      </c>
      <c r="M102" s="22">
        <f>IF(OR($F102="",$E102=""),"",IFERROR(VLOOKUP($F102&amp;"|"&amp;$E102,'Parámetros'!$A$5:$F$16,6,FALSE),""))</f>
        <v/>
      </c>
      <c r="N102" s="15" t="n"/>
      <c r="O102" s="15" t="n"/>
      <c r="P102" s="23">
        <f>IF(NOT(ISNUMBER($B102)),"",MAX(0,TODAY()-$B102))</f>
        <v/>
      </c>
    </row>
    <row r="103">
      <c r="A103" s="15" t="n"/>
      <c r="B103" s="29" t="n"/>
      <c r="C103" s="15" t="n"/>
      <c r="D103" s="15" t="n"/>
      <c r="E103" s="15" t="n"/>
      <c r="F103" s="15" t="n"/>
      <c r="G103" s="15" t="n"/>
      <c r="H103" s="30" t="n"/>
      <c r="I103" s="31">
        <f>IF(OR($F103="",$E103=""),"",IFERROR(VLOOKUP($F103&amp;"|"&amp;$E103,'Parámetros'!$A$5:$F$16,4,FALSE),""))</f>
        <v/>
      </c>
      <c r="J103" s="31">
        <f>IF(OR($F103="",$E103=""),"",IFERROR(VLOOKUP($F103&amp;"|"&amp;$E103,'Parámetros'!$A$5:$F$16,5,FALSE),""))</f>
        <v/>
      </c>
      <c r="K103" s="31">
        <f>IF(OR(NOT(ISNUMBER($H103)),NOT(ISNUMBER($I103)),NOT(ISNUMBER($J103)),$I103&gt;$J103),"",IF($H103&lt;$I103,$H103-$I103,IF($H103&gt;$J103,$H103-$J103,0)))</f>
        <v/>
      </c>
      <c r="L103" s="19">
        <f>IF(OR($H103="",$F103="",$E103=""),"",IF(NOT(ISNUMBER($H103)),"Revisar entrada",IF(OR(NOT(ISNUMBER($I103)),NOT(ISNUMBER($J103))),"Sin referencia",IF($I103&gt;$J103,"Revisar entrada",IF($H103&lt;$I103,"Baja",IF($H103&gt;$J103,"Alta","Dentro del rango"))))))</f>
        <v/>
      </c>
      <c r="M103" s="19">
        <f>IF(OR($F103="",$E103=""),"",IFERROR(VLOOKUP($F103&amp;"|"&amp;$E103,'Parámetros'!$A$5:$F$16,6,FALSE),""))</f>
        <v/>
      </c>
      <c r="N103" s="15" t="n"/>
      <c r="O103" s="15" t="n"/>
      <c r="P103" s="20">
        <f>IF(NOT(ISNUMBER($B103)),"",MAX(0,TODAY()-$B103))</f>
        <v/>
      </c>
    </row>
    <row r="104">
      <c r="A104" s="15" t="n"/>
      <c r="B104" s="29" t="n"/>
      <c r="C104" s="15" t="n"/>
      <c r="D104" s="15" t="n"/>
      <c r="E104" s="15" t="n"/>
      <c r="F104" s="15" t="n"/>
      <c r="G104" s="15" t="n"/>
      <c r="H104" s="30" t="n"/>
      <c r="I104" s="32">
        <f>IF(OR($F104="",$E104=""),"",IFERROR(VLOOKUP($F104&amp;"|"&amp;$E104,'Parámetros'!$A$5:$F$16,4,FALSE),""))</f>
        <v/>
      </c>
      <c r="J104" s="32">
        <f>IF(OR($F104="",$E104=""),"",IFERROR(VLOOKUP($F104&amp;"|"&amp;$E104,'Parámetros'!$A$5:$F$16,5,FALSE),""))</f>
        <v/>
      </c>
      <c r="K104" s="32">
        <f>IF(OR(NOT(ISNUMBER($H104)),NOT(ISNUMBER($I104)),NOT(ISNUMBER($J104)),$I104&gt;$J104),"",IF($H104&lt;$I104,$H104-$I104,IF($H104&gt;$J104,$H104-$J104,0)))</f>
        <v/>
      </c>
      <c r="L104" s="22">
        <f>IF(OR($H104="",$F104="",$E104=""),"",IF(NOT(ISNUMBER($H104)),"Revisar entrada",IF(OR(NOT(ISNUMBER($I104)),NOT(ISNUMBER($J104))),"Sin referencia",IF($I104&gt;$J104,"Revisar entrada",IF($H104&lt;$I104,"Baja",IF($H104&gt;$J104,"Alta","Dentro del rango"))))))</f>
        <v/>
      </c>
      <c r="M104" s="22">
        <f>IF(OR($F104="",$E104=""),"",IFERROR(VLOOKUP($F104&amp;"|"&amp;$E104,'Parámetros'!$A$5:$F$16,6,FALSE),""))</f>
        <v/>
      </c>
      <c r="N104" s="15" t="n"/>
      <c r="O104" s="15" t="n"/>
      <c r="P104" s="23">
        <f>IF(NOT(ISNUMBER($B104)),"",MAX(0,TODAY()-$B104))</f>
        <v/>
      </c>
    </row>
  </sheetData>
  <autoFilter ref="A4:P104"/>
  <mergeCells count="1">
    <mergeCell ref="A1:P1"/>
  </mergeCells>
  <conditionalFormatting sqref="H5:H104">
    <cfRule type="expression" priority="1" dxfId="0">
      <formula>OR($L5="Baja",$L5="Alta")</formula>
    </cfRule>
    <cfRule type="expression" priority="3" dxfId="2">
      <formula>OR($L5="Sin referencia",$L5="Revisar entrada")</formula>
    </cfRule>
    <cfRule type="expression" priority="5" dxfId="1">
      <formula>$L5="Dentro del rango"</formula>
    </cfRule>
  </conditionalFormatting>
  <conditionalFormatting sqref="L5:L104">
    <cfRule type="expression" priority="2" dxfId="0">
      <formula>OR($L5="Baja",$L5="Alta")</formula>
    </cfRule>
    <cfRule type="expression" priority="4" dxfId="2">
      <formula>OR($L5="Sin referencia",$L5="Revisar entrada")</formula>
    </cfRule>
    <cfRule type="expression" priority="6" dxfId="1">
      <formula>$L5="Dentro del rango"</formula>
    </cfRule>
  </conditionalFormatting>
  <conditionalFormatting sqref="N5:N104">
    <cfRule type="expression" priority="7" dxfId="0">
      <formula>$N5=INDIRECT("'Parámetros'!$I$7")</formula>
    </cfRule>
  </conditionalFormatting>
  <conditionalFormatting sqref="P5:P104">
    <cfRule type="expression" priority="8" dxfId="0">
      <formula>=AND($P5&gt;INDIRECT("'Parámetros'!$M$6"),$N5&lt;&gt;INDIRECT("'Parámetros'!$I$8"),$A5&lt;&gt;"")</formula>
    </cfRule>
  </conditionalFormatting>
  <dataValidations count="6">
    <dataValidation sqref="B5:B104" showDropDown="0" showInputMessage="1" showErrorMessage="1" allowBlank="0" errorTitle="Fecha no válida" error="Capture una fecha válida, no posterior a hoy y dentro del límite configurado." promptTitle="Fecha de prueba" prompt="Capture la fecha de la prueba en formato dd/mm/aaaa." type="date" operator="between">
      <formula1>INDIRECT("'Parámetros'!$M$7")</formula1>
      <formula2>TODAY()</formula2>
    </dataValidation>
    <dataValidation sqref="E5:E104" showDropDown="0" showInputMessage="1" showErrorMessage="1" allowBlank="0" errorTitle="Condición no válida" error="Seleccione una condición incluida en la lista de Parámetros." promptTitle="Condición de prueba" prompt="Seleccione la condición en que se tomó la lectura." type="list">
      <formula1>INDIRECT("'Parámetros'!$H$5:$H$8")</formula1>
    </dataValidation>
    <dataValidation sqref="F5:F104" showDropDown="0" showInputMessage="1" showErrorMessage="1" allowBlank="0" errorTitle="Perfil no válido" error="Seleccione un perfil incluido en la lista de Parámetros." promptTitle="Perfil interno" prompt="Seleccione el perfil interno usado para comparar la lectura." type="list">
      <formula1>INDIRECT("'Parámetros'!$G$5:$G$7")</formula1>
    </dataValidation>
    <dataValidation sqref="G5:G104" showDropDown="0" showInputMessage="1" showErrorMessage="1" allowBlank="0" errorTitle="Responsable no válido" error="Seleccione un responsable incluido en la lista ficticia." promptTitle="Responsable" prompt="Seleccione a la persona ficticia responsable del registro." type="list">
      <formula1>INDIRECT("'Parámetros'!$J$5:$J$8")</formula1>
    </dataValidation>
    <dataValidation sqref="H5:H104" showDropDown="0" showInputMessage="1" showErrorMessage="1" allowBlank="0" errorTitle="Presión no válida" error="Capture una presión numérica no negativa y menor o igual al límite configurado." promptTitle="Presión medida" prompt="Capture la lectura numérica en kPa." type="decimal" operator="between">
      <formula1>0</formula1>
      <formula2>INDIRECT("'Parámetros'!$M$5")</formula2>
    </dataValidation>
    <dataValidation sqref="N5:N104" showDropDown="0" showInputMessage="1" showErrorMessage="1" allowBlank="0" errorTitle="Estado no válido" error="Seleccione un estado administrativo incluido en Parámetros." promptTitle="Estado administrativo" prompt="Indique el avance administrativo del registro." type="list">
      <formula1>INDIRECT("'Parámetros'!$I$5:$I$8")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E7C86"/>
    <outlinePr summaryBelow="1" summaryRight="1"/>
    <pageSetUpPr/>
  </sheetPr>
  <dimension ref="A1:M19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5" customWidth="1" min="1" max="1"/>
    <col width="20" customWidth="1" min="2" max="2"/>
    <col width="30" customWidth="1" min="3" max="3"/>
    <col width="16" customWidth="1" min="4" max="4"/>
    <col width="16" customWidth="1" min="5" max="5"/>
    <col width="48" customWidth="1" min="6" max="6"/>
    <col width="21" customWidth="1" min="7" max="7"/>
    <col width="31" customWidth="1" min="8" max="8"/>
    <col width="16" customWidth="1" min="9" max="9"/>
    <col width="25" customWidth="1" min="10" max="10"/>
    <col width="3" customWidth="1" min="11" max="11"/>
    <col width="34" customWidth="1" min="12" max="12"/>
    <col width="18" customWidth="1" min="13" max="13"/>
  </cols>
  <sheetData>
    <row r="1" ht="28" customHeight="1">
      <c r="A1" s="1" t="inlineStr">
        <is>
          <t>Parámetros y listas editables</t>
        </is>
      </c>
    </row>
    <row r="2" ht="34" customHeight="1">
      <c r="A2" s="2" t="inlineStr">
        <is>
          <t>Todos los perfiles, rangos y límites son ficticios y modificables. Verifique la fuente aplicable al vehículo y al procedimiento; una comparación no garantiza una condición técnica.</t>
        </is>
      </c>
    </row>
    <row r="3">
      <c r="A3" s="5" t="inlineStr">
        <is>
          <t>Catálogo de rangos</t>
        </is>
      </c>
      <c r="B3" s="5" t="n"/>
      <c r="C3" s="5" t="n"/>
      <c r="D3" s="5" t="n"/>
      <c r="E3" s="5" t="n"/>
      <c r="F3" s="5" t="n"/>
      <c r="G3" s="5" t="inlineStr">
        <is>
          <t>Listas de captura</t>
        </is>
      </c>
      <c r="H3" s="5" t="n"/>
      <c r="I3" s="5" t="n"/>
      <c r="J3" s="5" t="n"/>
      <c r="L3" s="5" t="inlineStr">
        <is>
          <t>Límites</t>
        </is>
      </c>
      <c r="M3" s="5" t="n"/>
    </row>
    <row r="4">
      <c r="A4" s="3" t="inlineStr">
        <is>
          <t>Clave calculada</t>
        </is>
      </c>
      <c r="B4" s="3" t="inlineStr">
        <is>
          <t>Perfil</t>
        </is>
      </c>
      <c r="C4" s="3" t="inlineStr">
        <is>
          <t>Condición</t>
        </is>
      </c>
      <c r="D4" s="3" t="inlineStr">
        <is>
          <t>Mínimo (kPa)</t>
        </is>
      </c>
      <c r="E4" s="3" t="inlineStr">
        <is>
          <t>Máximo (kPa)</t>
        </is>
      </c>
      <c r="F4" s="3" t="inlineStr">
        <is>
          <t>Referencia interna</t>
        </is>
      </c>
      <c r="G4" s="3" t="inlineStr">
        <is>
          <t>Perfiles</t>
        </is>
      </c>
      <c r="H4" s="3" t="inlineStr">
        <is>
          <t>Condiciones</t>
        </is>
      </c>
      <c r="I4" s="3" t="inlineStr">
        <is>
          <t>Estados</t>
        </is>
      </c>
      <c r="J4" s="3" t="inlineStr">
        <is>
          <t>Responsables ficticios</t>
        </is>
      </c>
      <c r="L4" s="3" t="inlineStr">
        <is>
          <t>Límite configurable</t>
        </is>
      </c>
      <c r="M4" s="3" t="inlineStr">
        <is>
          <t>Valor</t>
        </is>
      </c>
    </row>
    <row r="5">
      <c r="A5" s="19">
        <f>IF(OR($B5="",$C5=""),"",$B5&amp;"|"&amp;$C5)</f>
        <v/>
      </c>
      <c r="B5" s="19">
        <f>IF($G$5="","",$G$5)</f>
        <v/>
      </c>
      <c r="C5" s="19">
        <f>IF($H$5="","",$H$5)</f>
        <v/>
      </c>
      <c r="D5" s="30" t="n">
        <v>300</v>
      </c>
      <c r="E5" s="30" t="n">
        <v>350</v>
      </c>
      <c r="F5" s="15" t="inlineStr">
        <is>
          <t>Supuesto ficticio editable; verificar referencia aplicable.</t>
        </is>
      </c>
      <c r="G5" s="15" t="inlineStr">
        <is>
          <t>Perfil ficticio A</t>
        </is>
      </c>
      <c r="H5" s="15" t="inlineStr">
        <is>
          <t>Llave encendida, motor apagado</t>
        </is>
      </c>
      <c r="I5" s="15" t="inlineStr">
        <is>
          <t>Capturada</t>
        </is>
      </c>
      <c r="J5" s="15" t="inlineStr">
        <is>
          <t>Técnica ficticia Luna</t>
        </is>
      </c>
      <c r="L5" s="22" t="inlineStr">
        <is>
          <t>Presión máxima de captura (kPa)</t>
        </is>
      </c>
      <c r="M5" s="33" t="n">
        <v>10000</v>
      </c>
    </row>
    <row r="6">
      <c r="A6" s="22">
        <f>IF(OR($B6="",$C6=""),"",$B6&amp;"|"&amp;$C6)</f>
        <v/>
      </c>
      <c r="B6" s="22">
        <f>IF($G$5="","",$G$5)</f>
        <v/>
      </c>
      <c r="C6" s="22">
        <f>IF($H$6="","",$H$6)</f>
        <v/>
      </c>
      <c r="D6" s="30" t="n">
        <v>280</v>
      </c>
      <c r="E6" s="30" t="n">
        <v>340</v>
      </c>
      <c r="F6" s="15" t="inlineStr">
        <is>
          <t>Supuesto ficticio editable; verificar referencia aplicable.</t>
        </is>
      </c>
      <c r="G6" s="15" t="inlineStr">
        <is>
          <t>Perfil ficticio B</t>
        </is>
      </c>
      <c r="H6" s="15" t="inlineStr">
        <is>
          <t>Ralentí</t>
        </is>
      </c>
      <c r="I6" s="15" t="inlineStr">
        <is>
          <t>Revisada</t>
        </is>
      </c>
      <c r="J6" s="15" t="inlineStr">
        <is>
          <t>Técnico ficticio Sol</t>
        </is>
      </c>
      <c r="L6" s="22" t="inlineStr">
        <is>
          <t>Antigüedad de alerta (días)</t>
        </is>
      </c>
      <c r="M6" s="25" t="n">
        <v>7</v>
      </c>
    </row>
    <row r="7">
      <c r="A7" s="19">
        <f>IF(OR($B7="",$C7=""),"",$B7&amp;"|"&amp;$C7)</f>
        <v/>
      </c>
      <c r="B7" s="19">
        <f>IF($G$5="","",$G$5)</f>
        <v/>
      </c>
      <c r="C7" s="19">
        <f>IF($H$7="","",$H$7)</f>
        <v/>
      </c>
      <c r="D7" s="30" t="n">
        <v>310</v>
      </c>
      <c r="E7" s="30" t="n">
        <v>380</v>
      </c>
      <c r="F7" s="15" t="inlineStr">
        <is>
          <t>Supuesto ficticio editable; verificar referencia aplicable.</t>
        </is>
      </c>
      <c r="G7" s="15" t="inlineStr">
        <is>
          <t>Perfil ficticio C</t>
        </is>
      </c>
      <c r="H7" s="15" t="inlineStr">
        <is>
          <t>Aceleración controlada</t>
        </is>
      </c>
      <c r="I7" s="15" t="inlineStr">
        <is>
          <t>Repetir</t>
        </is>
      </c>
      <c r="J7" s="15" t="inlineStr">
        <is>
          <t>Técnica ficticia Brisa</t>
        </is>
      </c>
      <c r="L7" s="22" t="inlineStr">
        <is>
          <t>Fecha mínima permitida</t>
        </is>
      </c>
      <c r="M7" s="26" t="n">
        <v>44197</v>
      </c>
    </row>
    <row r="8">
      <c r="A8" s="22">
        <f>IF(OR($B8="",$C8=""),"",$B8&amp;"|"&amp;$C8)</f>
        <v/>
      </c>
      <c r="B8" s="22">
        <f>IF($G$5="","",$G$5)</f>
        <v/>
      </c>
      <c r="C8" s="22">
        <f>IF($H$8="","",$H$8)</f>
        <v/>
      </c>
      <c r="D8" s="30" t="n">
        <v>250</v>
      </c>
      <c r="E8" s="30" t="n">
        <v>350</v>
      </c>
      <c r="F8" s="15" t="inlineStr">
        <is>
          <t>Supuesto ficticio editable; verificar referencia aplicable.</t>
        </is>
      </c>
      <c r="G8" s="15" t="n"/>
      <c r="H8" s="15" t="inlineStr">
        <is>
          <t>Retención 5 min</t>
        </is>
      </c>
      <c r="I8" s="15" t="inlineStr">
        <is>
          <t>Cerrada</t>
        </is>
      </c>
      <c r="J8" s="15" t="inlineStr">
        <is>
          <t>Técnico ficticio Faro</t>
        </is>
      </c>
    </row>
    <row r="9">
      <c r="A9" s="19">
        <f>IF(OR($B9="",$C9=""),"",$B9&amp;"|"&amp;$C9)</f>
        <v/>
      </c>
      <c r="B9" s="19">
        <f>IF($G$6="","",$G$6)</f>
        <v/>
      </c>
      <c r="C9" s="19">
        <f>IF($H$5="","",$H$5)</f>
        <v/>
      </c>
      <c r="D9" s="30" t="n">
        <v>380</v>
      </c>
      <c r="E9" s="30" t="n">
        <v>450</v>
      </c>
      <c r="F9" s="15" t="inlineStr">
        <is>
          <t>Supuesto ficticio editable; verificar referencia aplicable.</t>
        </is>
      </c>
    </row>
    <row r="10">
      <c r="A10" s="22">
        <f>IF(OR($B10="",$C10=""),"",$B10&amp;"|"&amp;$C10)</f>
        <v/>
      </c>
      <c r="B10" s="22">
        <f>IF($G$6="","",$G$6)</f>
        <v/>
      </c>
      <c r="C10" s="22">
        <f>IF($H$6="","",$H$6)</f>
        <v/>
      </c>
      <c r="D10" s="30" t="n">
        <v>360</v>
      </c>
      <c r="E10" s="30" t="n">
        <v>430</v>
      </c>
      <c r="F10" s="15" t="inlineStr">
        <is>
          <t>Supuesto ficticio editable; verificar referencia aplicable.</t>
        </is>
      </c>
    </row>
    <row r="11">
      <c r="A11" s="19">
        <f>IF(OR($B11="",$C11=""),"",$B11&amp;"|"&amp;$C11)</f>
        <v/>
      </c>
      <c r="B11" s="19">
        <f>IF($G$6="","",$G$6)</f>
        <v/>
      </c>
      <c r="C11" s="19">
        <f>IF($H$7="","",$H$7)</f>
        <v/>
      </c>
      <c r="D11" s="30" t="n">
        <v>400</v>
      </c>
      <c r="E11" s="30" t="n">
        <v>500</v>
      </c>
      <c r="F11" s="15" t="inlineStr">
        <is>
          <t>Supuesto ficticio editable; verificar referencia aplicable.</t>
        </is>
      </c>
    </row>
    <row r="12">
      <c r="A12" s="22">
        <f>IF(OR($B12="",$C12=""),"",$B12&amp;"|"&amp;$C12)</f>
        <v/>
      </c>
      <c r="B12" s="22">
        <f>IF($G$6="","",$G$6)</f>
        <v/>
      </c>
      <c r="C12" s="22">
        <f>IF($H$8="","",$H$8)</f>
        <v/>
      </c>
      <c r="D12" s="30" t="n">
        <v>340</v>
      </c>
      <c r="E12" s="30" t="n">
        <v>450</v>
      </c>
      <c r="F12" s="15" t="inlineStr">
        <is>
          <t>Supuesto ficticio editable; verificar referencia aplicable.</t>
        </is>
      </c>
    </row>
    <row r="13">
      <c r="A13" s="19">
        <f>IF(OR($B13="",$C13=""),"",$B13&amp;"|"&amp;$C13)</f>
        <v/>
      </c>
      <c r="B13" s="19">
        <f>IF($G$7="","",$G$7)</f>
        <v/>
      </c>
      <c r="C13" s="19">
        <f>IF($H$5="","",$H$5)</f>
        <v/>
      </c>
      <c r="D13" s="30" t="n">
        <v>500</v>
      </c>
      <c r="E13" s="30" t="n">
        <v>650</v>
      </c>
      <c r="F13" s="15" t="inlineStr">
        <is>
          <t>Supuesto ficticio editable; verificar referencia aplicable.</t>
        </is>
      </c>
    </row>
    <row r="14">
      <c r="A14" s="22">
        <f>IF(OR($B14="",$C14=""),"",$B14&amp;"|"&amp;$C14)</f>
        <v/>
      </c>
      <c r="B14" s="22">
        <f>IF($G$7="","",$G$7)</f>
        <v/>
      </c>
      <c r="C14" s="22">
        <f>IF($H$6="","",$H$6)</f>
        <v/>
      </c>
      <c r="D14" s="30" t="n">
        <v>480</v>
      </c>
      <c r="E14" s="30" t="n">
        <v>630</v>
      </c>
      <c r="F14" s="15" t="inlineStr">
        <is>
          <t>Supuesto ficticio editable; verificar referencia aplicable.</t>
        </is>
      </c>
    </row>
    <row r="15">
      <c r="A15" s="19">
        <f>IF(OR($B15="",$C15=""),"",$B15&amp;"|"&amp;$C15)</f>
        <v/>
      </c>
      <c r="B15" s="19">
        <f>IF($G$7="","",$G$7)</f>
        <v/>
      </c>
      <c r="C15" s="19">
        <f>IF($H$7="","",$H$7)</f>
        <v/>
      </c>
      <c r="D15" s="30" t="n">
        <v>520</v>
      </c>
      <c r="E15" s="30" t="n">
        <v>700</v>
      </c>
      <c r="F15" s="15" t="inlineStr">
        <is>
          <t>Supuesto ficticio editable; verificar referencia aplicable.</t>
        </is>
      </c>
    </row>
    <row r="16">
      <c r="A16" s="22">
        <f>IF(OR($B16="",$C16=""),"",$B16&amp;"|"&amp;$C16)</f>
        <v/>
      </c>
      <c r="B16" s="22">
        <f>IF($G$7="","",$G$7)</f>
        <v/>
      </c>
      <c r="C16" s="22">
        <f>IF($H$8="","",$H$8)</f>
        <v/>
      </c>
      <c r="D16" s="30" t="n">
        <v>450</v>
      </c>
      <c r="E16" s="30" t="n">
        <v>620</v>
      </c>
      <c r="F16" s="15" t="inlineStr">
        <is>
          <t>Supuesto ficticio editable; verificar referencia aplicable.</t>
        </is>
      </c>
    </row>
    <row r="17"/>
    <row r="18"/>
    <row r="19" ht="32" customHeight="1">
      <c r="A19" s="2" t="inlineStr">
        <is>
          <t>Alerta roja en el catálogo: revise una clave duplicada o un mínimo mayor al máximo. Los cambios en perfiles y condiciones actualizan las claves calculadas.</t>
        </is>
      </c>
    </row>
  </sheetData>
  <mergeCells count="1">
    <mergeCell ref="A1:M1"/>
  </mergeCells>
  <conditionalFormatting sqref="D5:E16">
    <cfRule type="expression" priority="1" dxfId="0">
      <formula>=AND(ISNUMBER($D5),ISNUMBER($E5),$D5&gt;$E5)</formula>
    </cfRule>
  </conditionalFormatting>
  <conditionalFormatting sqref="A5:A16">
    <cfRule type="expression" priority="2" dxfId="0">
      <formula>=AND($A5&lt;&gt;"",COUNTIF($A$5:$A$16,$A5)&gt;1)</formula>
    </cfRule>
  </conditionalFormatting>
  <dataValidations count="5">
    <dataValidation sqref="D5:E16" showDropDown="0" showInputMessage="1" showErrorMessage="1" allowBlank="0" errorTitle="Rango no válido" error="Capture un valor numérico entre cero y la presión máxima configurada." promptTitle="Rango editable" prompt="Capture el límite en kPa." type="decimal" operator="between">
      <formula1>0</formula1>
      <formula2>$M$5</formula2>
    </dataValidation>
    <dataValidation sqref="E5:E16" showDropDown="0" showInputMessage="0" showErrorMessage="1" allowBlank="0" errorTitle="Orden del rango" error="El máximo debe ser mayor o igual que el mínimo." type="custom">
      <formula1>=OR(E5="",D5="",E5&gt;=D5)</formula1>
    </dataValidation>
    <dataValidation sqref="M5" showDropDown="0" showInputMessage="0" showErrorMessage="1" allowBlank="0" errorTitle="Límite no válido" error="Capture un límite entre 1 y 100000 kPa." type="decimal" operator="between">
      <formula1>1</formula1>
      <formula2>100000</formula2>
    </dataValidation>
    <dataValidation sqref="M6" showDropDown="0" showInputMessage="0" showErrorMessage="1" allowBlank="0" errorTitle="Antigüedad no válida" error="Capture una cantidad entera de 0 a 365 días." type="whole" operator="between">
      <formula1>0</formula1>
      <formula2>365</formula2>
    </dataValidation>
    <dataValidation sqref="M7" showDropDown="0" showInputMessage="0" showErrorMessage="1" allowBlank="0" errorTitle="Fecha mínima no válida" error="Capture una fecha entre 01/01/2000 y la fecha actual." type="date" operator="between">
      <formula1>DATE(2000,1,1)</formula1>
      <formula2>TODAY()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2026-09-10T03:01:26Z</dcterms:created>
  <dcterms:modified xmlns:dcterms="http://purl.org/dc/terms/" xmlns:xsi="http://www.w3.org/2001/XMLSchema-instance" xsi:type="dcterms:W3CDTF">2026-09-10T03:01:28+00:00Z</dcterms:modified>
</cp:coreProperties>
</file>