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Daños" sheetId="3" state="visible" r:id="rId3"/>
    <sheet xmlns:r="http://schemas.openxmlformats.org/officeDocument/2006/relationships" name="Parámetros" sheetId="4" state="visible" r:id="rId4"/>
    <sheet xmlns:r="http://schemas.openxmlformats.org/officeDocument/2006/relationships" name="Indicaciones" sheetId="5" state="visible" r:id="rId5"/>
  </sheets>
  <definedNames>
    <definedName name="_xlnm._FilterDatabase" localSheetId="1" hidden="1">'Inspecciones'!$A$4:$Q$104</definedName>
    <definedName name="_xlnm._FilterDatabase" localSheetId="2" hidden="1">'Daños'!$A$4:$T$104</definedName>
    <definedName name="_xlnm._FilterDatabase" localSheetId="4" hidden="1">'Indicaciones'!$A$3:$D$14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 &quot;MXN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63746"/>
      <sz val="10"/>
    </font>
    <font>
      <name val="Calibri"/>
      <b val="1"/>
      <color rgb="00FFFFFF"/>
      <sz val="10"/>
    </font>
    <font>
      <name val="Calibri"/>
      <b val="1"/>
      <color rgb="00263746"/>
      <sz val="10"/>
    </font>
    <font>
      <name val="Calibri"/>
      <b val="1"/>
      <color rgb="00132238"/>
      <sz val="14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3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3" fontId="2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3" fillId="2" borderId="1" pivotButton="0" quotePrefix="0" xfId="0"/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3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65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4" fontId="2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Inspecciones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'Resumen'!B12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'Resumen'!$A$13:$A$17</f>
            </numRef>
          </cat>
          <val>
            <numRef>
              <f>'Resumen'!$B$13:$B$17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Cantidad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25" customWidth="1" min="3" max="3"/>
    <col width="18" customWidth="1" min="4" max="4"/>
    <col width="25" customWidth="1" min="5" max="5"/>
    <col width="18" customWidth="1" min="6" max="6"/>
    <col width="25" customWidth="1" min="7" max="7"/>
    <col width="18" customWidth="1" min="8" max="8"/>
  </cols>
  <sheetData>
    <row r="1" ht="27" customHeight="1">
      <c r="A1" s="1" t="inlineStr">
        <is>
          <t>Resumen de inspecciones de vehículos accidentados</t>
        </is>
      </c>
      <c r="B1" s="34" t="n"/>
      <c r="C1" s="34" t="n"/>
      <c r="D1" s="34" t="n"/>
      <c r="E1" s="34" t="n"/>
      <c r="F1" s="34" t="n"/>
      <c r="G1" s="34" t="n"/>
      <c r="H1" s="35" t="n"/>
    </row>
    <row r="2" ht="32" customHeight="1">
      <c r="A2" s="3" t="inlineStr">
        <is>
          <t>Indicadores calculados con las hojas Inspecciones y Daños. El periodo de consulta es editable y no representa validación técnica ni normativa.</t>
        </is>
      </c>
    </row>
    <row r="3">
      <c r="A3" s="4" t="inlineStr">
        <is>
          <t>Inicio del periodo</t>
        </is>
      </c>
      <c r="B3" s="36" t="n">
        <v>46245</v>
      </c>
      <c r="C3" s="4" t="inlineStr">
        <is>
          <t>Fin del periodo</t>
        </is>
      </c>
      <c r="D3" s="36" t="n">
        <v>46275</v>
      </c>
    </row>
    <row r="4"/>
    <row r="5" ht="35" customHeight="1">
      <c r="A5" s="6" t="inlineStr">
        <is>
          <t>Inspecciones recibidas</t>
        </is>
      </c>
      <c r="B5" s="7">
        <f>COUNTIFS('Inspecciones'!$B$5:$B$104,"&gt;="&amp;$B$3,'Inspecciones'!$B$5:$B$104,"&lt;="&amp;$D$3)</f>
        <v/>
      </c>
      <c r="C5" s="6" t="inlineStr">
        <is>
          <t>Inspecciones concluidas</t>
        </is>
      </c>
      <c r="D5" s="7">
        <f>COUNTIFS('Inspecciones'!$B$5:$B$104,"&gt;="&amp;$B$3,'Inspecciones'!$B$5:$B$104,"&lt;="&amp;$D$3,'Inspecciones'!$I$5:$I$104,"Concluida")</f>
        <v/>
      </c>
      <c r="E5" s="6" t="inlineStr">
        <is>
          <t>Inspecciones abiertas</t>
        </is>
      </c>
      <c r="F5" s="7">
        <f>COUNTIFS('Inspecciones'!$B$5:$B$104,"&gt;="&amp;$B$3,'Inspecciones'!$B$5:$B$104,"&lt;="&amp;$D$3,'Inspecciones'!$I$5:$I$104,"&lt;&gt;Concluida",'Inspecciones'!$I$5:$I$104,"&lt;&gt;Cancelada")</f>
        <v/>
      </c>
      <c r="G5" s="6" t="inlineStr">
        <is>
          <t>Inspecciones con alerta</t>
        </is>
      </c>
      <c r="H5" s="7">
        <f>COUNTIFS('Inspecciones'!$B$5:$B$104,"&gt;="&amp;$B$3,'Inspecciones'!$B$5:$B$104,"&lt;="&amp;$D$3,'Inspecciones'!$Q$5:$Q$104,"&lt;&gt;Sin alerta",'Inspecciones'!$Q$5:$Q$104,"&lt;&gt;")</f>
        <v/>
      </c>
    </row>
    <row r="6"/>
    <row r="7" ht="35" customHeight="1">
      <c r="A7" s="6" t="inlineStr">
        <is>
          <t>Hallazgos en el periodo</t>
        </is>
      </c>
      <c r="B7" s="7">
        <f>COUNTIFS('Daños'!$C$5:$C$104,"&gt;="&amp;$B$3,'Daños'!$C$5:$C$104,"&lt;="&amp;$D$3)</f>
        <v/>
      </c>
      <c r="C7" s="6" t="inlineStr">
        <is>
          <t>Hallazgos críticos</t>
        </is>
      </c>
      <c r="D7" s="7">
        <f>COUNTIFS('Daños'!$C$5:$C$104,"&gt;="&amp;$B$3,'Daños'!$C$5:$C$104,"&lt;="&amp;$D$3,'Daños'!$H$5:$H$104,"Crítica")</f>
        <v/>
      </c>
      <c r="E7" s="6" t="inlineStr">
        <is>
          <t>Importe preliminar</t>
        </is>
      </c>
      <c r="F7" s="8">
        <f>SUMIFS('Daños'!$M$5:$M$104,'Daños'!$C$5:$C$104,"&gt;="&amp;$B$3,'Daños'!$C$5:$C$104,"&lt;="&amp;$D$3)</f>
        <v/>
      </c>
      <c r="G7" s="6" t="inlineStr">
        <is>
          <t>Compromisos vencidos</t>
        </is>
      </c>
      <c r="H7" s="7">
        <f>COUNTIFS('Inspecciones'!$B$5:$B$104,"&gt;="&amp;$B$3,'Inspecciones'!$B$5:$B$104,"&lt;="&amp;$D$3,'Inspecciones'!$I$5:$I$104,"&lt;&gt;Concluida",'Inspecciones'!$I$5:$I$104,"&lt;&gt;Cancelada",'Inspecciones'!$J$5:$J$104,"&gt;0",'Inspecciones'!$J$5:$J$104,"&lt;"&amp;TODAY())</f>
        <v/>
      </c>
    </row>
    <row r="8"/>
    <row r="9" ht="35" customHeight="1">
      <c r="A9" s="6" t="inlineStr">
        <is>
          <t>Promedio por inspección</t>
        </is>
      </c>
      <c r="B9" s="8">
        <f>IFERROR(F7/B5,"")</f>
        <v/>
      </c>
      <c r="C9" s="6" t="inlineStr">
        <is>
          <t>Hallazgos por atender</t>
        </is>
      </c>
      <c r="D9" s="7">
        <f>COUNTIFS('Daños'!$C$5:$C$104,"&gt;="&amp;$B$3,'Daños'!$C$5:$C$104,"&lt;="&amp;$D$3,'Daños'!$O$5:$O$104,"Pendiente")+COUNTIFS('Daños'!$C$5:$C$104,"&gt;="&amp;$B$3,'Daños'!$C$5:$C$104,"&lt;="&amp;$D$3,'Daños'!$O$5:$O$104,"Cotizado")</f>
        <v/>
      </c>
      <c r="E9" s="6" t="inlineStr">
        <is>
          <t>Porcentaje concluido</t>
        </is>
      </c>
      <c r="F9" s="37">
        <f>IFERROR(D5/B5,"")</f>
        <v/>
      </c>
      <c r="G9" s="6" t="inlineStr">
        <is>
          <t>Folios no encontrados</t>
        </is>
      </c>
      <c r="H9" s="7">
        <f>COUNTIF('Daños'!$S$5:$S$104,"Folio no encontrado")</f>
        <v/>
      </c>
    </row>
    <row r="10"/>
    <row r="11"/>
    <row r="12">
      <c r="A12" s="4" t="inlineStr">
        <is>
          <t>Estado</t>
        </is>
      </c>
      <c r="B12" s="4" t="inlineStr">
        <is>
          <t>Cantidad</t>
        </is>
      </c>
    </row>
    <row r="13">
      <c r="A13" s="10" t="inlineStr">
        <is>
          <t>Pendiente</t>
        </is>
      </c>
      <c r="B13" s="11">
        <f>COUNTIFS('Inspecciones'!$B$5:$B$104,"&gt;="&amp;$B$3,'Inspecciones'!$B$5:$B$104,"&lt;="&amp;$D$3,'Inspecciones'!$I$5:$I$104,A13)</f>
        <v/>
      </c>
    </row>
    <row r="14">
      <c r="A14" s="12" t="inlineStr">
        <is>
          <t>En revisión</t>
        </is>
      </c>
      <c r="B14" s="13">
        <f>COUNTIFS('Inspecciones'!$B$5:$B$104,"&gt;="&amp;$B$3,'Inspecciones'!$B$5:$B$104,"&lt;="&amp;$D$3,'Inspecciones'!$I$5:$I$104,A14)</f>
        <v/>
      </c>
    </row>
    <row r="15">
      <c r="A15" s="10" t="inlineStr">
        <is>
          <t>Concluida</t>
        </is>
      </c>
      <c r="B15" s="11">
        <f>COUNTIFS('Inspecciones'!$B$5:$B$104,"&gt;="&amp;$B$3,'Inspecciones'!$B$5:$B$104,"&lt;="&amp;$D$3,'Inspecciones'!$I$5:$I$104,A15)</f>
        <v/>
      </c>
    </row>
    <row r="16">
      <c r="A16" s="12" t="inlineStr">
        <is>
          <t>Cancelada</t>
        </is>
      </c>
      <c r="B16" s="13">
        <f>COUNTIFS('Inspecciones'!$B$5:$B$104,"&gt;="&amp;$B$3,'Inspecciones'!$B$5:$B$104,"&lt;="&amp;$D$3,'Inspecciones'!$I$5:$I$104,A16)</f>
        <v/>
      </c>
    </row>
    <row r="17">
      <c r="A17" s="10" t="inlineStr">
        <is>
          <t>En espera</t>
        </is>
      </c>
      <c r="B17" s="11">
        <f>COUNTIFS('Inspecciones'!$B$5:$B$104,"&gt;="&amp;$B$3,'Inspecciones'!$B$5:$B$104,"&lt;="&amp;$D$3,'Inspecciones'!$I$5:$I$104,A17)</f>
        <v/>
      </c>
    </row>
    <row r="18"/>
    <row r="19"/>
    <row r="20"/>
    <row r="21"/>
    <row r="22"/>
    <row r="23"/>
    <row r="24"/>
    <row r="25"/>
    <row r="26"/>
    <row r="27"/>
    <row r="28">
      <c r="A28" s="14" t="inlineStr">
        <is>
          <t>Advertencias comprobables</t>
        </is>
      </c>
      <c r="B28" s="15" t="n"/>
      <c r="C28" s="15" t="n"/>
      <c r="D28" s="15" t="n"/>
      <c r="E28" s="15" t="n"/>
      <c r="F28" s="15" t="n"/>
      <c r="G28" s="15" t="n"/>
      <c r="H28" s="15" t="n"/>
    </row>
    <row r="29" ht="35" customHeight="1">
      <c r="A29" s="6" t="inlineStr">
        <is>
          <t>Prioridad crítica abierta</t>
        </is>
      </c>
      <c r="B29" s="7">
        <f>COUNTIFS('Daños'!$H$5:$H$104,"Crítica",'Daños'!$O$5:$O$104,"Pendiente")+COUNTIFS('Daños'!$H$5:$H$104,"Crítica",'Daños'!$O$5:$O$104,"Cotizado")</f>
        <v/>
      </c>
      <c r="D29" s="6" t="inlineStr">
        <is>
          <t>Compromisos vencidos</t>
        </is>
      </c>
      <c r="E29" s="7">
        <f>H7</f>
        <v/>
      </c>
      <c r="G29" s="6" t="inlineStr">
        <is>
          <t>Importes altos</t>
        </is>
      </c>
      <c r="H29" s="7">
        <f>COUNTIFS('Inspecciones'!$B$5:$B$104,"&gt;="&amp;$B$3,'Inspecciones'!$B$5:$B$104,"&lt;="&amp;$D$3,'Inspecciones'!$M$5:$M$104,"&gt;="&amp;'Parámetros'!$B$4)</f>
        <v/>
      </c>
    </row>
    <row r="30" ht="35" customHeight="1">
      <c r="A30" s="6" t="inlineStr">
        <is>
          <t>Folios no encontrados</t>
        </is>
      </c>
      <c r="B30" s="7">
        <f>COUNTIF('Daños'!$S$5:$S$104,"Folio no encontrado")</f>
        <v/>
      </c>
      <c r="D30" s="6" t="inlineStr">
        <is>
          <t>Cierres sin fecha</t>
        </is>
      </c>
      <c r="E30" s="7">
        <f>COUNTIFS('Inspecciones'!$I$5:$I$104,"Concluida",'Inspecciones'!$O$5:$O$104,"")</f>
        <v/>
      </c>
      <c r="G30" s="6" t="inlineStr">
        <is>
          <t>Alertas en hallazgos</t>
        </is>
      </c>
      <c r="H30" s="7">
        <f>COUNTIFS('Daños'!$T$5:$T$104,"&lt;&gt;Sin alerta",'Daños'!$T$5:$T$104,"&lt;&gt;")</f>
        <v/>
      </c>
    </row>
  </sheetData>
  <mergeCells count="1">
    <mergeCell ref="A1:H1"/>
  </mergeCells>
  <conditionalFormatting sqref="B29">
    <cfRule type="expression" priority="1" dxfId="0">
      <formula>B29&gt;0</formula>
    </cfRule>
    <cfRule type="expression" priority="2" dxfId="1">
      <formula>B29=0</formula>
    </cfRule>
  </conditionalFormatting>
  <conditionalFormatting sqref="E29">
    <cfRule type="expression" priority="3" dxfId="0">
      <formula>E29&gt;0</formula>
    </cfRule>
    <cfRule type="expression" priority="4" dxfId="1">
      <formula>E29=0</formula>
    </cfRule>
  </conditionalFormatting>
  <conditionalFormatting sqref="H29">
    <cfRule type="expression" priority="5" dxfId="0">
      <formula>H29&gt;0</formula>
    </cfRule>
    <cfRule type="expression" priority="6" dxfId="1">
      <formula>H29=0</formula>
    </cfRule>
  </conditionalFormatting>
  <conditionalFormatting sqref="B30">
    <cfRule type="expression" priority="7" dxfId="0">
      <formula>B30&gt;0</formula>
    </cfRule>
    <cfRule type="expression" priority="8" dxfId="1">
      <formula>B30=0</formula>
    </cfRule>
  </conditionalFormatting>
  <conditionalFormatting sqref="E30">
    <cfRule type="expression" priority="9" dxfId="0">
      <formula>E30&gt;0</formula>
    </cfRule>
    <cfRule type="expression" priority="10" dxfId="1">
      <formula>E30=0</formula>
    </cfRule>
  </conditionalFormatting>
  <conditionalFormatting sqref="H30">
    <cfRule type="expression" priority="11" dxfId="0">
      <formula>H30&gt;0</formula>
    </cfRule>
    <cfRule type="expression" priority="12" dxfId="1">
      <formula>H30=0</formula>
    </cfRule>
  </conditionalFormatting>
  <dataValidations count="2">
    <dataValidation sqref="B3" showDropDown="0" showInputMessage="0" showErrorMessage="0" allowBlank="0" errorTitle="Periodo no válido" error="La fecha inicial debe estar dentro del límite permitido y no superar la fecha final." type="custom">
      <formula1>AND(B3&gt;=INDIRECT("'Parámetros'!$B$7"),B3&lt;=D3)</formula1>
    </dataValidation>
    <dataValidation sqref="D3" showDropDown="0" showInputMessage="0" showErrorMessage="0" allowBlank="0" errorTitle="Periodo no válido" error="La fecha final debe ser igual o posterior al inicio y respetar el horizonte permitido." type="custom">
      <formula1>AND(D3&gt;=B3,D3&lt;=INDIRECT("'Parámetros'!$B$12"))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22" customWidth="1" min="3" max="3"/>
    <col width="22" customWidth="1" min="4" max="4"/>
    <col width="20" customWidth="1" min="5" max="5"/>
    <col width="12" customWidth="1" min="6" max="6"/>
    <col width="22" customWidth="1" min="7" max="7"/>
    <col width="15" customWidth="1" min="8" max="8"/>
    <col width="16" customWidth="1" min="9" max="9"/>
    <col width="16" customWidth="1" min="10" max="10"/>
    <col width="13" customWidth="1" min="11" max="11"/>
    <col width="16" customWidth="1" min="12" max="12"/>
    <col width="19" customWidth="1" min="13" max="13"/>
    <col width="17" customWidth="1" min="14" max="14"/>
    <col width="15" customWidth="1" min="15" max="15"/>
    <col width="39" customWidth="1" min="16" max="16"/>
    <col width="31" customWidth="1" min="17" max="17"/>
  </cols>
  <sheetData>
    <row r="1" ht="27" customHeight="1">
      <c r="A1" s="1" t="inlineStr">
        <is>
          <t>Registro de inspecciones de vehículos accidentados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5" t="n"/>
    </row>
    <row r="2" ht="32" customHeight="1">
      <c r="A2" s="3" t="inlineStr">
        <is>
          <t>Casos y personas de ejemplo inequívocamente ficticios. Capture en amarillo; las columnas grises o blancas se calculan automáticamente.</t>
        </is>
      </c>
    </row>
    <row r="3"/>
    <row r="4" ht="32" customHeight="1">
      <c r="A4" s="4" t="inlineStr">
        <is>
          <t>Folio de inspección</t>
        </is>
      </c>
      <c r="B4" s="4" t="inlineStr">
        <is>
          <t>Fecha de recepción</t>
        </is>
      </c>
      <c r="C4" s="4" t="inlineStr">
        <is>
          <t>Vehículo ficticio</t>
        </is>
      </c>
      <c r="D4" s="4" t="inlineStr">
        <is>
          <t>Marca ficticia</t>
        </is>
      </c>
      <c r="E4" s="4" t="inlineStr">
        <is>
          <t>Modelo ficticio</t>
        </is>
      </c>
      <c r="F4" s="4" t="inlineStr">
        <is>
          <t>Año modelo</t>
        </is>
      </c>
      <c r="G4" s="4" t="inlineStr">
        <is>
          <t>Responsable ficticio</t>
        </is>
      </c>
      <c r="H4" s="4" t="inlineStr">
        <is>
          <t>Odómetro (km)</t>
        </is>
      </c>
      <c r="I4" s="4" t="inlineStr">
        <is>
          <t>Estado</t>
        </is>
      </c>
      <c r="J4" s="4" t="inlineStr">
        <is>
          <t>Fecha compromiso</t>
        </is>
      </c>
      <c r="K4" s="4" t="inlineStr">
        <is>
          <t>Días abiertos</t>
        </is>
      </c>
      <c r="L4" s="4" t="inlineStr">
        <is>
          <t>Total de hallazgos</t>
        </is>
      </c>
      <c r="M4" s="4" t="inlineStr">
        <is>
          <t>Importe preliminar</t>
        </is>
      </c>
      <c r="N4" s="4" t="inlineStr">
        <is>
          <t>Hallazgos críticos</t>
        </is>
      </c>
      <c r="O4" s="4" t="inlineStr">
        <is>
          <t>Fecha de cierre</t>
        </is>
      </c>
      <c r="P4" s="4" t="inlineStr">
        <is>
          <t>Observaciones</t>
        </is>
      </c>
      <c r="Q4" s="4" t="inlineStr">
        <is>
          <t>Alerta administrativa</t>
        </is>
      </c>
    </row>
    <row r="5">
      <c r="A5" s="16" t="inlineStr">
        <is>
          <t>INS-FICT-26001</t>
        </is>
      </c>
      <c r="B5" s="38" t="n">
        <v>46263</v>
      </c>
      <c r="C5" s="18" t="inlineStr">
        <is>
          <t>Unidad Ficticia VX-01</t>
        </is>
      </c>
      <c r="D5" s="18" t="inlineStr">
        <is>
          <t>Marca Ficticia Orión</t>
        </is>
      </c>
      <c r="E5" s="18" t="inlineStr">
        <is>
          <t>Modelo Simulado A</t>
        </is>
      </c>
      <c r="F5" s="19" t="n">
        <v>2023</v>
      </c>
      <c r="G5" s="18" t="inlineStr">
        <is>
          <t>Persona Ficticia Uno</t>
        </is>
      </c>
      <c r="H5" s="19" t="n">
        <v>48210</v>
      </c>
      <c r="I5" s="16" t="inlineStr">
        <is>
          <t>Concluida</t>
        </is>
      </c>
      <c r="J5" s="38" t="n">
        <v>46269</v>
      </c>
      <c r="K5" s="11">
        <f>IF(OR(A5="",B5=""),"",IF(OR(I5="Concluida",I5="Cancelada"),0,MAX(0,TODAY()-B5)))</f>
        <v/>
      </c>
      <c r="L5" s="11">
        <f>IF(A5="","",COUNTIF('Daños'!$B$5:$B$104,A5))</f>
        <v/>
      </c>
      <c r="M5" s="20">
        <f>IF(A5="","",SUMIF('Daños'!$B$5:$B$104,A5,'Daños'!$M$5:$M$104))</f>
        <v/>
      </c>
      <c r="N5" s="11">
        <f>IF(A5="","",COUNTIFS('Daños'!$B$5:$B$104,A5,'Daños'!$H$5:$H$104,"Crítica"))</f>
        <v/>
      </c>
      <c r="O5" s="38" t="n">
        <v>46271</v>
      </c>
      <c r="P5" s="18" t="inlineStr">
        <is>
          <t>Caso ficticio: impacto frontal leve.</t>
        </is>
      </c>
      <c r="Q5" s="21">
        <f>IF(A5="","",IF(B5="","REVISAR FECHA DE RECEPCIÓN",IF(I5="","REVISAR ESTADO",IF(AND(I5&lt;&gt;"Concluida",I5&lt;&gt;"Cancelada",N5&gt;0),"ATENCIÓN: HALLAZGO CRÍTICO",IF(AND(I5&lt;&gt;"Concluida",I5&lt;&gt;"Cancelada",J5&lt;&gt;"",J5&lt;TODAY()),"PLAZO COMPROMISO VENCIDO",IF(AND(I5&lt;&gt;"Concluida",I5&lt;&gt;"Cancelada",K5&gt;'Parámetros'!$B$3),"REVISAR ANTIGÜEDAD",IF(M5&gt;='Parámetros'!$B$4,"REVISAR IMPORTE ALTO",IF(AND(I5="Concluida",O5=""),"FALTA FECHA DE CIERRE","Sin alerta"))))))))</f>
        <v/>
      </c>
    </row>
    <row r="6">
      <c r="A6" s="16" t="inlineStr">
        <is>
          <t>INS-FICT-26002</t>
        </is>
      </c>
      <c r="B6" s="38" t="n">
        <v>46266</v>
      </c>
      <c r="C6" s="18" t="inlineStr">
        <is>
          <t>Unidad Ficticia VX-02</t>
        </is>
      </c>
      <c r="D6" s="18" t="inlineStr">
        <is>
          <t>Marca Ficticia Nopal</t>
        </is>
      </c>
      <c r="E6" s="18" t="inlineStr">
        <is>
          <t>Modelo Simulado B</t>
        </is>
      </c>
      <c r="F6" s="19" t="n">
        <v>2024</v>
      </c>
      <c r="G6" s="18" t="inlineStr">
        <is>
          <t>Persona Ficticia Dos</t>
        </is>
      </c>
      <c r="H6" s="19" t="n">
        <v>31580</v>
      </c>
      <c r="I6" s="16" t="inlineStr">
        <is>
          <t>En revisión</t>
        </is>
      </c>
      <c r="J6" s="38" t="n">
        <v>46273</v>
      </c>
      <c r="K6" s="13">
        <f>IF(OR(A6="",B6=""),"",IF(OR(I6="Concluida",I6="Cancelada"),0,MAX(0,TODAY()-B6)))</f>
        <v/>
      </c>
      <c r="L6" s="13">
        <f>IF(A6="","",COUNTIF('Daños'!$B$5:$B$104,A6))</f>
        <v/>
      </c>
      <c r="M6" s="22">
        <f>IF(A6="","",SUMIF('Daños'!$B$5:$B$104,A6,'Daños'!$M$5:$M$104))</f>
        <v/>
      </c>
      <c r="N6" s="13">
        <f>IF(A6="","",COUNTIFS('Daños'!$B$5:$B$104,A6,'Daños'!$H$5:$H$104,"Crítica"))</f>
        <v/>
      </c>
      <c r="O6" s="38" t="n"/>
      <c r="P6" s="18" t="inlineStr">
        <is>
          <t>Caso ficticio: daño en costado izquierdo.</t>
        </is>
      </c>
      <c r="Q6" s="23">
        <f>IF(A6="","",IF(B6="","REVISAR FECHA DE RECEPCIÓN",IF(I6="","REVISAR ESTADO",IF(AND(I6&lt;&gt;"Concluida",I6&lt;&gt;"Cancelada",N6&gt;0),"ATENCIÓN: HALLAZGO CRÍTICO",IF(AND(I6&lt;&gt;"Concluida",I6&lt;&gt;"Cancelada",J6&lt;&gt;"",J6&lt;TODAY()),"PLAZO COMPROMISO VENCIDO",IF(AND(I6&lt;&gt;"Concluida",I6&lt;&gt;"Cancelada",K6&gt;'Parámetros'!$B$3),"REVISAR ANTIGÜEDAD",IF(M6&gt;='Parámetros'!$B$4,"REVISAR IMPORTE ALTO",IF(AND(I6="Concluida",O6=""),"FALTA FECHA DE CIERRE","Sin alerta"))))))))</f>
        <v/>
      </c>
    </row>
    <row r="7">
      <c r="A7" s="16" t="inlineStr">
        <is>
          <t>INS-FICT-26003</t>
        </is>
      </c>
      <c r="B7" s="38" t="n">
        <v>46269</v>
      </c>
      <c r="C7" s="18" t="inlineStr">
        <is>
          <t>Unidad Ficticia VX-03</t>
        </is>
      </c>
      <c r="D7" s="18" t="inlineStr">
        <is>
          <t>Marca Ficticia Cobalto</t>
        </is>
      </c>
      <c r="E7" s="18" t="inlineStr">
        <is>
          <t>Modelo Simulado C</t>
        </is>
      </c>
      <c r="F7" s="19" t="n">
        <v>2021</v>
      </c>
      <c r="G7" s="18" t="inlineStr">
        <is>
          <t>Persona Ficticia Tres</t>
        </is>
      </c>
      <c r="H7" s="19" t="n">
        <v>80640</v>
      </c>
      <c r="I7" s="16" t="inlineStr">
        <is>
          <t>Pendiente</t>
        </is>
      </c>
      <c r="J7" s="38" t="n">
        <v>46274</v>
      </c>
      <c r="K7" s="11">
        <f>IF(OR(A7="",B7=""),"",IF(OR(I7="Concluida",I7="Cancelada"),0,MAX(0,TODAY()-B7)))</f>
        <v/>
      </c>
      <c r="L7" s="11">
        <f>IF(A7="","",COUNTIF('Daños'!$B$5:$B$104,A7))</f>
        <v/>
      </c>
      <c r="M7" s="20">
        <f>IF(A7="","",SUMIF('Daños'!$B$5:$B$104,A7,'Daños'!$M$5:$M$104))</f>
        <v/>
      </c>
      <c r="N7" s="11">
        <f>IF(A7="","",COUNTIFS('Daños'!$B$5:$B$104,A7,'Daños'!$H$5:$H$104,"Crítica"))</f>
        <v/>
      </c>
      <c r="O7" s="38" t="n"/>
      <c r="P7" s="18" t="inlineStr">
        <is>
          <t>Caso ficticio: revisión de parte trasera.</t>
        </is>
      </c>
      <c r="Q7" s="21">
        <f>IF(A7="","",IF(B7="","REVISAR FECHA DE RECEPCIÓN",IF(I7="","REVISAR ESTADO",IF(AND(I7&lt;&gt;"Concluida",I7&lt;&gt;"Cancelada",N7&gt;0),"ATENCIÓN: HALLAZGO CRÍTICO",IF(AND(I7&lt;&gt;"Concluida",I7&lt;&gt;"Cancelada",J7&lt;&gt;"",J7&lt;TODAY()),"PLAZO COMPROMISO VENCIDO",IF(AND(I7&lt;&gt;"Concluida",I7&lt;&gt;"Cancelada",K7&gt;'Parámetros'!$B$3),"REVISAR ANTIGÜEDAD",IF(M7&gt;='Parámetros'!$B$4,"REVISAR IMPORTE ALTO",IF(AND(I7="Concluida",O7=""),"FALTA FECHA DE CIERRE","Sin alerta"))))))))</f>
        <v/>
      </c>
    </row>
    <row r="8">
      <c r="A8" s="16" t="inlineStr">
        <is>
          <t>INS-FICT-26004</t>
        </is>
      </c>
      <c r="B8" s="38" t="n">
        <v>46255</v>
      </c>
      <c r="C8" s="18" t="inlineStr">
        <is>
          <t>Unidad Ficticia VX-04</t>
        </is>
      </c>
      <c r="D8" s="18" t="inlineStr">
        <is>
          <t>Marca Ficticia Brío</t>
        </is>
      </c>
      <c r="E8" s="18" t="inlineStr">
        <is>
          <t>Modelo Simulado D</t>
        </is>
      </c>
      <c r="F8" s="19" t="n">
        <v>2020</v>
      </c>
      <c r="G8" s="18" t="inlineStr">
        <is>
          <t>Persona Ficticia Cuatro</t>
        </is>
      </c>
      <c r="H8" s="19" t="n">
        <v>112300</v>
      </c>
      <c r="I8" s="16" t="inlineStr">
        <is>
          <t>Concluida</t>
        </is>
      </c>
      <c r="J8" s="38" t="n">
        <v>46261</v>
      </c>
      <c r="K8" s="13">
        <f>IF(OR(A8="",B8=""),"",IF(OR(I8="Concluida",I8="Cancelada"),0,MAX(0,TODAY()-B8)))</f>
        <v/>
      </c>
      <c r="L8" s="13">
        <f>IF(A8="","",COUNTIF('Daños'!$B$5:$B$104,A8))</f>
        <v/>
      </c>
      <c r="M8" s="22">
        <f>IF(A8="","",SUMIF('Daños'!$B$5:$B$104,A8,'Daños'!$M$5:$M$104))</f>
        <v/>
      </c>
      <c r="N8" s="13">
        <f>IF(A8="","",COUNTIFS('Daños'!$B$5:$B$104,A8,'Daños'!$H$5:$H$104,"Crítica"))</f>
        <v/>
      </c>
      <c r="O8" s="38" t="n">
        <v>46265</v>
      </c>
      <c r="P8" s="18" t="inlineStr">
        <is>
          <t>Caso ficticio: rayón en costado derecho.</t>
        </is>
      </c>
      <c r="Q8" s="23">
        <f>IF(A8="","",IF(B8="","REVISAR FECHA DE RECEPCIÓN",IF(I8="","REVISAR ESTADO",IF(AND(I8&lt;&gt;"Concluida",I8&lt;&gt;"Cancelada",N8&gt;0),"ATENCIÓN: HALLAZGO CRÍTICO",IF(AND(I8&lt;&gt;"Concluida",I8&lt;&gt;"Cancelada",J8&lt;&gt;"",J8&lt;TODAY()),"PLAZO COMPROMISO VENCIDO",IF(AND(I8&lt;&gt;"Concluida",I8&lt;&gt;"Cancelada",K8&gt;'Parámetros'!$B$3),"REVISAR ANTIGÜEDAD",IF(M8&gt;='Parámetros'!$B$4,"REVISAR IMPORTE ALTO",IF(AND(I8="Concluida",O8=""),"FALTA FECHA DE CIERRE","Sin alerta"))))))))</f>
        <v/>
      </c>
    </row>
    <row r="9">
      <c r="A9" s="16" t="inlineStr">
        <is>
          <t>INS-FICT-26005</t>
        </is>
      </c>
      <c r="B9" s="38" t="n">
        <v>46260</v>
      </c>
      <c r="C9" s="18" t="inlineStr">
        <is>
          <t>Unidad Ficticia VX-05</t>
        </is>
      </c>
      <c r="D9" s="18" t="inlineStr">
        <is>
          <t>Marca Ficticia Delta</t>
        </is>
      </c>
      <c r="E9" s="18" t="inlineStr">
        <is>
          <t>Modelo Simulado E</t>
        </is>
      </c>
      <c r="F9" s="19" t="n">
        <v>2025</v>
      </c>
      <c r="G9" s="18" t="inlineStr">
        <is>
          <t>Persona Ficticia Cinco</t>
        </is>
      </c>
      <c r="H9" s="19" t="n">
        <v>22100</v>
      </c>
      <c r="I9" s="16" t="inlineStr">
        <is>
          <t>Concluida</t>
        </is>
      </c>
      <c r="J9" s="38" t="n">
        <v>46267</v>
      </c>
      <c r="K9" s="11">
        <f>IF(OR(A9="",B9=""),"",IF(OR(I9="Concluida",I9="Cancelada"),0,MAX(0,TODAY()-B9)))</f>
        <v/>
      </c>
      <c r="L9" s="11">
        <f>IF(A9="","",COUNTIF('Daños'!$B$5:$B$104,A9))</f>
        <v/>
      </c>
      <c r="M9" s="20">
        <f>IF(A9="","",SUMIF('Daños'!$B$5:$B$104,A9,'Daños'!$M$5:$M$104))</f>
        <v/>
      </c>
      <c r="N9" s="11">
        <f>IF(A9="","",COUNTIFS('Daños'!$B$5:$B$104,A9,'Daños'!$H$5:$H$104,"Crítica"))</f>
        <v/>
      </c>
      <c r="O9" s="38" t="n">
        <v>46273</v>
      </c>
      <c r="P9" s="18" t="inlineStr">
        <is>
          <t>Caso ficticio: componente frontal para sustitución.</t>
        </is>
      </c>
      <c r="Q9" s="21">
        <f>IF(A9="","",IF(B9="","REVISAR FECHA DE RECEPCIÓN",IF(I9="","REVISAR ESTADO",IF(AND(I9&lt;&gt;"Concluida",I9&lt;&gt;"Cancelada",N9&gt;0),"ATENCIÓN: HALLAZGO CRÍTICO",IF(AND(I9&lt;&gt;"Concluida",I9&lt;&gt;"Cancelada",J9&lt;&gt;"",J9&lt;TODAY()),"PLAZO COMPROMISO VENCIDO",IF(AND(I9&lt;&gt;"Concluida",I9&lt;&gt;"Cancelada",K9&gt;'Parámetros'!$B$3),"REVISAR ANTIGÜEDAD",IF(M9&gt;='Parámetros'!$B$4,"REVISAR IMPORTE ALTO",IF(AND(I9="Concluida",O9=""),"FALTA FECHA DE CIERRE","Sin alerta"))))))))</f>
        <v/>
      </c>
    </row>
    <row r="10">
      <c r="A10" s="16" t="inlineStr">
        <is>
          <t>INS-FICT-26006</t>
        </is>
      </c>
      <c r="B10" s="38" t="n">
        <v>46271</v>
      </c>
      <c r="C10" s="18" t="inlineStr">
        <is>
          <t>Unidad Ficticia VX-06</t>
        </is>
      </c>
      <c r="D10" s="18" t="inlineStr">
        <is>
          <t>Marca Ficticia Maguey</t>
        </is>
      </c>
      <c r="E10" s="18" t="inlineStr">
        <is>
          <t>Modelo Simulado F</t>
        </is>
      </c>
      <c r="F10" s="19" t="n">
        <v>2022</v>
      </c>
      <c r="G10" s="18" t="inlineStr">
        <is>
          <t>Persona Ficticia Seis</t>
        </is>
      </c>
      <c r="H10" s="19" t="n">
        <v>67900</v>
      </c>
      <c r="I10" s="16" t="inlineStr">
        <is>
          <t>Pendiente</t>
        </is>
      </c>
      <c r="J10" s="38" t="n">
        <v>46278</v>
      </c>
      <c r="K10" s="13">
        <f>IF(OR(A10="",B10=""),"",IF(OR(I10="Concluida",I10="Cancelada"),0,MAX(0,TODAY()-B10)))</f>
        <v/>
      </c>
      <c r="L10" s="13">
        <f>IF(A10="","",COUNTIF('Daños'!$B$5:$B$104,A10))</f>
        <v/>
      </c>
      <c r="M10" s="22">
        <f>IF(A10="","",SUMIF('Daños'!$B$5:$B$104,A10,'Daños'!$M$5:$M$104))</f>
        <v/>
      </c>
      <c r="N10" s="13">
        <f>IF(A10="","",COUNTIFS('Daños'!$B$5:$B$104,A10,'Daños'!$H$5:$H$104,"Crítica"))</f>
        <v/>
      </c>
      <c r="O10" s="38" t="n"/>
      <c r="P10" s="18" t="inlineStr">
        <is>
          <t>Caso ficticio: revisión de techo.</t>
        </is>
      </c>
      <c r="Q10" s="23">
        <f>IF(A10="","",IF(B10="","REVISAR FECHA DE RECEPCIÓN",IF(I10="","REVISAR ESTADO",IF(AND(I10&lt;&gt;"Concluida",I10&lt;&gt;"Cancelada",N10&gt;0),"ATENCIÓN: HALLAZGO CRÍTICO",IF(AND(I10&lt;&gt;"Concluida",I10&lt;&gt;"Cancelada",J10&lt;&gt;"",J10&lt;TODAY()),"PLAZO COMPROMISO VENCIDO",IF(AND(I10&lt;&gt;"Concluida",I10&lt;&gt;"Cancelada",K10&gt;'Parámetros'!$B$3),"REVISAR ANTIGÜEDAD",IF(M10&gt;='Parámetros'!$B$4,"REVISAR IMPORTE ALTO",IF(AND(I10="Concluida",O10=""),"FALTA FECHA DE CIERRE","Sin alerta"))))))))</f>
        <v/>
      </c>
    </row>
    <row r="11">
      <c r="A11" s="16" t="inlineStr">
        <is>
          <t>INS-FICT-26007</t>
        </is>
      </c>
      <c r="B11" s="38" t="n">
        <v>46245</v>
      </c>
      <c r="C11" s="18" t="inlineStr">
        <is>
          <t>Unidad Ficticia VX-07</t>
        </is>
      </c>
      <c r="D11" s="18" t="inlineStr">
        <is>
          <t>Marca Ficticia Ámbar</t>
        </is>
      </c>
      <c r="E11" s="18" t="inlineStr">
        <is>
          <t>Modelo Simulado G</t>
        </is>
      </c>
      <c r="F11" s="19" t="n">
        <v>2019</v>
      </c>
      <c r="G11" s="18" t="inlineStr">
        <is>
          <t>Persona Ficticia Siete</t>
        </is>
      </c>
      <c r="H11" s="19" t="n">
        <v>145700</v>
      </c>
      <c r="I11" s="16" t="inlineStr">
        <is>
          <t>Cancelada</t>
        </is>
      </c>
      <c r="J11" s="38" t="n">
        <v>46251</v>
      </c>
      <c r="K11" s="11">
        <f>IF(OR(A11="",B11=""),"",IF(OR(I11="Concluida",I11="Cancelada"),0,MAX(0,TODAY()-B11)))</f>
        <v/>
      </c>
      <c r="L11" s="11">
        <f>IF(A11="","",COUNTIF('Daños'!$B$5:$B$104,A11))</f>
        <v/>
      </c>
      <c r="M11" s="20">
        <f>IF(A11="","",SUMIF('Daños'!$B$5:$B$104,A11,'Daños'!$M$5:$M$104))</f>
        <v/>
      </c>
      <c r="N11" s="11">
        <f>IF(A11="","",COUNTIFS('Daños'!$B$5:$B$104,A11,'Daños'!$H$5:$H$104,"Crítica"))</f>
        <v/>
      </c>
      <c r="O11" s="38" t="n"/>
      <c r="P11" s="18" t="inlineStr">
        <is>
          <t>Caso ficticio cancelado administrativamente.</t>
        </is>
      </c>
      <c r="Q11" s="21">
        <f>IF(A11="","",IF(B11="","REVISAR FECHA DE RECEPCIÓN",IF(I11="","REVISAR ESTADO",IF(AND(I11&lt;&gt;"Concluida",I11&lt;&gt;"Cancelada",N11&gt;0),"ATENCIÓN: HALLAZGO CRÍTICO",IF(AND(I11&lt;&gt;"Concluida",I11&lt;&gt;"Cancelada",J11&lt;&gt;"",J11&lt;TODAY()),"PLAZO COMPROMISO VENCIDO",IF(AND(I11&lt;&gt;"Concluida",I11&lt;&gt;"Cancelada",K11&gt;'Parámetros'!$B$3),"REVISAR ANTIGÜEDAD",IF(M11&gt;='Parámetros'!$B$4,"REVISAR IMPORTE ALTO",IF(AND(I11="Concluida",O11=""),"FALTA FECHA DE CIERRE","Sin alerta"))))))))</f>
        <v/>
      </c>
    </row>
    <row r="12">
      <c r="A12" s="16" t="inlineStr">
        <is>
          <t>INS-FICT-26008</t>
        </is>
      </c>
      <c r="B12" s="38" t="n">
        <v>46268</v>
      </c>
      <c r="C12" s="18" t="inlineStr">
        <is>
          <t>Unidad Ficticia VX-08</t>
        </is>
      </c>
      <c r="D12" s="18" t="inlineStr">
        <is>
          <t>Marca Ficticia Lumen</t>
        </is>
      </c>
      <c r="E12" s="18" t="inlineStr">
        <is>
          <t>Modelo Simulado H</t>
        </is>
      </c>
      <c r="F12" s="19" t="n">
        <v>2023</v>
      </c>
      <c r="G12" s="18" t="inlineStr">
        <is>
          <t>Persona Ficticia Ocho</t>
        </is>
      </c>
      <c r="H12" s="19" t="n">
        <v>53450</v>
      </c>
      <c r="I12" s="16" t="inlineStr">
        <is>
          <t>Concluida</t>
        </is>
      </c>
      <c r="J12" s="38" t="n">
        <v>46274</v>
      </c>
      <c r="K12" s="13">
        <f>IF(OR(A12="",B12=""),"",IF(OR(I12="Concluida",I12="Cancelada"),0,MAX(0,TODAY()-B12)))</f>
        <v/>
      </c>
      <c r="L12" s="13">
        <f>IF(A12="","",COUNTIF('Daños'!$B$5:$B$104,A12))</f>
        <v/>
      </c>
      <c r="M12" s="22">
        <f>IF(A12="","",SUMIF('Daños'!$B$5:$B$104,A12,'Daños'!$M$5:$M$104))</f>
        <v/>
      </c>
      <c r="N12" s="13">
        <f>IF(A12="","",COUNTIFS('Daños'!$B$5:$B$104,A12,'Daños'!$H$5:$H$104,"Crítica"))</f>
        <v/>
      </c>
      <c r="O12" s="38" t="n">
        <v>46274</v>
      </c>
      <c r="P12" s="18" t="inlineStr">
        <is>
          <t>Caso ficticio: revisión de parte inferior.</t>
        </is>
      </c>
      <c r="Q12" s="23">
        <f>IF(A12="","",IF(B12="","REVISAR FECHA DE RECEPCIÓN",IF(I12="","REVISAR ESTADO",IF(AND(I12&lt;&gt;"Concluida",I12&lt;&gt;"Cancelada",N12&gt;0),"ATENCIÓN: HALLAZGO CRÍTICO",IF(AND(I12&lt;&gt;"Concluida",I12&lt;&gt;"Cancelada",J12&lt;&gt;"",J12&lt;TODAY()),"PLAZO COMPROMISO VENCIDO",IF(AND(I12&lt;&gt;"Concluida",I12&lt;&gt;"Cancelada",K12&gt;'Parámetros'!$B$3),"REVISAR ANTIGÜEDAD",IF(M12&gt;='Parámetros'!$B$4,"REVISAR IMPORTE ALTO",IF(AND(I12="Concluida",O12=""),"FALTA FECHA DE CIERRE","Sin alerta"))))))))</f>
        <v/>
      </c>
    </row>
    <row r="13">
      <c r="A13" s="16" t="inlineStr">
        <is>
          <t>INS-FICT-26009</t>
        </is>
      </c>
      <c r="B13" s="38" t="n">
        <v>46264</v>
      </c>
      <c r="C13" s="18" t="inlineStr">
        <is>
          <t>Unidad Ficticia VX-09</t>
        </is>
      </c>
      <c r="D13" s="18" t="inlineStr">
        <is>
          <t>Marca Ficticia Senda</t>
        </is>
      </c>
      <c r="E13" s="18" t="inlineStr">
        <is>
          <t>Modelo Simulado I</t>
        </is>
      </c>
      <c r="F13" s="19" t="n">
        <v>2024</v>
      </c>
      <c r="G13" s="18" t="inlineStr">
        <is>
          <t>Persona Ficticia Nueve</t>
        </is>
      </c>
      <c r="H13" s="19" t="n">
        <v>39880</v>
      </c>
      <c r="I13" s="16" t="inlineStr">
        <is>
          <t>En revisión</t>
        </is>
      </c>
      <c r="J13" s="38" t="n">
        <v>46276</v>
      </c>
      <c r="K13" s="11">
        <f>IF(OR(A13="",B13=""),"",IF(OR(I13="Concluida",I13="Cancelada"),0,MAX(0,TODAY()-B13)))</f>
        <v/>
      </c>
      <c r="L13" s="11">
        <f>IF(A13="","",COUNTIF('Daños'!$B$5:$B$104,A13))</f>
        <v/>
      </c>
      <c r="M13" s="20">
        <f>IF(A13="","",SUMIF('Daños'!$B$5:$B$104,A13,'Daños'!$M$5:$M$104))</f>
        <v/>
      </c>
      <c r="N13" s="11">
        <f>IF(A13="","",COUNTIFS('Daños'!$B$5:$B$104,A13,'Daños'!$H$5:$H$104,"Crítica"))</f>
        <v/>
      </c>
      <c r="O13" s="38" t="n"/>
      <c r="P13" s="18" t="inlineStr">
        <is>
          <t>Caso ficticio: fractura en parte trasera.</t>
        </is>
      </c>
      <c r="Q13" s="21">
        <f>IF(A13="","",IF(B13="","REVISAR FECHA DE RECEPCIÓN",IF(I13="","REVISAR ESTADO",IF(AND(I13&lt;&gt;"Concluida",I13&lt;&gt;"Cancelada",N13&gt;0),"ATENCIÓN: HALLAZGO CRÍTICO",IF(AND(I13&lt;&gt;"Concluida",I13&lt;&gt;"Cancelada",J13&lt;&gt;"",J13&lt;TODAY()),"PLAZO COMPROMISO VENCIDO",IF(AND(I13&lt;&gt;"Concluida",I13&lt;&gt;"Cancelada",K13&gt;'Parámetros'!$B$3),"REVISAR ANTIGÜEDAD",IF(M13&gt;='Parámetros'!$B$4,"REVISAR IMPORTE ALTO",IF(AND(I13="Concluida",O13=""),"FALTA FECHA DE CIERRE","Sin alerta"))))))))</f>
        <v/>
      </c>
    </row>
    <row r="14">
      <c r="A14" s="16" t="inlineStr">
        <is>
          <t>INS-FICT-26010</t>
        </is>
      </c>
      <c r="B14" s="38" t="n">
        <v>46273</v>
      </c>
      <c r="C14" s="18" t="inlineStr">
        <is>
          <t>Unidad Ficticia VX-10</t>
        </is>
      </c>
      <c r="D14" s="18" t="inlineStr">
        <is>
          <t>Marca Ficticia Prisma</t>
        </is>
      </c>
      <c r="E14" s="18" t="inlineStr">
        <is>
          <t>Modelo Simulado J</t>
        </is>
      </c>
      <c r="F14" s="19" t="n">
        <v>2025</v>
      </c>
      <c r="G14" s="18" t="inlineStr">
        <is>
          <t>Persona Ficticia Diez</t>
        </is>
      </c>
      <c r="H14" s="19" t="n">
        <v>17430</v>
      </c>
      <c r="I14" s="16" t="inlineStr">
        <is>
          <t>Pendiente</t>
        </is>
      </c>
      <c r="J14" s="38" t="n">
        <v>46280</v>
      </c>
      <c r="K14" s="13">
        <f>IF(OR(A14="",B14=""),"",IF(OR(I14="Concluida",I14="Cancelada"),0,MAX(0,TODAY()-B14)))</f>
        <v/>
      </c>
      <c r="L14" s="13">
        <f>IF(A14="","",COUNTIF('Daños'!$B$5:$B$104,A14))</f>
        <v/>
      </c>
      <c r="M14" s="22">
        <f>IF(A14="","",SUMIF('Daños'!$B$5:$B$104,A14,'Daños'!$M$5:$M$104))</f>
        <v/>
      </c>
      <c r="N14" s="13">
        <f>IF(A14="","",COUNTIFS('Daños'!$B$5:$B$104,A14,'Daños'!$H$5:$H$104,"Crítica"))</f>
        <v/>
      </c>
      <c r="O14" s="38" t="n"/>
      <c r="P14" s="18" t="inlineStr">
        <is>
          <t>Caso ficticio: rayón en costado izquierdo.</t>
        </is>
      </c>
      <c r="Q14" s="23">
        <f>IF(A14="","",IF(B14="","REVISAR FECHA DE RECEPCIÓN",IF(I14="","REVISAR ESTADO",IF(AND(I14&lt;&gt;"Concluida",I14&lt;&gt;"Cancelada",N14&gt;0),"ATENCIÓN: HALLAZGO CRÍTICO",IF(AND(I14&lt;&gt;"Concluida",I14&lt;&gt;"Cancelada",J14&lt;&gt;"",J14&lt;TODAY()),"PLAZO COMPROMISO VENCIDO",IF(AND(I14&lt;&gt;"Concluida",I14&lt;&gt;"Cancelada",K14&gt;'Parámetros'!$B$3),"REVISAR ANTIGÜEDAD",IF(M14&gt;='Parámetros'!$B$4,"REVISAR IMPORTE ALTO",IF(AND(I14="Concluida",O14=""),"FALTA FECHA DE CIERRE","Sin alerta"))))))))</f>
        <v/>
      </c>
    </row>
    <row r="15">
      <c r="A15" s="16" t="n"/>
      <c r="B15" s="38" t="n"/>
      <c r="C15" s="18" t="n"/>
      <c r="D15" s="18" t="n"/>
      <c r="E15" s="18" t="n"/>
      <c r="F15" s="19" t="n"/>
      <c r="G15" s="18" t="n"/>
      <c r="H15" s="19" t="n"/>
      <c r="I15" s="16" t="n"/>
      <c r="J15" s="38" t="n"/>
      <c r="K15" s="11">
        <f>IF(OR(A15="",B15=""),"",IF(OR(I15="Concluida",I15="Cancelada"),0,MAX(0,TODAY()-B15)))</f>
        <v/>
      </c>
      <c r="L15" s="11">
        <f>IF(A15="","",COUNTIF('Daños'!$B$5:$B$104,A15))</f>
        <v/>
      </c>
      <c r="M15" s="20">
        <f>IF(A15="","",SUMIF('Daños'!$B$5:$B$104,A15,'Daños'!$M$5:$M$104))</f>
        <v/>
      </c>
      <c r="N15" s="11">
        <f>IF(A15="","",COUNTIFS('Daños'!$B$5:$B$104,A15,'Daños'!$H$5:$H$104,"Crítica"))</f>
        <v/>
      </c>
      <c r="O15" s="38" t="n"/>
      <c r="P15" s="18" t="n"/>
      <c r="Q15" s="21">
        <f>IF(A15="","",IF(B15="","REVISAR FECHA DE RECEPCIÓN",IF(I15="","REVISAR ESTADO",IF(AND(I15&lt;&gt;"Concluida",I15&lt;&gt;"Cancelada",N15&gt;0),"ATENCIÓN: HALLAZGO CRÍTICO",IF(AND(I15&lt;&gt;"Concluida",I15&lt;&gt;"Cancelada",J15&lt;&gt;"",J15&lt;TODAY()),"PLAZO COMPROMISO VENCIDO",IF(AND(I15&lt;&gt;"Concluida",I15&lt;&gt;"Cancelada",K15&gt;'Parámetros'!$B$3),"REVISAR ANTIGÜEDAD",IF(M15&gt;='Parámetros'!$B$4,"REVISAR IMPORTE ALTO",IF(AND(I15="Concluida",O15=""),"FALTA FECHA DE CIERRE","Sin alerta"))))))))</f>
        <v/>
      </c>
    </row>
    <row r="16">
      <c r="A16" s="16" t="n"/>
      <c r="B16" s="38" t="n"/>
      <c r="C16" s="18" t="n"/>
      <c r="D16" s="18" t="n"/>
      <c r="E16" s="18" t="n"/>
      <c r="F16" s="19" t="n"/>
      <c r="G16" s="18" t="n"/>
      <c r="H16" s="19" t="n"/>
      <c r="I16" s="16" t="n"/>
      <c r="J16" s="38" t="n"/>
      <c r="K16" s="13">
        <f>IF(OR(A16="",B16=""),"",IF(OR(I16="Concluida",I16="Cancelada"),0,MAX(0,TODAY()-B16)))</f>
        <v/>
      </c>
      <c r="L16" s="13">
        <f>IF(A16="","",COUNTIF('Daños'!$B$5:$B$104,A16))</f>
        <v/>
      </c>
      <c r="M16" s="22">
        <f>IF(A16="","",SUMIF('Daños'!$B$5:$B$104,A16,'Daños'!$M$5:$M$104))</f>
        <v/>
      </c>
      <c r="N16" s="13">
        <f>IF(A16="","",COUNTIFS('Daños'!$B$5:$B$104,A16,'Daños'!$H$5:$H$104,"Crítica"))</f>
        <v/>
      </c>
      <c r="O16" s="38" t="n"/>
      <c r="P16" s="18" t="n"/>
      <c r="Q16" s="23">
        <f>IF(A16="","",IF(B16="","REVISAR FECHA DE RECEPCIÓN",IF(I16="","REVISAR ESTADO",IF(AND(I16&lt;&gt;"Concluida",I16&lt;&gt;"Cancelada",N16&gt;0),"ATENCIÓN: HALLAZGO CRÍTICO",IF(AND(I16&lt;&gt;"Concluida",I16&lt;&gt;"Cancelada",J16&lt;&gt;"",J16&lt;TODAY()),"PLAZO COMPROMISO VENCIDO",IF(AND(I16&lt;&gt;"Concluida",I16&lt;&gt;"Cancelada",K16&gt;'Parámetros'!$B$3),"REVISAR ANTIGÜEDAD",IF(M16&gt;='Parámetros'!$B$4,"REVISAR IMPORTE ALTO",IF(AND(I16="Concluida",O16=""),"FALTA FECHA DE CIERRE","Sin alerta"))))))))</f>
        <v/>
      </c>
    </row>
    <row r="17">
      <c r="A17" s="16" t="n"/>
      <c r="B17" s="38" t="n"/>
      <c r="C17" s="18" t="n"/>
      <c r="D17" s="18" t="n"/>
      <c r="E17" s="18" t="n"/>
      <c r="F17" s="19" t="n"/>
      <c r="G17" s="18" t="n"/>
      <c r="H17" s="19" t="n"/>
      <c r="I17" s="16" t="n"/>
      <c r="J17" s="38" t="n"/>
      <c r="K17" s="11">
        <f>IF(OR(A17="",B17=""),"",IF(OR(I17="Concluida",I17="Cancelada"),0,MAX(0,TODAY()-B17)))</f>
        <v/>
      </c>
      <c r="L17" s="11">
        <f>IF(A17="","",COUNTIF('Daños'!$B$5:$B$104,A17))</f>
        <v/>
      </c>
      <c r="M17" s="20">
        <f>IF(A17="","",SUMIF('Daños'!$B$5:$B$104,A17,'Daños'!$M$5:$M$104))</f>
        <v/>
      </c>
      <c r="N17" s="11">
        <f>IF(A17="","",COUNTIFS('Daños'!$B$5:$B$104,A17,'Daños'!$H$5:$H$104,"Crítica"))</f>
        <v/>
      </c>
      <c r="O17" s="38" t="n"/>
      <c r="P17" s="18" t="n"/>
      <c r="Q17" s="21">
        <f>IF(A17="","",IF(B17="","REVISAR FECHA DE RECEPCIÓN",IF(I17="","REVISAR ESTADO",IF(AND(I17&lt;&gt;"Concluida",I17&lt;&gt;"Cancelada",N17&gt;0),"ATENCIÓN: HALLAZGO CRÍTICO",IF(AND(I17&lt;&gt;"Concluida",I17&lt;&gt;"Cancelada",J17&lt;&gt;"",J17&lt;TODAY()),"PLAZO COMPROMISO VENCIDO",IF(AND(I17&lt;&gt;"Concluida",I17&lt;&gt;"Cancelada",K17&gt;'Parámetros'!$B$3),"REVISAR ANTIGÜEDAD",IF(M17&gt;='Parámetros'!$B$4,"REVISAR IMPORTE ALTO",IF(AND(I17="Concluida",O17=""),"FALTA FECHA DE CIERRE","Sin alerta"))))))))</f>
        <v/>
      </c>
    </row>
    <row r="18">
      <c r="A18" s="16" t="n"/>
      <c r="B18" s="38" t="n"/>
      <c r="C18" s="18" t="n"/>
      <c r="D18" s="18" t="n"/>
      <c r="E18" s="18" t="n"/>
      <c r="F18" s="19" t="n"/>
      <c r="G18" s="18" t="n"/>
      <c r="H18" s="19" t="n"/>
      <c r="I18" s="16" t="n"/>
      <c r="J18" s="38" t="n"/>
      <c r="K18" s="13">
        <f>IF(OR(A18="",B18=""),"",IF(OR(I18="Concluida",I18="Cancelada"),0,MAX(0,TODAY()-B18)))</f>
        <v/>
      </c>
      <c r="L18" s="13">
        <f>IF(A18="","",COUNTIF('Daños'!$B$5:$B$104,A18))</f>
        <v/>
      </c>
      <c r="M18" s="22">
        <f>IF(A18="","",SUMIF('Daños'!$B$5:$B$104,A18,'Daños'!$M$5:$M$104))</f>
        <v/>
      </c>
      <c r="N18" s="13">
        <f>IF(A18="","",COUNTIFS('Daños'!$B$5:$B$104,A18,'Daños'!$H$5:$H$104,"Crítica"))</f>
        <v/>
      </c>
      <c r="O18" s="38" t="n"/>
      <c r="P18" s="18" t="n"/>
      <c r="Q18" s="23">
        <f>IF(A18="","",IF(B18="","REVISAR FECHA DE RECEPCIÓN",IF(I18="","REVISAR ESTADO",IF(AND(I18&lt;&gt;"Concluida",I18&lt;&gt;"Cancelada",N18&gt;0),"ATENCIÓN: HALLAZGO CRÍTICO",IF(AND(I18&lt;&gt;"Concluida",I18&lt;&gt;"Cancelada",J18&lt;&gt;"",J18&lt;TODAY()),"PLAZO COMPROMISO VENCIDO",IF(AND(I18&lt;&gt;"Concluida",I18&lt;&gt;"Cancelada",K18&gt;'Parámetros'!$B$3),"REVISAR ANTIGÜEDAD",IF(M18&gt;='Parámetros'!$B$4,"REVISAR IMPORTE ALTO",IF(AND(I18="Concluida",O18=""),"FALTA FECHA DE CIERRE","Sin alerta"))))))))</f>
        <v/>
      </c>
    </row>
    <row r="19">
      <c r="A19" s="16" t="n"/>
      <c r="B19" s="38" t="n"/>
      <c r="C19" s="18" t="n"/>
      <c r="D19" s="18" t="n"/>
      <c r="E19" s="18" t="n"/>
      <c r="F19" s="19" t="n"/>
      <c r="G19" s="18" t="n"/>
      <c r="H19" s="19" t="n"/>
      <c r="I19" s="16" t="n"/>
      <c r="J19" s="38" t="n"/>
      <c r="K19" s="11">
        <f>IF(OR(A19="",B19=""),"",IF(OR(I19="Concluida",I19="Cancelada"),0,MAX(0,TODAY()-B19)))</f>
        <v/>
      </c>
      <c r="L19" s="11">
        <f>IF(A19="","",COUNTIF('Daños'!$B$5:$B$104,A19))</f>
        <v/>
      </c>
      <c r="M19" s="20">
        <f>IF(A19="","",SUMIF('Daños'!$B$5:$B$104,A19,'Daños'!$M$5:$M$104))</f>
        <v/>
      </c>
      <c r="N19" s="11">
        <f>IF(A19="","",COUNTIFS('Daños'!$B$5:$B$104,A19,'Daños'!$H$5:$H$104,"Crítica"))</f>
        <v/>
      </c>
      <c r="O19" s="38" t="n"/>
      <c r="P19" s="18" t="n"/>
      <c r="Q19" s="21">
        <f>IF(A19="","",IF(B19="","REVISAR FECHA DE RECEPCIÓN",IF(I19="","REVISAR ESTADO",IF(AND(I19&lt;&gt;"Concluida",I19&lt;&gt;"Cancelada",N19&gt;0),"ATENCIÓN: HALLAZGO CRÍTICO",IF(AND(I19&lt;&gt;"Concluida",I19&lt;&gt;"Cancelada",J19&lt;&gt;"",J19&lt;TODAY()),"PLAZO COMPROMISO VENCIDO",IF(AND(I19&lt;&gt;"Concluida",I19&lt;&gt;"Cancelada",K19&gt;'Parámetros'!$B$3),"REVISAR ANTIGÜEDAD",IF(M19&gt;='Parámetros'!$B$4,"REVISAR IMPORTE ALTO",IF(AND(I19="Concluida",O19=""),"FALTA FECHA DE CIERRE","Sin alerta"))))))))</f>
        <v/>
      </c>
    </row>
    <row r="20">
      <c r="A20" s="16" t="n"/>
      <c r="B20" s="38" t="n"/>
      <c r="C20" s="18" t="n"/>
      <c r="D20" s="18" t="n"/>
      <c r="E20" s="18" t="n"/>
      <c r="F20" s="19" t="n"/>
      <c r="G20" s="18" t="n"/>
      <c r="H20" s="19" t="n"/>
      <c r="I20" s="16" t="n"/>
      <c r="J20" s="38" t="n"/>
      <c r="K20" s="13">
        <f>IF(OR(A20="",B20=""),"",IF(OR(I20="Concluida",I20="Cancelada"),0,MAX(0,TODAY()-B20)))</f>
        <v/>
      </c>
      <c r="L20" s="13">
        <f>IF(A20="","",COUNTIF('Daños'!$B$5:$B$104,A20))</f>
        <v/>
      </c>
      <c r="M20" s="22">
        <f>IF(A20="","",SUMIF('Daños'!$B$5:$B$104,A20,'Daños'!$M$5:$M$104))</f>
        <v/>
      </c>
      <c r="N20" s="13">
        <f>IF(A20="","",COUNTIFS('Daños'!$B$5:$B$104,A20,'Daños'!$H$5:$H$104,"Crítica"))</f>
        <v/>
      </c>
      <c r="O20" s="38" t="n"/>
      <c r="P20" s="18" t="n"/>
      <c r="Q20" s="23">
        <f>IF(A20="","",IF(B20="","REVISAR FECHA DE RECEPCIÓN",IF(I20="","REVISAR ESTADO",IF(AND(I20&lt;&gt;"Concluida",I20&lt;&gt;"Cancelada",N20&gt;0),"ATENCIÓN: HALLAZGO CRÍTICO",IF(AND(I20&lt;&gt;"Concluida",I20&lt;&gt;"Cancelada",J20&lt;&gt;"",J20&lt;TODAY()),"PLAZO COMPROMISO VENCIDO",IF(AND(I20&lt;&gt;"Concluida",I20&lt;&gt;"Cancelada",K20&gt;'Parámetros'!$B$3),"REVISAR ANTIGÜEDAD",IF(M20&gt;='Parámetros'!$B$4,"REVISAR IMPORTE ALTO",IF(AND(I20="Concluida",O20=""),"FALTA FECHA DE CIERRE","Sin alerta"))))))))</f>
        <v/>
      </c>
    </row>
    <row r="21">
      <c r="A21" s="16" t="n"/>
      <c r="B21" s="38" t="n"/>
      <c r="C21" s="18" t="n"/>
      <c r="D21" s="18" t="n"/>
      <c r="E21" s="18" t="n"/>
      <c r="F21" s="19" t="n"/>
      <c r="G21" s="18" t="n"/>
      <c r="H21" s="19" t="n"/>
      <c r="I21" s="16" t="n"/>
      <c r="J21" s="38" t="n"/>
      <c r="K21" s="11">
        <f>IF(OR(A21="",B21=""),"",IF(OR(I21="Concluida",I21="Cancelada"),0,MAX(0,TODAY()-B21)))</f>
        <v/>
      </c>
      <c r="L21" s="11">
        <f>IF(A21="","",COUNTIF('Daños'!$B$5:$B$104,A21))</f>
        <v/>
      </c>
      <c r="M21" s="20">
        <f>IF(A21="","",SUMIF('Daños'!$B$5:$B$104,A21,'Daños'!$M$5:$M$104))</f>
        <v/>
      </c>
      <c r="N21" s="11">
        <f>IF(A21="","",COUNTIFS('Daños'!$B$5:$B$104,A21,'Daños'!$H$5:$H$104,"Crítica"))</f>
        <v/>
      </c>
      <c r="O21" s="38" t="n"/>
      <c r="P21" s="18" t="n"/>
      <c r="Q21" s="21">
        <f>IF(A21="","",IF(B21="","REVISAR FECHA DE RECEPCIÓN",IF(I21="","REVISAR ESTADO",IF(AND(I21&lt;&gt;"Concluida",I21&lt;&gt;"Cancelada",N21&gt;0),"ATENCIÓN: HALLAZGO CRÍTICO",IF(AND(I21&lt;&gt;"Concluida",I21&lt;&gt;"Cancelada",J21&lt;&gt;"",J21&lt;TODAY()),"PLAZO COMPROMISO VENCIDO",IF(AND(I21&lt;&gt;"Concluida",I21&lt;&gt;"Cancelada",K21&gt;'Parámetros'!$B$3),"REVISAR ANTIGÜEDAD",IF(M21&gt;='Parámetros'!$B$4,"REVISAR IMPORTE ALTO",IF(AND(I21="Concluida",O21=""),"FALTA FECHA DE CIERRE","Sin alerta"))))))))</f>
        <v/>
      </c>
    </row>
    <row r="22">
      <c r="A22" s="16" t="n"/>
      <c r="B22" s="38" t="n"/>
      <c r="C22" s="18" t="n"/>
      <c r="D22" s="18" t="n"/>
      <c r="E22" s="18" t="n"/>
      <c r="F22" s="19" t="n"/>
      <c r="G22" s="18" t="n"/>
      <c r="H22" s="19" t="n"/>
      <c r="I22" s="16" t="n"/>
      <c r="J22" s="38" t="n"/>
      <c r="K22" s="13">
        <f>IF(OR(A22="",B22=""),"",IF(OR(I22="Concluida",I22="Cancelada"),0,MAX(0,TODAY()-B22)))</f>
        <v/>
      </c>
      <c r="L22" s="13">
        <f>IF(A22="","",COUNTIF('Daños'!$B$5:$B$104,A22))</f>
        <v/>
      </c>
      <c r="M22" s="22">
        <f>IF(A22="","",SUMIF('Daños'!$B$5:$B$104,A22,'Daños'!$M$5:$M$104))</f>
        <v/>
      </c>
      <c r="N22" s="13">
        <f>IF(A22="","",COUNTIFS('Daños'!$B$5:$B$104,A22,'Daños'!$H$5:$H$104,"Crítica"))</f>
        <v/>
      </c>
      <c r="O22" s="38" t="n"/>
      <c r="P22" s="18" t="n"/>
      <c r="Q22" s="23">
        <f>IF(A22="","",IF(B22="","REVISAR FECHA DE RECEPCIÓN",IF(I22="","REVISAR ESTADO",IF(AND(I22&lt;&gt;"Concluida",I22&lt;&gt;"Cancelada",N22&gt;0),"ATENCIÓN: HALLAZGO CRÍTICO",IF(AND(I22&lt;&gt;"Concluida",I22&lt;&gt;"Cancelada",J22&lt;&gt;"",J22&lt;TODAY()),"PLAZO COMPROMISO VENCIDO",IF(AND(I22&lt;&gt;"Concluida",I22&lt;&gt;"Cancelada",K22&gt;'Parámetros'!$B$3),"REVISAR ANTIGÜEDAD",IF(M22&gt;='Parámetros'!$B$4,"REVISAR IMPORTE ALTO",IF(AND(I22="Concluida",O22=""),"FALTA FECHA DE CIERRE","Sin alerta"))))))))</f>
        <v/>
      </c>
    </row>
    <row r="23">
      <c r="A23" s="16" t="n"/>
      <c r="B23" s="38" t="n"/>
      <c r="C23" s="18" t="n"/>
      <c r="D23" s="18" t="n"/>
      <c r="E23" s="18" t="n"/>
      <c r="F23" s="19" t="n"/>
      <c r="G23" s="18" t="n"/>
      <c r="H23" s="19" t="n"/>
      <c r="I23" s="16" t="n"/>
      <c r="J23" s="38" t="n"/>
      <c r="K23" s="11">
        <f>IF(OR(A23="",B23=""),"",IF(OR(I23="Concluida",I23="Cancelada"),0,MAX(0,TODAY()-B23)))</f>
        <v/>
      </c>
      <c r="L23" s="11">
        <f>IF(A23="","",COUNTIF('Daños'!$B$5:$B$104,A23))</f>
        <v/>
      </c>
      <c r="M23" s="20">
        <f>IF(A23="","",SUMIF('Daños'!$B$5:$B$104,A23,'Daños'!$M$5:$M$104))</f>
        <v/>
      </c>
      <c r="N23" s="11">
        <f>IF(A23="","",COUNTIFS('Daños'!$B$5:$B$104,A23,'Daños'!$H$5:$H$104,"Crítica"))</f>
        <v/>
      </c>
      <c r="O23" s="38" t="n"/>
      <c r="P23" s="18" t="n"/>
      <c r="Q23" s="21">
        <f>IF(A23="","",IF(B23="","REVISAR FECHA DE RECEPCIÓN",IF(I23="","REVISAR ESTADO",IF(AND(I23&lt;&gt;"Concluida",I23&lt;&gt;"Cancelada",N23&gt;0),"ATENCIÓN: HALLAZGO CRÍTICO",IF(AND(I23&lt;&gt;"Concluida",I23&lt;&gt;"Cancelada",J23&lt;&gt;"",J23&lt;TODAY()),"PLAZO COMPROMISO VENCIDO",IF(AND(I23&lt;&gt;"Concluida",I23&lt;&gt;"Cancelada",K23&gt;'Parámetros'!$B$3),"REVISAR ANTIGÜEDAD",IF(M23&gt;='Parámetros'!$B$4,"REVISAR IMPORTE ALTO",IF(AND(I23="Concluida",O23=""),"FALTA FECHA DE CIERRE","Sin alerta"))))))))</f>
        <v/>
      </c>
    </row>
    <row r="24">
      <c r="A24" s="16" t="n"/>
      <c r="B24" s="38" t="n"/>
      <c r="C24" s="18" t="n"/>
      <c r="D24" s="18" t="n"/>
      <c r="E24" s="18" t="n"/>
      <c r="F24" s="19" t="n"/>
      <c r="G24" s="18" t="n"/>
      <c r="H24" s="19" t="n"/>
      <c r="I24" s="16" t="n"/>
      <c r="J24" s="38" t="n"/>
      <c r="K24" s="13">
        <f>IF(OR(A24="",B24=""),"",IF(OR(I24="Concluida",I24="Cancelada"),0,MAX(0,TODAY()-B24)))</f>
        <v/>
      </c>
      <c r="L24" s="13">
        <f>IF(A24="","",COUNTIF('Daños'!$B$5:$B$104,A24))</f>
        <v/>
      </c>
      <c r="M24" s="22">
        <f>IF(A24="","",SUMIF('Daños'!$B$5:$B$104,A24,'Daños'!$M$5:$M$104))</f>
        <v/>
      </c>
      <c r="N24" s="13">
        <f>IF(A24="","",COUNTIFS('Daños'!$B$5:$B$104,A24,'Daños'!$H$5:$H$104,"Crítica"))</f>
        <v/>
      </c>
      <c r="O24" s="38" t="n"/>
      <c r="P24" s="18" t="n"/>
      <c r="Q24" s="23">
        <f>IF(A24="","",IF(B24="","REVISAR FECHA DE RECEPCIÓN",IF(I24="","REVISAR ESTADO",IF(AND(I24&lt;&gt;"Concluida",I24&lt;&gt;"Cancelada",N24&gt;0),"ATENCIÓN: HALLAZGO CRÍTICO",IF(AND(I24&lt;&gt;"Concluida",I24&lt;&gt;"Cancelada",J24&lt;&gt;"",J24&lt;TODAY()),"PLAZO COMPROMISO VENCIDO",IF(AND(I24&lt;&gt;"Concluida",I24&lt;&gt;"Cancelada",K24&gt;'Parámetros'!$B$3),"REVISAR ANTIGÜEDAD",IF(M24&gt;='Parámetros'!$B$4,"REVISAR IMPORTE ALTO",IF(AND(I24="Concluida",O24=""),"FALTA FECHA DE CIERRE","Sin alerta"))))))))</f>
        <v/>
      </c>
    </row>
    <row r="25">
      <c r="A25" s="16" t="n"/>
      <c r="B25" s="38" t="n"/>
      <c r="C25" s="18" t="n"/>
      <c r="D25" s="18" t="n"/>
      <c r="E25" s="18" t="n"/>
      <c r="F25" s="19" t="n"/>
      <c r="G25" s="18" t="n"/>
      <c r="H25" s="19" t="n"/>
      <c r="I25" s="16" t="n"/>
      <c r="J25" s="38" t="n"/>
      <c r="K25" s="11">
        <f>IF(OR(A25="",B25=""),"",IF(OR(I25="Concluida",I25="Cancelada"),0,MAX(0,TODAY()-B25)))</f>
        <v/>
      </c>
      <c r="L25" s="11">
        <f>IF(A25="","",COUNTIF('Daños'!$B$5:$B$104,A25))</f>
        <v/>
      </c>
      <c r="M25" s="20">
        <f>IF(A25="","",SUMIF('Daños'!$B$5:$B$104,A25,'Daños'!$M$5:$M$104))</f>
        <v/>
      </c>
      <c r="N25" s="11">
        <f>IF(A25="","",COUNTIFS('Daños'!$B$5:$B$104,A25,'Daños'!$H$5:$H$104,"Crítica"))</f>
        <v/>
      </c>
      <c r="O25" s="38" t="n"/>
      <c r="P25" s="18" t="n"/>
      <c r="Q25" s="21">
        <f>IF(A25="","",IF(B25="","REVISAR FECHA DE RECEPCIÓN",IF(I25="","REVISAR ESTADO",IF(AND(I25&lt;&gt;"Concluida",I25&lt;&gt;"Cancelada",N25&gt;0),"ATENCIÓN: HALLAZGO CRÍTICO",IF(AND(I25&lt;&gt;"Concluida",I25&lt;&gt;"Cancelada",J25&lt;&gt;"",J25&lt;TODAY()),"PLAZO COMPROMISO VENCIDO",IF(AND(I25&lt;&gt;"Concluida",I25&lt;&gt;"Cancelada",K25&gt;'Parámetros'!$B$3),"REVISAR ANTIGÜEDAD",IF(M25&gt;='Parámetros'!$B$4,"REVISAR IMPORTE ALTO",IF(AND(I25="Concluida",O25=""),"FALTA FECHA DE CIERRE","Sin alerta"))))))))</f>
        <v/>
      </c>
    </row>
    <row r="26">
      <c r="A26" s="16" t="n"/>
      <c r="B26" s="38" t="n"/>
      <c r="C26" s="18" t="n"/>
      <c r="D26" s="18" t="n"/>
      <c r="E26" s="18" t="n"/>
      <c r="F26" s="19" t="n"/>
      <c r="G26" s="18" t="n"/>
      <c r="H26" s="19" t="n"/>
      <c r="I26" s="16" t="n"/>
      <c r="J26" s="38" t="n"/>
      <c r="K26" s="13">
        <f>IF(OR(A26="",B26=""),"",IF(OR(I26="Concluida",I26="Cancelada"),0,MAX(0,TODAY()-B26)))</f>
        <v/>
      </c>
      <c r="L26" s="13">
        <f>IF(A26="","",COUNTIF('Daños'!$B$5:$B$104,A26))</f>
        <v/>
      </c>
      <c r="M26" s="22">
        <f>IF(A26="","",SUMIF('Daños'!$B$5:$B$104,A26,'Daños'!$M$5:$M$104))</f>
        <v/>
      </c>
      <c r="N26" s="13">
        <f>IF(A26="","",COUNTIFS('Daños'!$B$5:$B$104,A26,'Daños'!$H$5:$H$104,"Crítica"))</f>
        <v/>
      </c>
      <c r="O26" s="38" t="n"/>
      <c r="P26" s="18" t="n"/>
      <c r="Q26" s="23">
        <f>IF(A26="","",IF(B26="","REVISAR FECHA DE RECEPCIÓN",IF(I26="","REVISAR ESTADO",IF(AND(I26&lt;&gt;"Concluida",I26&lt;&gt;"Cancelada",N26&gt;0),"ATENCIÓN: HALLAZGO CRÍTICO",IF(AND(I26&lt;&gt;"Concluida",I26&lt;&gt;"Cancelada",J26&lt;&gt;"",J26&lt;TODAY()),"PLAZO COMPROMISO VENCIDO",IF(AND(I26&lt;&gt;"Concluida",I26&lt;&gt;"Cancelada",K26&gt;'Parámetros'!$B$3),"REVISAR ANTIGÜEDAD",IF(M26&gt;='Parámetros'!$B$4,"REVISAR IMPORTE ALTO",IF(AND(I26="Concluida",O26=""),"FALTA FECHA DE CIERRE","Sin alerta"))))))))</f>
        <v/>
      </c>
    </row>
    <row r="27">
      <c r="A27" s="16" t="n"/>
      <c r="B27" s="38" t="n"/>
      <c r="C27" s="18" t="n"/>
      <c r="D27" s="18" t="n"/>
      <c r="E27" s="18" t="n"/>
      <c r="F27" s="19" t="n"/>
      <c r="G27" s="18" t="n"/>
      <c r="H27" s="19" t="n"/>
      <c r="I27" s="16" t="n"/>
      <c r="J27" s="38" t="n"/>
      <c r="K27" s="11">
        <f>IF(OR(A27="",B27=""),"",IF(OR(I27="Concluida",I27="Cancelada"),0,MAX(0,TODAY()-B27)))</f>
        <v/>
      </c>
      <c r="L27" s="11">
        <f>IF(A27="","",COUNTIF('Daños'!$B$5:$B$104,A27))</f>
        <v/>
      </c>
      <c r="M27" s="20">
        <f>IF(A27="","",SUMIF('Daños'!$B$5:$B$104,A27,'Daños'!$M$5:$M$104))</f>
        <v/>
      </c>
      <c r="N27" s="11">
        <f>IF(A27="","",COUNTIFS('Daños'!$B$5:$B$104,A27,'Daños'!$H$5:$H$104,"Crítica"))</f>
        <v/>
      </c>
      <c r="O27" s="38" t="n"/>
      <c r="P27" s="18" t="n"/>
      <c r="Q27" s="21">
        <f>IF(A27="","",IF(B27="","REVISAR FECHA DE RECEPCIÓN",IF(I27="","REVISAR ESTADO",IF(AND(I27&lt;&gt;"Concluida",I27&lt;&gt;"Cancelada",N27&gt;0),"ATENCIÓN: HALLAZGO CRÍTICO",IF(AND(I27&lt;&gt;"Concluida",I27&lt;&gt;"Cancelada",J27&lt;&gt;"",J27&lt;TODAY()),"PLAZO COMPROMISO VENCIDO",IF(AND(I27&lt;&gt;"Concluida",I27&lt;&gt;"Cancelada",K27&gt;'Parámetros'!$B$3),"REVISAR ANTIGÜEDAD",IF(M27&gt;='Parámetros'!$B$4,"REVISAR IMPORTE ALTO",IF(AND(I27="Concluida",O27=""),"FALTA FECHA DE CIERRE","Sin alerta"))))))))</f>
        <v/>
      </c>
    </row>
    <row r="28">
      <c r="A28" s="16" t="n"/>
      <c r="B28" s="38" t="n"/>
      <c r="C28" s="18" t="n"/>
      <c r="D28" s="18" t="n"/>
      <c r="E28" s="18" t="n"/>
      <c r="F28" s="19" t="n"/>
      <c r="G28" s="18" t="n"/>
      <c r="H28" s="19" t="n"/>
      <c r="I28" s="16" t="n"/>
      <c r="J28" s="38" t="n"/>
      <c r="K28" s="13">
        <f>IF(OR(A28="",B28=""),"",IF(OR(I28="Concluida",I28="Cancelada"),0,MAX(0,TODAY()-B28)))</f>
        <v/>
      </c>
      <c r="L28" s="13">
        <f>IF(A28="","",COUNTIF('Daños'!$B$5:$B$104,A28))</f>
        <v/>
      </c>
      <c r="M28" s="22">
        <f>IF(A28="","",SUMIF('Daños'!$B$5:$B$104,A28,'Daños'!$M$5:$M$104))</f>
        <v/>
      </c>
      <c r="N28" s="13">
        <f>IF(A28="","",COUNTIFS('Daños'!$B$5:$B$104,A28,'Daños'!$H$5:$H$104,"Crítica"))</f>
        <v/>
      </c>
      <c r="O28" s="38" t="n"/>
      <c r="P28" s="18" t="n"/>
      <c r="Q28" s="23">
        <f>IF(A28="","",IF(B28="","REVISAR FECHA DE RECEPCIÓN",IF(I28="","REVISAR ESTADO",IF(AND(I28&lt;&gt;"Concluida",I28&lt;&gt;"Cancelada",N28&gt;0),"ATENCIÓN: HALLAZGO CRÍTICO",IF(AND(I28&lt;&gt;"Concluida",I28&lt;&gt;"Cancelada",J28&lt;&gt;"",J28&lt;TODAY()),"PLAZO COMPROMISO VENCIDO",IF(AND(I28&lt;&gt;"Concluida",I28&lt;&gt;"Cancelada",K28&gt;'Parámetros'!$B$3),"REVISAR ANTIGÜEDAD",IF(M28&gt;='Parámetros'!$B$4,"REVISAR IMPORTE ALTO",IF(AND(I28="Concluida",O28=""),"FALTA FECHA DE CIERRE","Sin alerta"))))))))</f>
        <v/>
      </c>
    </row>
    <row r="29">
      <c r="A29" s="16" t="n"/>
      <c r="B29" s="38" t="n"/>
      <c r="C29" s="18" t="n"/>
      <c r="D29" s="18" t="n"/>
      <c r="E29" s="18" t="n"/>
      <c r="F29" s="19" t="n"/>
      <c r="G29" s="18" t="n"/>
      <c r="H29" s="19" t="n"/>
      <c r="I29" s="16" t="n"/>
      <c r="J29" s="38" t="n"/>
      <c r="K29" s="11">
        <f>IF(OR(A29="",B29=""),"",IF(OR(I29="Concluida",I29="Cancelada"),0,MAX(0,TODAY()-B29)))</f>
        <v/>
      </c>
      <c r="L29" s="11">
        <f>IF(A29="","",COUNTIF('Daños'!$B$5:$B$104,A29))</f>
        <v/>
      </c>
      <c r="M29" s="20">
        <f>IF(A29="","",SUMIF('Daños'!$B$5:$B$104,A29,'Daños'!$M$5:$M$104))</f>
        <v/>
      </c>
      <c r="N29" s="11">
        <f>IF(A29="","",COUNTIFS('Daños'!$B$5:$B$104,A29,'Daños'!$H$5:$H$104,"Crítica"))</f>
        <v/>
      </c>
      <c r="O29" s="38" t="n"/>
      <c r="P29" s="18" t="n"/>
      <c r="Q29" s="21">
        <f>IF(A29="","",IF(B29="","REVISAR FECHA DE RECEPCIÓN",IF(I29="","REVISAR ESTADO",IF(AND(I29&lt;&gt;"Concluida",I29&lt;&gt;"Cancelada",N29&gt;0),"ATENCIÓN: HALLAZGO CRÍTICO",IF(AND(I29&lt;&gt;"Concluida",I29&lt;&gt;"Cancelada",J29&lt;&gt;"",J29&lt;TODAY()),"PLAZO COMPROMISO VENCIDO",IF(AND(I29&lt;&gt;"Concluida",I29&lt;&gt;"Cancelada",K29&gt;'Parámetros'!$B$3),"REVISAR ANTIGÜEDAD",IF(M29&gt;='Parámetros'!$B$4,"REVISAR IMPORTE ALTO",IF(AND(I29="Concluida",O29=""),"FALTA FECHA DE CIERRE","Sin alerta"))))))))</f>
        <v/>
      </c>
    </row>
    <row r="30">
      <c r="A30" s="16" t="n"/>
      <c r="B30" s="38" t="n"/>
      <c r="C30" s="18" t="n"/>
      <c r="D30" s="18" t="n"/>
      <c r="E30" s="18" t="n"/>
      <c r="F30" s="19" t="n"/>
      <c r="G30" s="18" t="n"/>
      <c r="H30" s="19" t="n"/>
      <c r="I30" s="16" t="n"/>
      <c r="J30" s="38" t="n"/>
      <c r="K30" s="13">
        <f>IF(OR(A30="",B30=""),"",IF(OR(I30="Concluida",I30="Cancelada"),0,MAX(0,TODAY()-B30)))</f>
        <v/>
      </c>
      <c r="L30" s="13">
        <f>IF(A30="","",COUNTIF('Daños'!$B$5:$B$104,A30))</f>
        <v/>
      </c>
      <c r="M30" s="22">
        <f>IF(A30="","",SUMIF('Daños'!$B$5:$B$104,A30,'Daños'!$M$5:$M$104))</f>
        <v/>
      </c>
      <c r="N30" s="13">
        <f>IF(A30="","",COUNTIFS('Daños'!$B$5:$B$104,A30,'Daños'!$H$5:$H$104,"Crítica"))</f>
        <v/>
      </c>
      <c r="O30" s="38" t="n"/>
      <c r="P30" s="18" t="n"/>
      <c r="Q30" s="23">
        <f>IF(A30="","",IF(B30="","REVISAR FECHA DE RECEPCIÓN",IF(I30="","REVISAR ESTADO",IF(AND(I30&lt;&gt;"Concluida",I30&lt;&gt;"Cancelada",N30&gt;0),"ATENCIÓN: HALLAZGO CRÍTICO",IF(AND(I30&lt;&gt;"Concluida",I30&lt;&gt;"Cancelada",J30&lt;&gt;"",J30&lt;TODAY()),"PLAZO COMPROMISO VENCIDO",IF(AND(I30&lt;&gt;"Concluida",I30&lt;&gt;"Cancelada",K30&gt;'Parámetros'!$B$3),"REVISAR ANTIGÜEDAD",IF(M30&gt;='Parámetros'!$B$4,"REVISAR IMPORTE ALTO",IF(AND(I30="Concluida",O30=""),"FALTA FECHA DE CIERRE","Sin alerta"))))))))</f>
        <v/>
      </c>
    </row>
    <row r="31">
      <c r="A31" s="16" t="n"/>
      <c r="B31" s="38" t="n"/>
      <c r="C31" s="18" t="n"/>
      <c r="D31" s="18" t="n"/>
      <c r="E31" s="18" t="n"/>
      <c r="F31" s="19" t="n"/>
      <c r="G31" s="18" t="n"/>
      <c r="H31" s="19" t="n"/>
      <c r="I31" s="16" t="n"/>
      <c r="J31" s="38" t="n"/>
      <c r="K31" s="11">
        <f>IF(OR(A31="",B31=""),"",IF(OR(I31="Concluida",I31="Cancelada"),0,MAX(0,TODAY()-B31)))</f>
        <v/>
      </c>
      <c r="L31" s="11">
        <f>IF(A31="","",COUNTIF('Daños'!$B$5:$B$104,A31))</f>
        <v/>
      </c>
      <c r="M31" s="20">
        <f>IF(A31="","",SUMIF('Daños'!$B$5:$B$104,A31,'Daños'!$M$5:$M$104))</f>
        <v/>
      </c>
      <c r="N31" s="11">
        <f>IF(A31="","",COUNTIFS('Daños'!$B$5:$B$104,A31,'Daños'!$H$5:$H$104,"Crítica"))</f>
        <v/>
      </c>
      <c r="O31" s="38" t="n"/>
      <c r="P31" s="18" t="n"/>
      <c r="Q31" s="21">
        <f>IF(A31="","",IF(B31="","REVISAR FECHA DE RECEPCIÓN",IF(I31="","REVISAR ESTADO",IF(AND(I31&lt;&gt;"Concluida",I31&lt;&gt;"Cancelada",N31&gt;0),"ATENCIÓN: HALLAZGO CRÍTICO",IF(AND(I31&lt;&gt;"Concluida",I31&lt;&gt;"Cancelada",J31&lt;&gt;"",J31&lt;TODAY()),"PLAZO COMPROMISO VENCIDO",IF(AND(I31&lt;&gt;"Concluida",I31&lt;&gt;"Cancelada",K31&gt;'Parámetros'!$B$3),"REVISAR ANTIGÜEDAD",IF(M31&gt;='Parámetros'!$B$4,"REVISAR IMPORTE ALTO",IF(AND(I31="Concluida",O31=""),"FALTA FECHA DE CIERRE","Sin alerta"))))))))</f>
        <v/>
      </c>
    </row>
    <row r="32">
      <c r="A32" s="16" t="n"/>
      <c r="B32" s="38" t="n"/>
      <c r="C32" s="18" t="n"/>
      <c r="D32" s="18" t="n"/>
      <c r="E32" s="18" t="n"/>
      <c r="F32" s="19" t="n"/>
      <c r="G32" s="18" t="n"/>
      <c r="H32" s="19" t="n"/>
      <c r="I32" s="16" t="n"/>
      <c r="J32" s="38" t="n"/>
      <c r="K32" s="13">
        <f>IF(OR(A32="",B32=""),"",IF(OR(I32="Concluida",I32="Cancelada"),0,MAX(0,TODAY()-B32)))</f>
        <v/>
      </c>
      <c r="L32" s="13">
        <f>IF(A32="","",COUNTIF('Daños'!$B$5:$B$104,A32))</f>
        <v/>
      </c>
      <c r="M32" s="22">
        <f>IF(A32="","",SUMIF('Daños'!$B$5:$B$104,A32,'Daños'!$M$5:$M$104))</f>
        <v/>
      </c>
      <c r="N32" s="13">
        <f>IF(A32="","",COUNTIFS('Daños'!$B$5:$B$104,A32,'Daños'!$H$5:$H$104,"Crítica"))</f>
        <v/>
      </c>
      <c r="O32" s="38" t="n"/>
      <c r="P32" s="18" t="n"/>
      <c r="Q32" s="23">
        <f>IF(A32="","",IF(B32="","REVISAR FECHA DE RECEPCIÓN",IF(I32="","REVISAR ESTADO",IF(AND(I32&lt;&gt;"Concluida",I32&lt;&gt;"Cancelada",N32&gt;0),"ATENCIÓN: HALLAZGO CRÍTICO",IF(AND(I32&lt;&gt;"Concluida",I32&lt;&gt;"Cancelada",J32&lt;&gt;"",J32&lt;TODAY()),"PLAZO COMPROMISO VENCIDO",IF(AND(I32&lt;&gt;"Concluida",I32&lt;&gt;"Cancelada",K32&gt;'Parámetros'!$B$3),"REVISAR ANTIGÜEDAD",IF(M32&gt;='Parámetros'!$B$4,"REVISAR IMPORTE ALTO",IF(AND(I32="Concluida",O32=""),"FALTA FECHA DE CIERRE","Sin alerta"))))))))</f>
        <v/>
      </c>
    </row>
    <row r="33">
      <c r="A33" s="16" t="n"/>
      <c r="B33" s="38" t="n"/>
      <c r="C33" s="18" t="n"/>
      <c r="D33" s="18" t="n"/>
      <c r="E33" s="18" t="n"/>
      <c r="F33" s="19" t="n"/>
      <c r="G33" s="18" t="n"/>
      <c r="H33" s="19" t="n"/>
      <c r="I33" s="16" t="n"/>
      <c r="J33" s="38" t="n"/>
      <c r="K33" s="11">
        <f>IF(OR(A33="",B33=""),"",IF(OR(I33="Concluida",I33="Cancelada"),0,MAX(0,TODAY()-B33)))</f>
        <v/>
      </c>
      <c r="L33" s="11">
        <f>IF(A33="","",COUNTIF('Daños'!$B$5:$B$104,A33))</f>
        <v/>
      </c>
      <c r="M33" s="20">
        <f>IF(A33="","",SUMIF('Daños'!$B$5:$B$104,A33,'Daños'!$M$5:$M$104))</f>
        <v/>
      </c>
      <c r="N33" s="11">
        <f>IF(A33="","",COUNTIFS('Daños'!$B$5:$B$104,A33,'Daños'!$H$5:$H$104,"Crítica"))</f>
        <v/>
      </c>
      <c r="O33" s="38" t="n"/>
      <c r="P33" s="18" t="n"/>
      <c r="Q33" s="21">
        <f>IF(A33="","",IF(B33="","REVISAR FECHA DE RECEPCIÓN",IF(I33="","REVISAR ESTADO",IF(AND(I33&lt;&gt;"Concluida",I33&lt;&gt;"Cancelada",N33&gt;0),"ATENCIÓN: HALLAZGO CRÍTICO",IF(AND(I33&lt;&gt;"Concluida",I33&lt;&gt;"Cancelada",J33&lt;&gt;"",J33&lt;TODAY()),"PLAZO COMPROMISO VENCIDO",IF(AND(I33&lt;&gt;"Concluida",I33&lt;&gt;"Cancelada",K33&gt;'Parámetros'!$B$3),"REVISAR ANTIGÜEDAD",IF(M33&gt;='Parámetros'!$B$4,"REVISAR IMPORTE ALTO",IF(AND(I33="Concluida",O33=""),"FALTA FECHA DE CIERRE","Sin alerta"))))))))</f>
        <v/>
      </c>
    </row>
    <row r="34">
      <c r="A34" s="16" t="n"/>
      <c r="B34" s="38" t="n"/>
      <c r="C34" s="18" t="n"/>
      <c r="D34" s="18" t="n"/>
      <c r="E34" s="18" t="n"/>
      <c r="F34" s="19" t="n"/>
      <c r="G34" s="18" t="n"/>
      <c r="H34" s="19" t="n"/>
      <c r="I34" s="16" t="n"/>
      <c r="J34" s="38" t="n"/>
      <c r="K34" s="13">
        <f>IF(OR(A34="",B34=""),"",IF(OR(I34="Concluida",I34="Cancelada"),0,MAX(0,TODAY()-B34)))</f>
        <v/>
      </c>
      <c r="L34" s="13">
        <f>IF(A34="","",COUNTIF('Daños'!$B$5:$B$104,A34))</f>
        <v/>
      </c>
      <c r="M34" s="22">
        <f>IF(A34="","",SUMIF('Daños'!$B$5:$B$104,A34,'Daños'!$M$5:$M$104))</f>
        <v/>
      </c>
      <c r="N34" s="13">
        <f>IF(A34="","",COUNTIFS('Daños'!$B$5:$B$104,A34,'Daños'!$H$5:$H$104,"Crítica"))</f>
        <v/>
      </c>
      <c r="O34" s="38" t="n"/>
      <c r="P34" s="18" t="n"/>
      <c r="Q34" s="23">
        <f>IF(A34="","",IF(B34="","REVISAR FECHA DE RECEPCIÓN",IF(I34="","REVISAR ESTADO",IF(AND(I34&lt;&gt;"Concluida",I34&lt;&gt;"Cancelada",N34&gt;0),"ATENCIÓN: HALLAZGO CRÍTICO",IF(AND(I34&lt;&gt;"Concluida",I34&lt;&gt;"Cancelada",J34&lt;&gt;"",J34&lt;TODAY()),"PLAZO COMPROMISO VENCIDO",IF(AND(I34&lt;&gt;"Concluida",I34&lt;&gt;"Cancelada",K34&gt;'Parámetros'!$B$3),"REVISAR ANTIGÜEDAD",IF(M34&gt;='Parámetros'!$B$4,"REVISAR IMPORTE ALTO",IF(AND(I34="Concluida",O34=""),"FALTA FECHA DE CIERRE","Sin alerta"))))))))</f>
        <v/>
      </c>
    </row>
    <row r="35">
      <c r="A35" s="16" t="n"/>
      <c r="B35" s="38" t="n"/>
      <c r="C35" s="18" t="n"/>
      <c r="D35" s="18" t="n"/>
      <c r="E35" s="18" t="n"/>
      <c r="F35" s="19" t="n"/>
      <c r="G35" s="18" t="n"/>
      <c r="H35" s="19" t="n"/>
      <c r="I35" s="16" t="n"/>
      <c r="J35" s="38" t="n"/>
      <c r="K35" s="11">
        <f>IF(OR(A35="",B35=""),"",IF(OR(I35="Concluida",I35="Cancelada"),0,MAX(0,TODAY()-B35)))</f>
        <v/>
      </c>
      <c r="L35" s="11">
        <f>IF(A35="","",COUNTIF('Daños'!$B$5:$B$104,A35))</f>
        <v/>
      </c>
      <c r="M35" s="20">
        <f>IF(A35="","",SUMIF('Daños'!$B$5:$B$104,A35,'Daños'!$M$5:$M$104))</f>
        <v/>
      </c>
      <c r="N35" s="11">
        <f>IF(A35="","",COUNTIFS('Daños'!$B$5:$B$104,A35,'Daños'!$H$5:$H$104,"Crítica"))</f>
        <v/>
      </c>
      <c r="O35" s="38" t="n"/>
      <c r="P35" s="18" t="n"/>
      <c r="Q35" s="21">
        <f>IF(A35="","",IF(B35="","REVISAR FECHA DE RECEPCIÓN",IF(I35="","REVISAR ESTADO",IF(AND(I35&lt;&gt;"Concluida",I35&lt;&gt;"Cancelada",N35&gt;0),"ATENCIÓN: HALLAZGO CRÍTICO",IF(AND(I35&lt;&gt;"Concluida",I35&lt;&gt;"Cancelada",J35&lt;&gt;"",J35&lt;TODAY()),"PLAZO COMPROMISO VENCIDO",IF(AND(I35&lt;&gt;"Concluida",I35&lt;&gt;"Cancelada",K35&gt;'Parámetros'!$B$3),"REVISAR ANTIGÜEDAD",IF(M35&gt;='Parámetros'!$B$4,"REVISAR IMPORTE ALTO",IF(AND(I35="Concluida",O35=""),"FALTA FECHA DE CIERRE","Sin alerta"))))))))</f>
        <v/>
      </c>
    </row>
    <row r="36">
      <c r="A36" s="16" t="n"/>
      <c r="B36" s="38" t="n"/>
      <c r="C36" s="18" t="n"/>
      <c r="D36" s="18" t="n"/>
      <c r="E36" s="18" t="n"/>
      <c r="F36" s="19" t="n"/>
      <c r="G36" s="18" t="n"/>
      <c r="H36" s="19" t="n"/>
      <c r="I36" s="16" t="n"/>
      <c r="J36" s="38" t="n"/>
      <c r="K36" s="13">
        <f>IF(OR(A36="",B36=""),"",IF(OR(I36="Concluida",I36="Cancelada"),0,MAX(0,TODAY()-B36)))</f>
        <v/>
      </c>
      <c r="L36" s="13">
        <f>IF(A36="","",COUNTIF('Daños'!$B$5:$B$104,A36))</f>
        <v/>
      </c>
      <c r="M36" s="22">
        <f>IF(A36="","",SUMIF('Daños'!$B$5:$B$104,A36,'Daños'!$M$5:$M$104))</f>
        <v/>
      </c>
      <c r="N36" s="13">
        <f>IF(A36="","",COUNTIFS('Daños'!$B$5:$B$104,A36,'Daños'!$H$5:$H$104,"Crítica"))</f>
        <v/>
      </c>
      <c r="O36" s="38" t="n"/>
      <c r="P36" s="18" t="n"/>
      <c r="Q36" s="23">
        <f>IF(A36="","",IF(B36="","REVISAR FECHA DE RECEPCIÓN",IF(I36="","REVISAR ESTADO",IF(AND(I36&lt;&gt;"Concluida",I36&lt;&gt;"Cancelada",N36&gt;0),"ATENCIÓN: HALLAZGO CRÍTICO",IF(AND(I36&lt;&gt;"Concluida",I36&lt;&gt;"Cancelada",J36&lt;&gt;"",J36&lt;TODAY()),"PLAZO COMPROMISO VENCIDO",IF(AND(I36&lt;&gt;"Concluida",I36&lt;&gt;"Cancelada",K36&gt;'Parámetros'!$B$3),"REVISAR ANTIGÜEDAD",IF(M36&gt;='Parámetros'!$B$4,"REVISAR IMPORTE ALTO",IF(AND(I36="Concluida",O36=""),"FALTA FECHA DE CIERRE","Sin alerta"))))))))</f>
        <v/>
      </c>
    </row>
    <row r="37">
      <c r="A37" s="16" t="n"/>
      <c r="B37" s="38" t="n"/>
      <c r="C37" s="18" t="n"/>
      <c r="D37" s="18" t="n"/>
      <c r="E37" s="18" t="n"/>
      <c r="F37" s="19" t="n"/>
      <c r="G37" s="18" t="n"/>
      <c r="H37" s="19" t="n"/>
      <c r="I37" s="16" t="n"/>
      <c r="J37" s="38" t="n"/>
      <c r="K37" s="11">
        <f>IF(OR(A37="",B37=""),"",IF(OR(I37="Concluida",I37="Cancelada"),0,MAX(0,TODAY()-B37)))</f>
        <v/>
      </c>
      <c r="L37" s="11">
        <f>IF(A37="","",COUNTIF('Daños'!$B$5:$B$104,A37))</f>
        <v/>
      </c>
      <c r="M37" s="20">
        <f>IF(A37="","",SUMIF('Daños'!$B$5:$B$104,A37,'Daños'!$M$5:$M$104))</f>
        <v/>
      </c>
      <c r="N37" s="11">
        <f>IF(A37="","",COUNTIFS('Daños'!$B$5:$B$104,A37,'Daños'!$H$5:$H$104,"Crítica"))</f>
        <v/>
      </c>
      <c r="O37" s="38" t="n"/>
      <c r="P37" s="18" t="n"/>
      <c r="Q37" s="21">
        <f>IF(A37="","",IF(B37="","REVISAR FECHA DE RECEPCIÓN",IF(I37="","REVISAR ESTADO",IF(AND(I37&lt;&gt;"Concluida",I37&lt;&gt;"Cancelada",N37&gt;0),"ATENCIÓN: HALLAZGO CRÍTICO",IF(AND(I37&lt;&gt;"Concluida",I37&lt;&gt;"Cancelada",J37&lt;&gt;"",J37&lt;TODAY()),"PLAZO COMPROMISO VENCIDO",IF(AND(I37&lt;&gt;"Concluida",I37&lt;&gt;"Cancelada",K37&gt;'Parámetros'!$B$3),"REVISAR ANTIGÜEDAD",IF(M37&gt;='Parámetros'!$B$4,"REVISAR IMPORTE ALTO",IF(AND(I37="Concluida",O37=""),"FALTA FECHA DE CIERRE","Sin alerta"))))))))</f>
        <v/>
      </c>
    </row>
    <row r="38">
      <c r="A38" s="16" t="n"/>
      <c r="B38" s="38" t="n"/>
      <c r="C38" s="18" t="n"/>
      <c r="D38" s="18" t="n"/>
      <c r="E38" s="18" t="n"/>
      <c r="F38" s="19" t="n"/>
      <c r="G38" s="18" t="n"/>
      <c r="H38" s="19" t="n"/>
      <c r="I38" s="16" t="n"/>
      <c r="J38" s="38" t="n"/>
      <c r="K38" s="13">
        <f>IF(OR(A38="",B38=""),"",IF(OR(I38="Concluida",I38="Cancelada"),0,MAX(0,TODAY()-B38)))</f>
        <v/>
      </c>
      <c r="L38" s="13">
        <f>IF(A38="","",COUNTIF('Daños'!$B$5:$B$104,A38))</f>
        <v/>
      </c>
      <c r="M38" s="22">
        <f>IF(A38="","",SUMIF('Daños'!$B$5:$B$104,A38,'Daños'!$M$5:$M$104))</f>
        <v/>
      </c>
      <c r="N38" s="13">
        <f>IF(A38="","",COUNTIFS('Daños'!$B$5:$B$104,A38,'Daños'!$H$5:$H$104,"Crítica"))</f>
        <v/>
      </c>
      <c r="O38" s="38" t="n"/>
      <c r="P38" s="18" t="n"/>
      <c r="Q38" s="23">
        <f>IF(A38="","",IF(B38="","REVISAR FECHA DE RECEPCIÓN",IF(I38="","REVISAR ESTADO",IF(AND(I38&lt;&gt;"Concluida",I38&lt;&gt;"Cancelada",N38&gt;0),"ATENCIÓN: HALLAZGO CRÍTICO",IF(AND(I38&lt;&gt;"Concluida",I38&lt;&gt;"Cancelada",J38&lt;&gt;"",J38&lt;TODAY()),"PLAZO COMPROMISO VENCIDO",IF(AND(I38&lt;&gt;"Concluida",I38&lt;&gt;"Cancelada",K38&gt;'Parámetros'!$B$3),"REVISAR ANTIGÜEDAD",IF(M38&gt;='Parámetros'!$B$4,"REVISAR IMPORTE ALTO",IF(AND(I38="Concluida",O38=""),"FALTA FECHA DE CIERRE","Sin alerta"))))))))</f>
        <v/>
      </c>
    </row>
    <row r="39">
      <c r="A39" s="16" t="n"/>
      <c r="B39" s="38" t="n"/>
      <c r="C39" s="18" t="n"/>
      <c r="D39" s="18" t="n"/>
      <c r="E39" s="18" t="n"/>
      <c r="F39" s="19" t="n"/>
      <c r="G39" s="18" t="n"/>
      <c r="H39" s="19" t="n"/>
      <c r="I39" s="16" t="n"/>
      <c r="J39" s="38" t="n"/>
      <c r="K39" s="11">
        <f>IF(OR(A39="",B39=""),"",IF(OR(I39="Concluida",I39="Cancelada"),0,MAX(0,TODAY()-B39)))</f>
        <v/>
      </c>
      <c r="L39" s="11">
        <f>IF(A39="","",COUNTIF('Daños'!$B$5:$B$104,A39))</f>
        <v/>
      </c>
      <c r="M39" s="20">
        <f>IF(A39="","",SUMIF('Daños'!$B$5:$B$104,A39,'Daños'!$M$5:$M$104))</f>
        <v/>
      </c>
      <c r="N39" s="11">
        <f>IF(A39="","",COUNTIFS('Daños'!$B$5:$B$104,A39,'Daños'!$H$5:$H$104,"Crítica"))</f>
        <v/>
      </c>
      <c r="O39" s="38" t="n"/>
      <c r="P39" s="18" t="n"/>
      <c r="Q39" s="21">
        <f>IF(A39="","",IF(B39="","REVISAR FECHA DE RECEPCIÓN",IF(I39="","REVISAR ESTADO",IF(AND(I39&lt;&gt;"Concluida",I39&lt;&gt;"Cancelada",N39&gt;0),"ATENCIÓN: HALLAZGO CRÍTICO",IF(AND(I39&lt;&gt;"Concluida",I39&lt;&gt;"Cancelada",J39&lt;&gt;"",J39&lt;TODAY()),"PLAZO COMPROMISO VENCIDO",IF(AND(I39&lt;&gt;"Concluida",I39&lt;&gt;"Cancelada",K39&gt;'Parámetros'!$B$3),"REVISAR ANTIGÜEDAD",IF(M39&gt;='Parámetros'!$B$4,"REVISAR IMPORTE ALTO",IF(AND(I39="Concluida",O39=""),"FALTA FECHA DE CIERRE","Sin alerta"))))))))</f>
        <v/>
      </c>
    </row>
    <row r="40">
      <c r="A40" s="16" t="n"/>
      <c r="B40" s="38" t="n"/>
      <c r="C40" s="18" t="n"/>
      <c r="D40" s="18" t="n"/>
      <c r="E40" s="18" t="n"/>
      <c r="F40" s="19" t="n"/>
      <c r="G40" s="18" t="n"/>
      <c r="H40" s="19" t="n"/>
      <c r="I40" s="16" t="n"/>
      <c r="J40" s="38" t="n"/>
      <c r="K40" s="13">
        <f>IF(OR(A40="",B40=""),"",IF(OR(I40="Concluida",I40="Cancelada"),0,MAX(0,TODAY()-B40)))</f>
        <v/>
      </c>
      <c r="L40" s="13">
        <f>IF(A40="","",COUNTIF('Daños'!$B$5:$B$104,A40))</f>
        <v/>
      </c>
      <c r="M40" s="22">
        <f>IF(A40="","",SUMIF('Daños'!$B$5:$B$104,A40,'Daños'!$M$5:$M$104))</f>
        <v/>
      </c>
      <c r="N40" s="13">
        <f>IF(A40="","",COUNTIFS('Daños'!$B$5:$B$104,A40,'Daños'!$H$5:$H$104,"Crítica"))</f>
        <v/>
      </c>
      <c r="O40" s="38" t="n"/>
      <c r="P40" s="18" t="n"/>
      <c r="Q40" s="23">
        <f>IF(A40="","",IF(B40="","REVISAR FECHA DE RECEPCIÓN",IF(I40="","REVISAR ESTADO",IF(AND(I40&lt;&gt;"Concluida",I40&lt;&gt;"Cancelada",N40&gt;0),"ATENCIÓN: HALLAZGO CRÍTICO",IF(AND(I40&lt;&gt;"Concluida",I40&lt;&gt;"Cancelada",J40&lt;&gt;"",J40&lt;TODAY()),"PLAZO COMPROMISO VENCIDO",IF(AND(I40&lt;&gt;"Concluida",I40&lt;&gt;"Cancelada",K40&gt;'Parámetros'!$B$3),"REVISAR ANTIGÜEDAD",IF(M40&gt;='Parámetros'!$B$4,"REVISAR IMPORTE ALTO",IF(AND(I40="Concluida",O40=""),"FALTA FECHA DE CIERRE","Sin alerta"))))))))</f>
        <v/>
      </c>
    </row>
    <row r="41">
      <c r="A41" s="16" t="n"/>
      <c r="B41" s="38" t="n"/>
      <c r="C41" s="18" t="n"/>
      <c r="D41" s="18" t="n"/>
      <c r="E41" s="18" t="n"/>
      <c r="F41" s="19" t="n"/>
      <c r="G41" s="18" t="n"/>
      <c r="H41" s="19" t="n"/>
      <c r="I41" s="16" t="n"/>
      <c r="J41" s="38" t="n"/>
      <c r="K41" s="11">
        <f>IF(OR(A41="",B41=""),"",IF(OR(I41="Concluida",I41="Cancelada"),0,MAX(0,TODAY()-B41)))</f>
        <v/>
      </c>
      <c r="L41" s="11">
        <f>IF(A41="","",COUNTIF('Daños'!$B$5:$B$104,A41))</f>
        <v/>
      </c>
      <c r="M41" s="20">
        <f>IF(A41="","",SUMIF('Daños'!$B$5:$B$104,A41,'Daños'!$M$5:$M$104))</f>
        <v/>
      </c>
      <c r="N41" s="11">
        <f>IF(A41="","",COUNTIFS('Daños'!$B$5:$B$104,A41,'Daños'!$H$5:$H$104,"Crítica"))</f>
        <v/>
      </c>
      <c r="O41" s="38" t="n"/>
      <c r="P41" s="18" t="n"/>
      <c r="Q41" s="21">
        <f>IF(A41="","",IF(B41="","REVISAR FECHA DE RECEPCIÓN",IF(I41="","REVISAR ESTADO",IF(AND(I41&lt;&gt;"Concluida",I41&lt;&gt;"Cancelada",N41&gt;0),"ATENCIÓN: HALLAZGO CRÍTICO",IF(AND(I41&lt;&gt;"Concluida",I41&lt;&gt;"Cancelada",J41&lt;&gt;"",J41&lt;TODAY()),"PLAZO COMPROMISO VENCIDO",IF(AND(I41&lt;&gt;"Concluida",I41&lt;&gt;"Cancelada",K41&gt;'Parámetros'!$B$3),"REVISAR ANTIGÜEDAD",IF(M41&gt;='Parámetros'!$B$4,"REVISAR IMPORTE ALTO",IF(AND(I41="Concluida",O41=""),"FALTA FECHA DE CIERRE","Sin alerta"))))))))</f>
        <v/>
      </c>
    </row>
    <row r="42">
      <c r="A42" s="16" t="n"/>
      <c r="B42" s="38" t="n"/>
      <c r="C42" s="18" t="n"/>
      <c r="D42" s="18" t="n"/>
      <c r="E42" s="18" t="n"/>
      <c r="F42" s="19" t="n"/>
      <c r="G42" s="18" t="n"/>
      <c r="H42" s="19" t="n"/>
      <c r="I42" s="16" t="n"/>
      <c r="J42" s="38" t="n"/>
      <c r="K42" s="13">
        <f>IF(OR(A42="",B42=""),"",IF(OR(I42="Concluida",I42="Cancelada"),0,MAX(0,TODAY()-B42)))</f>
        <v/>
      </c>
      <c r="L42" s="13">
        <f>IF(A42="","",COUNTIF('Daños'!$B$5:$B$104,A42))</f>
        <v/>
      </c>
      <c r="M42" s="22">
        <f>IF(A42="","",SUMIF('Daños'!$B$5:$B$104,A42,'Daños'!$M$5:$M$104))</f>
        <v/>
      </c>
      <c r="N42" s="13">
        <f>IF(A42="","",COUNTIFS('Daños'!$B$5:$B$104,A42,'Daños'!$H$5:$H$104,"Crítica"))</f>
        <v/>
      </c>
      <c r="O42" s="38" t="n"/>
      <c r="P42" s="18" t="n"/>
      <c r="Q42" s="23">
        <f>IF(A42="","",IF(B42="","REVISAR FECHA DE RECEPCIÓN",IF(I42="","REVISAR ESTADO",IF(AND(I42&lt;&gt;"Concluida",I42&lt;&gt;"Cancelada",N42&gt;0),"ATENCIÓN: HALLAZGO CRÍTICO",IF(AND(I42&lt;&gt;"Concluida",I42&lt;&gt;"Cancelada",J42&lt;&gt;"",J42&lt;TODAY()),"PLAZO COMPROMISO VENCIDO",IF(AND(I42&lt;&gt;"Concluida",I42&lt;&gt;"Cancelada",K42&gt;'Parámetros'!$B$3),"REVISAR ANTIGÜEDAD",IF(M42&gt;='Parámetros'!$B$4,"REVISAR IMPORTE ALTO",IF(AND(I42="Concluida",O42=""),"FALTA FECHA DE CIERRE","Sin alerta"))))))))</f>
        <v/>
      </c>
    </row>
    <row r="43">
      <c r="A43" s="16" t="n"/>
      <c r="B43" s="38" t="n"/>
      <c r="C43" s="18" t="n"/>
      <c r="D43" s="18" t="n"/>
      <c r="E43" s="18" t="n"/>
      <c r="F43" s="19" t="n"/>
      <c r="G43" s="18" t="n"/>
      <c r="H43" s="19" t="n"/>
      <c r="I43" s="16" t="n"/>
      <c r="J43" s="38" t="n"/>
      <c r="K43" s="11">
        <f>IF(OR(A43="",B43=""),"",IF(OR(I43="Concluida",I43="Cancelada"),0,MAX(0,TODAY()-B43)))</f>
        <v/>
      </c>
      <c r="L43" s="11">
        <f>IF(A43="","",COUNTIF('Daños'!$B$5:$B$104,A43))</f>
        <v/>
      </c>
      <c r="M43" s="20">
        <f>IF(A43="","",SUMIF('Daños'!$B$5:$B$104,A43,'Daños'!$M$5:$M$104))</f>
        <v/>
      </c>
      <c r="N43" s="11">
        <f>IF(A43="","",COUNTIFS('Daños'!$B$5:$B$104,A43,'Daños'!$H$5:$H$104,"Crítica"))</f>
        <v/>
      </c>
      <c r="O43" s="38" t="n"/>
      <c r="P43" s="18" t="n"/>
      <c r="Q43" s="21">
        <f>IF(A43="","",IF(B43="","REVISAR FECHA DE RECEPCIÓN",IF(I43="","REVISAR ESTADO",IF(AND(I43&lt;&gt;"Concluida",I43&lt;&gt;"Cancelada",N43&gt;0),"ATENCIÓN: HALLAZGO CRÍTICO",IF(AND(I43&lt;&gt;"Concluida",I43&lt;&gt;"Cancelada",J43&lt;&gt;"",J43&lt;TODAY()),"PLAZO COMPROMISO VENCIDO",IF(AND(I43&lt;&gt;"Concluida",I43&lt;&gt;"Cancelada",K43&gt;'Parámetros'!$B$3),"REVISAR ANTIGÜEDAD",IF(M43&gt;='Parámetros'!$B$4,"REVISAR IMPORTE ALTO",IF(AND(I43="Concluida",O43=""),"FALTA FECHA DE CIERRE","Sin alerta"))))))))</f>
        <v/>
      </c>
    </row>
    <row r="44">
      <c r="A44" s="16" t="n"/>
      <c r="B44" s="38" t="n"/>
      <c r="C44" s="18" t="n"/>
      <c r="D44" s="18" t="n"/>
      <c r="E44" s="18" t="n"/>
      <c r="F44" s="19" t="n"/>
      <c r="G44" s="18" t="n"/>
      <c r="H44" s="19" t="n"/>
      <c r="I44" s="16" t="n"/>
      <c r="J44" s="38" t="n"/>
      <c r="K44" s="13">
        <f>IF(OR(A44="",B44=""),"",IF(OR(I44="Concluida",I44="Cancelada"),0,MAX(0,TODAY()-B44)))</f>
        <v/>
      </c>
      <c r="L44" s="13">
        <f>IF(A44="","",COUNTIF('Daños'!$B$5:$B$104,A44))</f>
        <v/>
      </c>
      <c r="M44" s="22">
        <f>IF(A44="","",SUMIF('Daños'!$B$5:$B$104,A44,'Daños'!$M$5:$M$104))</f>
        <v/>
      </c>
      <c r="N44" s="13">
        <f>IF(A44="","",COUNTIFS('Daños'!$B$5:$B$104,A44,'Daños'!$H$5:$H$104,"Crítica"))</f>
        <v/>
      </c>
      <c r="O44" s="38" t="n"/>
      <c r="P44" s="18" t="n"/>
      <c r="Q44" s="23">
        <f>IF(A44="","",IF(B44="","REVISAR FECHA DE RECEPCIÓN",IF(I44="","REVISAR ESTADO",IF(AND(I44&lt;&gt;"Concluida",I44&lt;&gt;"Cancelada",N44&gt;0),"ATENCIÓN: HALLAZGO CRÍTICO",IF(AND(I44&lt;&gt;"Concluida",I44&lt;&gt;"Cancelada",J44&lt;&gt;"",J44&lt;TODAY()),"PLAZO COMPROMISO VENCIDO",IF(AND(I44&lt;&gt;"Concluida",I44&lt;&gt;"Cancelada",K44&gt;'Parámetros'!$B$3),"REVISAR ANTIGÜEDAD",IF(M44&gt;='Parámetros'!$B$4,"REVISAR IMPORTE ALTO",IF(AND(I44="Concluida",O44=""),"FALTA FECHA DE CIERRE","Sin alerta"))))))))</f>
        <v/>
      </c>
    </row>
    <row r="45">
      <c r="A45" s="16" t="n"/>
      <c r="B45" s="38" t="n"/>
      <c r="C45" s="18" t="n"/>
      <c r="D45" s="18" t="n"/>
      <c r="E45" s="18" t="n"/>
      <c r="F45" s="19" t="n"/>
      <c r="G45" s="18" t="n"/>
      <c r="H45" s="19" t="n"/>
      <c r="I45" s="16" t="n"/>
      <c r="J45" s="38" t="n"/>
      <c r="K45" s="11">
        <f>IF(OR(A45="",B45=""),"",IF(OR(I45="Concluida",I45="Cancelada"),0,MAX(0,TODAY()-B45)))</f>
        <v/>
      </c>
      <c r="L45" s="11">
        <f>IF(A45="","",COUNTIF('Daños'!$B$5:$B$104,A45))</f>
        <v/>
      </c>
      <c r="M45" s="20">
        <f>IF(A45="","",SUMIF('Daños'!$B$5:$B$104,A45,'Daños'!$M$5:$M$104))</f>
        <v/>
      </c>
      <c r="N45" s="11">
        <f>IF(A45="","",COUNTIFS('Daños'!$B$5:$B$104,A45,'Daños'!$H$5:$H$104,"Crítica"))</f>
        <v/>
      </c>
      <c r="O45" s="38" t="n"/>
      <c r="P45" s="18" t="n"/>
      <c r="Q45" s="21">
        <f>IF(A45="","",IF(B45="","REVISAR FECHA DE RECEPCIÓN",IF(I45="","REVISAR ESTADO",IF(AND(I45&lt;&gt;"Concluida",I45&lt;&gt;"Cancelada",N45&gt;0),"ATENCIÓN: HALLAZGO CRÍTICO",IF(AND(I45&lt;&gt;"Concluida",I45&lt;&gt;"Cancelada",J45&lt;&gt;"",J45&lt;TODAY()),"PLAZO COMPROMISO VENCIDO",IF(AND(I45&lt;&gt;"Concluida",I45&lt;&gt;"Cancelada",K45&gt;'Parámetros'!$B$3),"REVISAR ANTIGÜEDAD",IF(M45&gt;='Parámetros'!$B$4,"REVISAR IMPORTE ALTO",IF(AND(I45="Concluida",O45=""),"FALTA FECHA DE CIERRE","Sin alerta"))))))))</f>
        <v/>
      </c>
    </row>
    <row r="46">
      <c r="A46" s="16" t="n"/>
      <c r="B46" s="38" t="n"/>
      <c r="C46" s="18" t="n"/>
      <c r="D46" s="18" t="n"/>
      <c r="E46" s="18" t="n"/>
      <c r="F46" s="19" t="n"/>
      <c r="G46" s="18" t="n"/>
      <c r="H46" s="19" t="n"/>
      <c r="I46" s="16" t="n"/>
      <c r="J46" s="38" t="n"/>
      <c r="K46" s="13">
        <f>IF(OR(A46="",B46=""),"",IF(OR(I46="Concluida",I46="Cancelada"),0,MAX(0,TODAY()-B46)))</f>
        <v/>
      </c>
      <c r="L46" s="13">
        <f>IF(A46="","",COUNTIF('Daños'!$B$5:$B$104,A46))</f>
        <v/>
      </c>
      <c r="M46" s="22">
        <f>IF(A46="","",SUMIF('Daños'!$B$5:$B$104,A46,'Daños'!$M$5:$M$104))</f>
        <v/>
      </c>
      <c r="N46" s="13">
        <f>IF(A46="","",COUNTIFS('Daños'!$B$5:$B$104,A46,'Daños'!$H$5:$H$104,"Crítica"))</f>
        <v/>
      </c>
      <c r="O46" s="38" t="n"/>
      <c r="P46" s="18" t="n"/>
      <c r="Q46" s="23">
        <f>IF(A46="","",IF(B46="","REVISAR FECHA DE RECEPCIÓN",IF(I46="","REVISAR ESTADO",IF(AND(I46&lt;&gt;"Concluida",I46&lt;&gt;"Cancelada",N46&gt;0),"ATENCIÓN: HALLAZGO CRÍTICO",IF(AND(I46&lt;&gt;"Concluida",I46&lt;&gt;"Cancelada",J46&lt;&gt;"",J46&lt;TODAY()),"PLAZO COMPROMISO VENCIDO",IF(AND(I46&lt;&gt;"Concluida",I46&lt;&gt;"Cancelada",K46&gt;'Parámetros'!$B$3),"REVISAR ANTIGÜEDAD",IF(M46&gt;='Parámetros'!$B$4,"REVISAR IMPORTE ALTO",IF(AND(I46="Concluida",O46=""),"FALTA FECHA DE CIERRE","Sin alerta"))))))))</f>
        <v/>
      </c>
    </row>
    <row r="47">
      <c r="A47" s="16" t="n"/>
      <c r="B47" s="38" t="n"/>
      <c r="C47" s="18" t="n"/>
      <c r="D47" s="18" t="n"/>
      <c r="E47" s="18" t="n"/>
      <c r="F47" s="19" t="n"/>
      <c r="G47" s="18" t="n"/>
      <c r="H47" s="19" t="n"/>
      <c r="I47" s="16" t="n"/>
      <c r="J47" s="38" t="n"/>
      <c r="K47" s="11">
        <f>IF(OR(A47="",B47=""),"",IF(OR(I47="Concluida",I47="Cancelada"),0,MAX(0,TODAY()-B47)))</f>
        <v/>
      </c>
      <c r="L47" s="11">
        <f>IF(A47="","",COUNTIF('Daños'!$B$5:$B$104,A47))</f>
        <v/>
      </c>
      <c r="M47" s="20">
        <f>IF(A47="","",SUMIF('Daños'!$B$5:$B$104,A47,'Daños'!$M$5:$M$104))</f>
        <v/>
      </c>
      <c r="N47" s="11">
        <f>IF(A47="","",COUNTIFS('Daños'!$B$5:$B$104,A47,'Daños'!$H$5:$H$104,"Crítica"))</f>
        <v/>
      </c>
      <c r="O47" s="38" t="n"/>
      <c r="P47" s="18" t="n"/>
      <c r="Q47" s="21">
        <f>IF(A47="","",IF(B47="","REVISAR FECHA DE RECEPCIÓN",IF(I47="","REVISAR ESTADO",IF(AND(I47&lt;&gt;"Concluida",I47&lt;&gt;"Cancelada",N47&gt;0),"ATENCIÓN: HALLAZGO CRÍTICO",IF(AND(I47&lt;&gt;"Concluida",I47&lt;&gt;"Cancelada",J47&lt;&gt;"",J47&lt;TODAY()),"PLAZO COMPROMISO VENCIDO",IF(AND(I47&lt;&gt;"Concluida",I47&lt;&gt;"Cancelada",K47&gt;'Parámetros'!$B$3),"REVISAR ANTIGÜEDAD",IF(M47&gt;='Parámetros'!$B$4,"REVISAR IMPORTE ALTO",IF(AND(I47="Concluida",O47=""),"FALTA FECHA DE CIERRE","Sin alerta"))))))))</f>
        <v/>
      </c>
    </row>
    <row r="48">
      <c r="A48" s="16" t="n"/>
      <c r="B48" s="38" t="n"/>
      <c r="C48" s="18" t="n"/>
      <c r="D48" s="18" t="n"/>
      <c r="E48" s="18" t="n"/>
      <c r="F48" s="19" t="n"/>
      <c r="G48" s="18" t="n"/>
      <c r="H48" s="19" t="n"/>
      <c r="I48" s="16" t="n"/>
      <c r="J48" s="38" t="n"/>
      <c r="K48" s="13">
        <f>IF(OR(A48="",B48=""),"",IF(OR(I48="Concluida",I48="Cancelada"),0,MAX(0,TODAY()-B48)))</f>
        <v/>
      </c>
      <c r="L48" s="13">
        <f>IF(A48="","",COUNTIF('Daños'!$B$5:$B$104,A48))</f>
        <v/>
      </c>
      <c r="M48" s="22">
        <f>IF(A48="","",SUMIF('Daños'!$B$5:$B$104,A48,'Daños'!$M$5:$M$104))</f>
        <v/>
      </c>
      <c r="N48" s="13">
        <f>IF(A48="","",COUNTIFS('Daños'!$B$5:$B$104,A48,'Daños'!$H$5:$H$104,"Crítica"))</f>
        <v/>
      </c>
      <c r="O48" s="38" t="n"/>
      <c r="P48" s="18" t="n"/>
      <c r="Q48" s="23">
        <f>IF(A48="","",IF(B48="","REVISAR FECHA DE RECEPCIÓN",IF(I48="","REVISAR ESTADO",IF(AND(I48&lt;&gt;"Concluida",I48&lt;&gt;"Cancelada",N48&gt;0),"ATENCIÓN: HALLAZGO CRÍTICO",IF(AND(I48&lt;&gt;"Concluida",I48&lt;&gt;"Cancelada",J48&lt;&gt;"",J48&lt;TODAY()),"PLAZO COMPROMISO VENCIDO",IF(AND(I48&lt;&gt;"Concluida",I48&lt;&gt;"Cancelada",K48&gt;'Parámetros'!$B$3),"REVISAR ANTIGÜEDAD",IF(M48&gt;='Parámetros'!$B$4,"REVISAR IMPORTE ALTO",IF(AND(I48="Concluida",O48=""),"FALTA FECHA DE CIERRE","Sin alerta"))))))))</f>
        <v/>
      </c>
    </row>
    <row r="49">
      <c r="A49" s="16" t="n"/>
      <c r="B49" s="38" t="n"/>
      <c r="C49" s="18" t="n"/>
      <c r="D49" s="18" t="n"/>
      <c r="E49" s="18" t="n"/>
      <c r="F49" s="19" t="n"/>
      <c r="G49" s="18" t="n"/>
      <c r="H49" s="19" t="n"/>
      <c r="I49" s="16" t="n"/>
      <c r="J49" s="38" t="n"/>
      <c r="K49" s="11">
        <f>IF(OR(A49="",B49=""),"",IF(OR(I49="Concluida",I49="Cancelada"),0,MAX(0,TODAY()-B49)))</f>
        <v/>
      </c>
      <c r="L49" s="11">
        <f>IF(A49="","",COUNTIF('Daños'!$B$5:$B$104,A49))</f>
        <v/>
      </c>
      <c r="M49" s="20">
        <f>IF(A49="","",SUMIF('Daños'!$B$5:$B$104,A49,'Daños'!$M$5:$M$104))</f>
        <v/>
      </c>
      <c r="N49" s="11">
        <f>IF(A49="","",COUNTIFS('Daños'!$B$5:$B$104,A49,'Daños'!$H$5:$H$104,"Crítica"))</f>
        <v/>
      </c>
      <c r="O49" s="38" t="n"/>
      <c r="P49" s="18" t="n"/>
      <c r="Q49" s="21">
        <f>IF(A49="","",IF(B49="","REVISAR FECHA DE RECEPCIÓN",IF(I49="","REVISAR ESTADO",IF(AND(I49&lt;&gt;"Concluida",I49&lt;&gt;"Cancelada",N49&gt;0),"ATENCIÓN: HALLAZGO CRÍTICO",IF(AND(I49&lt;&gt;"Concluida",I49&lt;&gt;"Cancelada",J49&lt;&gt;"",J49&lt;TODAY()),"PLAZO COMPROMISO VENCIDO",IF(AND(I49&lt;&gt;"Concluida",I49&lt;&gt;"Cancelada",K49&gt;'Parámetros'!$B$3),"REVISAR ANTIGÜEDAD",IF(M49&gt;='Parámetros'!$B$4,"REVISAR IMPORTE ALTO",IF(AND(I49="Concluida",O49=""),"FALTA FECHA DE CIERRE","Sin alerta"))))))))</f>
        <v/>
      </c>
    </row>
    <row r="50">
      <c r="A50" s="16" t="n"/>
      <c r="B50" s="38" t="n"/>
      <c r="C50" s="18" t="n"/>
      <c r="D50" s="18" t="n"/>
      <c r="E50" s="18" t="n"/>
      <c r="F50" s="19" t="n"/>
      <c r="G50" s="18" t="n"/>
      <c r="H50" s="19" t="n"/>
      <c r="I50" s="16" t="n"/>
      <c r="J50" s="38" t="n"/>
      <c r="K50" s="13">
        <f>IF(OR(A50="",B50=""),"",IF(OR(I50="Concluida",I50="Cancelada"),0,MAX(0,TODAY()-B50)))</f>
        <v/>
      </c>
      <c r="L50" s="13">
        <f>IF(A50="","",COUNTIF('Daños'!$B$5:$B$104,A50))</f>
        <v/>
      </c>
      <c r="M50" s="22">
        <f>IF(A50="","",SUMIF('Daños'!$B$5:$B$104,A50,'Daños'!$M$5:$M$104))</f>
        <v/>
      </c>
      <c r="N50" s="13">
        <f>IF(A50="","",COUNTIFS('Daños'!$B$5:$B$104,A50,'Daños'!$H$5:$H$104,"Crítica"))</f>
        <v/>
      </c>
      <c r="O50" s="38" t="n"/>
      <c r="P50" s="18" t="n"/>
      <c r="Q50" s="23">
        <f>IF(A50="","",IF(B50="","REVISAR FECHA DE RECEPCIÓN",IF(I50="","REVISAR ESTADO",IF(AND(I50&lt;&gt;"Concluida",I50&lt;&gt;"Cancelada",N50&gt;0),"ATENCIÓN: HALLAZGO CRÍTICO",IF(AND(I50&lt;&gt;"Concluida",I50&lt;&gt;"Cancelada",J50&lt;&gt;"",J50&lt;TODAY()),"PLAZO COMPROMISO VENCIDO",IF(AND(I50&lt;&gt;"Concluida",I50&lt;&gt;"Cancelada",K50&gt;'Parámetros'!$B$3),"REVISAR ANTIGÜEDAD",IF(M50&gt;='Parámetros'!$B$4,"REVISAR IMPORTE ALTO",IF(AND(I50="Concluida",O50=""),"FALTA FECHA DE CIERRE","Sin alerta"))))))))</f>
        <v/>
      </c>
    </row>
    <row r="51">
      <c r="A51" s="16" t="n"/>
      <c r="B51" s="38" t="n"/>
      <c r="C51" s="18" t="n"/>
      <c r="D51" s="18" t="n"/>
      <c r="E51" s="18" t="n"/>
      <c r="F51" s="19" t="n"/>
      <c r="G51" s="18" t="n"/>
      <c r="H51" s="19" t="n"/>
      <c r="I51" s="16" t="n"/>
      <c r="J51" s="38" t="n"/>
      <c r="K51" s="11">
        <f>IF(OR(A51="",B51=""),"",IF(OR(I51="Concluida",I51="Cancelada"),0,MAX(0,TODAY()-B51)))</f>
        <v/>
      </c>
      <c r="L51" s="11">
        <f>IF(A51="","",COUNTIF('Daños'!$B$5:$B$104,A51))</f>
        <v/>
      </c>
      <c r="M51" s="20">
        <f>IF(A51="","",SUMIF('Daños'!$B$5:$B$104,A51,'Daños'!$M$5:$M$104))</f>
        <v/>
      </c>
      <c r="N51" s="11">
        <f>IF(A51="","",COUNTIFS('Daños'!$B$5:$B$104,A51,'Daños'!$H$5:$H$104,"Crítica"))</f>
        <v/>
      </c>
      <c r="O51" s="38" t="n"/>
      <c r="P51" s="18" t="n"/>
      <c r="Q51" s="21">
        <f>IF(A51="","",IF(B51="","REVISAR FECHA DE RECEPCIÓN",IF(I51="","REVISAR ESTADO",IF(AND(I51&lt;&gt;"Concluida",I51&lt;&gt;"Cancelada",N51&gt;0),"ATENCIÓN: HALLAZGO CRÍTICO",IF(AND(I51&lt;&gt;"Concluida",I51&lt;&gt;"Cancelada",J51&lt;&gt;"",J51&lt;TODAY()),"PLAZO COMPROMISO VENCIDO",IF(AND(I51&lt;&gt;"Concluida",I51&lt;&gt;"Cancelada",K51&gt;'Parámetros'!$B$3),"REVISAR ANTIGÜEDAD",IF(M51&gt;='Parámetros'!$B$4,"REVISAR IMPORTE ALTO",IF(AND(I51="Concluida",O51=""),"FALTA FECHA DE CIERRE","Sin alerta"))))))))</f>
        <v/>
      </c>
    </row>
    <row r="52">
      <c r="A52" s="16" t="n"/>
      <c r="B52" s="38" t="n"/>
      <c r="C52" s="18" t="n"/>
      <c r="D52" s="18" t="n"/>
      <c r="E52" s="18" t="n"/>
      <c r="F52" s="19" t="n"/>
      <c r="G52" s="18" t="n"/>
      <c r="H52" s="19" t="n"/>
      <c r="I52" s="16" t="n"/>
      <c r="J52" s="38" t="n"/>
      <c r="K52" s="13">
        <f>IF(OR(A52="",B52=""),"",IF(OR(I52="Concluida",I52="Cancelada"),0,MAX(0,TODAY()-B52)))</f>
        <v/>
      </c>
      <c r="L52" s="13">
        <f>IF(A52="","",COUNTIF('Daños'!$B$5:$B$104,A52))</f>
        <v/>
      </c>
      <c r="M52" s="22">
        <f>IF(A52="","",SUMIF('Daños'!$B$5:$B$104,A52,'Daños'!$M$5:$M$104))</f>
        <v/>
      </c>
      <c r="N52" s="13">
        <f>IF(A52="","",COUNTIFS('Daños'!$B$5:$B$104,A52,'Daños'!$H$5:$H$104,"Crítica"))</f>
        <v/>
      </c>
      <c r="O52" s="38" t="n"/>
      <c r="P52" s="18" t="n"/>
      <c r="Q52" s="23">
        <f>IF(A52="","",IF(B52="","REVISAR FECHA DE RECEPCIÓN",IF(I52="","REVISAR ESTADO",IF(AND(I52&lt;&gt;"Concluida",I52&lt;&gt;"Cancelada",N52&gt;0),"ATENCIÓN: HALLAZGO CRÍTICO",IF(AND(I52&lt;&gt;"Concluida",I52&lt;&gt;"Cancelada",J52&lt;&gt;"",J52&lt;TODAY()),"PLAZO COMPROMISO VENCIDO",IF(AND(I52&lt;&gt;"Concluida",I52&lt;&gt;"Cancelada",K52&gt;'Parámetros'!$B$3),"REVISAR ANTIGÜEDAD",IF(M52&gt;='Parámetros'!$B$4,"REVISAR IMPORTE ALTO",IF(AND(I52="Concluida",O52=""),"FALTA FECHA DE CIERRE","Sin alerta"))))))))</f>
        <v/>
      </c>
    </row>
    <row r="53">
      <c r="A53" s="16" t="n"/>
      <c r="B53" s="38" t="n"/>
      <c r="C53" s="18" t="n"/>
      <c r="D53" s="18" t="n"/>
      <c r="E53" s="18" t="n"/>
      <c r="F53" s="19" t="n"/>
      <c r="G53" s="18" t="n"/>
      <c r="H53" s="19" t="n"/>
      <c r="I53" s="16" t="n"/>
      <c r="J53" s="38" t="n"/>
      <c r="K53" s="11">
        <f>IF(OR(A53="",B53=""),"",IF(OR(I53="Concluida",I53="Cancelada"),0,MAX(0,TODAY()-B53)))</f>
        <v/>
      </c>
      <c r="L53" s="11">
        <f>IF(A53="","",COUNTIF('Daños'!$B$5:$B$104,A53))</f>
        <v/>
      </c>
      <c r="M53" s="20">
        <f>IF(A53="","",SUMIF('Daños'!$B$5:$B$104,A53,'Daños'!$M$5:$M$104))</f>
        <v/>
      </c>
      <c r="N53" s="11">
        <f>IF(A53="","",COUNTIFS('Daños'!$B$5:$B$104,A53,'Daños'!$H$5:$H$104,"Crítica"))</f>
        <v/>
      </c>
      <c r="O53" s="38" t="n"/>
      <c r="P53" s="18" t="n"/>
      <c r="Q53" s="21">
        <f>IF(A53="","",IF(B53="","REVISAR FECHA DE RECEPCIÓN",IF(I53="","REVISAR ESTADO",IF(AND(I53&lt;&gt;"Concluida",I53&lt;&gt;"Cancelada",N53&gt;0),"ATENCIÓN: HALLAZGO CRÍTICO",IF(AND(I53&lt;&gt;"Concluida",I53&lt;&gt;"Cancelada",J53&lt;&gt;"",J53&lt;TODAY()),"PLAZO COMPROMISO VENCIDO",IF(AND(I53&lt;&gt;"Concluida",I53&lt;&gt;"Cancelada",K53&gt;'Parámetros'!$B$3),"REVISAR ANTIGÜEDAD",IF(M53&gt;='Parámetros'!$B$4,"REVISAR IMPORTE ALTO",IF(AND(I53="Concluida",O53=""),"FALTA FECHA DE CIERRE","Sin alerta"))))))))</f>
        <v/>
      </c>
    </row>
    <row r="54">
      <c r="A54" s="16" t="n"/>
      <c r="B54" s="38" t="n"/>
      <c r="C54" s="18" t="n"/>
      <c r="D54" s="18" t="n"/>
      <c r="E54" s="18" t="n"/>
      <c r="F54" s="19" t="n"/>
      <c r="G54" s="18" t="n"/>
      <c r="H54" s="19" t="n"/>
      <c r="I54" s="16" t="n"/>
      <c r="J54" s="38" t="n"/>
      <c r="K54" s="13">
        <f>IF(OR(A54="",B54=""),"",IF(OR(I54="Concluida",I54="Cancelada"),0,MAX(0,TODAY()-B54)))</f>
        <v/>
      </c>
      <c r="L54" s="13">
        <f>IF(A54="","",COUNTIF('Daños'!$B$5:$B$104,A54))</f>
        <v/>
      </c>
      <c r="M54" s="22">
        <f>IF(A54="","",SUMIF('Daños'!$B$5:$B$104,A54,'Daños'!$M$5:$M$104))</f>
        <v/>
      </c>
      <c r="N54" s="13">
        <f>IF(A54="","",COUNTIFS('Daños'!$B$5:$B$104,A54,'Daños'!$H$5:$H$104,"Crítica"))</f>
        <v/>
      </c>
      <c r="O54" s="38" t="n"/>
      <c r="P54" s="18" t="n"/>
      <c r="Q54" s="23">
        <f>IF(A54="","",IF(B54="","REVISAR FECHA DE RECEPCIÓN",IF(I54="","REVISAR ESTADO",IF(AND(I54&lt;&gt;"Concluida",I54&lt;&gt;"Cancelada",N54&gt;0),"ATENCIÓN: HALLAZGO CRÍTICO",IF(AND(I54&lt;&gt;"Concluida",I54&lt;&gt;"Cancelada",J54&lt;&gt;"",J54&lt;TODAY()),"PLAZO COMPROMISO VENCIDO",IF(AND(I54&lt;&gt;"Concluida",I54&lt;&gt;"Cancelada",K54&gt;'Parámetros'!$B$3),"REVISAR ANTIGÜEDAD",IF(M54&gt;='Parámetros'!$B$4,"REVISAR IMPORTE ALTO",IF(AND(I54="Concluida",O54=""),"FALTA FECHA DE CIERRE","Sin alerta"))))))))</f>
        <v/>
      </c>
    </row>
    <row r="55">
      <c r="A55" s="16" t="n"/>
      <c r="B55" s="38" t="n"/>
      <c r="C55" s="18" t="n"/>
      <c r="D55" s="18" t="n"/>
      <c r="E55" s="18" t="n"/>
      <c r="F55" s="19" t="n"/>
      <c r="G55" s="18" t="n"/>
      <c r="H55" s="19" t="n"/>
      <c r="I55" s="16" t="n"/>
      <c r="J55" s="38" t="n"/>
      <c r="K55" s="11">
        <f>IF(OR(A55="",B55=""),"",IF(OR(I55="Concluida",I55="Cancelada"),0,MAX(0,TODAY()-B55)))</f>
        <v/>
      </c>
      <c r="L55" s="11">
        <f>IF(A55="","",COUNTIF('Daños'!$B$5:$B$104,A55))</f>
        <v/>
      </c>
      <c r="M55" s="20">
        <f>IF(A55="","",SUMIF('Daños'!$B$5:$B$104,A55,'Daños'!$M$5:$M$104))</f>
        <v/>
      </c>
      <c r="N55" s="11">
        <f>IF(A55="","",COUNTIFS('Daños'!$B$5:$B$104,A55,'Daños'!$H$5:$H$104,"Crítica"))</f>
        <v/>
      </c>
      <c r="O55" s="38" t="n"/>
      <c r="P55" s="18" t="n"/>
      <c r="Q55" s="21">
        <f>IF(A55="","",IF(B55="","REVISAR FECHA DE RECEPCIÓN",IF(I55="","REVISAR ESTADO",IF(AND(I55&lt;&gt;"Concluida",I55&lt;&gt;"Cancelada",N55&gt;0),"ATENCIÓN: HALLAZGO CRÍTICO",IF(AND(I55&lt;&gt;"Concluida",I55&lt;&gt;"Cancelada",J55&lt;&gt;"",J55&lt;TODAY()),"PLAZO COMPROMISO VENCIDO",IF(AND(I55&lt;&gt;"Concluida",I55&lt;&gt;"Cancelada",K55&gt;'Parámetros'!$B$3),"REVISAR ANTIGÜEDAD",IF(M55&gt;='Parámetros'!$B$4,"REVISAR IMPORTE ALTO",IF(AND(I55="Concluida",O55=""),"FALTA FECHA DE CIERRE","Sin alerta"))))))))</f>
        <v/>
      </c>
    </row>
    <row r="56">
      <c r="A56" s="16" t="n"/>
      <c r="B56" s="38" t="n"/>
      <c r="C56" s="18" t="n"/>
      <c r="D56" s="18" t="n"/>
      <c r="E56" s="18" t="n"/>
      <c r="F56" s="19" t="n"/>
      <c r="G56" s="18" t="n"/>
      <c r="H56" s="19" t="n"/>
      <c r="I56" s="16" t="n"/>
      <c r="J56" s="38" t="n"/>
      <c r="K56" s="13">
        <f>IF(OR(A56="",B56=""),"",IF(OR(I56="Concluida",I56="Cancelada"),0,MAX(0,TODAY()-B56)))</f>
        <v/>
      </c>
      <c r="L56" s="13">
        <f>IF(A56="","",COUNTIF('Daños'!$B$5:$B$104,A56))</f>
        <v/>
      </c>
      <c r="M56" s="22">
        <f>IF(A56="","",SUMIF('Daños'!$B$5:$B$104,A56,'Daños'!$M$5:$M$104))</f>
        <v/>
      </c>
      <c r="N56" s="13">
        <f>IF(A56="","",COUNTIFS('Daños'!$B$5:$B$104,A56,'Daños'!$H$5:$H$104,"Crítica"))</f>
        <v/>
      </c>
      <c r="O56" s="38" t="n"/>
      <c r="P56" s="18" t="n"/>
      <c r="Q56" s="23">
        <f>IF(A56="","",IF(B56="","REVISAR FECHA DE RECEPCIÓN",IF(I56="","REVISAR ESTADO",IF(AND(I56&lt;&gt;"Concluida",I56&lt;&gt;"Cancelada",N56&gt;0),"ATENCIÓN: HALLAZGO CRÍTICO",IF(AND(I56&lt;&gt;"Concluida",I56&lt;&gt;"Cancelada",J56&lt;&gt;"",J56&lt;TODAY()),"PLAZO COMPROMISO VENCIDO",IF(AND(I56&lt;&gt;"Concluida",I56&lt;&gt;"Cancelada",K56&gt;'Parámetros'!$B$3),"REVISAR ANTIGÜEDAD",IF(M56&gt;='Parámetros'!$B$4,"REVISAR IMPORTE ALTO",IF(AND(I56="Concluida",O56=""),"FALTA FECHA DE CIERRE","Sin alerta"))))))))</f>
        <v/>
      </c>
    </row>
    <row r="57">
      <c r="A57" s="16" t="n"/>
      <c r="B57" s="38" t="n"/>
      <c r="C57" s="18" t="n"/>
      <c r="D57" s="18" t="n"/>
      <c r="E57" s="18" t="n"/>
      <c r="F57" s="19" t="n"/>
      <c r="G57" s="18" t="n"/>
      <c r="H57" s="19" t="n"/>
      <c r="I57" s="16" t="n"/>
      <c r="J57" s="38" t="n"/>
      <c r="K57" s="11">
        <f>IF(OR(A57="",B57=""),"",IF(OR(I57="Concluida",I57="Cancelada"),0,MAX(0,TODAY()-B57)))</f>
        <v/>
      </c>
      <c r="L57" s="11">
        <f>IF(A57="","",COUNTIF('Daños'!$B$5:$B$104,A57))</f>
        <v/>
      </c>
      <c r="M57" s="20">
        <f>IF(A57="","",SUMIF('Daños'!$B$5:$B$104,A57,'Daños'!$M$5:$M$104))</f>
        <v/>
      </c>
      <c r="N57" s="11">
        <f>IF(A57="","",COUNTIFS('Daños'!$B$5:$B$104,A57,'Daños'!$H$5:$H$104,"Crítica"))</f>
        <v/>
      </c>
      <c r="O57" s="38" t="n"/>
      <c r="P57" s="18" t="n"/>
      <c r="Q57" s="21">
        <f>IF(A57="","",IF(B57="","REVISAR FECHA DE RECEPCIÓN",IF(I57="","REVISAR ESTADO",IF(AND(I57&lt;&gt;"Concluida",I57&lt;&gt;"Cancelada",N57&gt;0),"ATENCIÓN: HALLAZGO CRÍTICO",IF(AND(I57&lt;&gt;"Concluida",I57&lt;&gt;"Cancelada",J57&lt;&gt;"",J57&lt;TODAY()),"PLAZO COMPROMISO VENCIDO",IF(AND(I57&lt;&gt;"Concluida",I57&lt;&gt;"Cancelada",K57&gt;'Parámetros'!$B$3),"REVISAR ANTIGÜEDAD",IF(M57&gt;='Parámetros'!$B$4,"REVISAR IMPORTE ALTO",IF(AND(I57="Concluida",O57=""),"FALTA FECHA DE CIERRE","Sin alerta"))))))))</f>
        <v/>
      </c>
    </row>
    <row r="58">
      <c r="A58" s="16" t="n"/>
      <c r="B58" s="38" t="n"/>
      <c r="C58" s="18" t="n"/>
      <c r="D58" s="18" t="n"/>
      <c r="E58" s="18" t="n"/>
      <c r="F58" s="19" t="n"/>
      <c r="G58" s="18" t="n"/>
      <c r="H58" s="19" t="n"/>
      <c r="I58" s="16" t="n"/>
      <c r="J58" s="38" t="n"/>
      <c r="K58" s="13">
        <f>IF(OR(A58="",B58=""),"",IF(OR(I58="Concluida",I58="Cancelada"),0,MAX(0,TODAY()-B58)))</f>
        <v/>
      </c>
      <c r="L58" s="13">
        <f>IF(A58="","",COUNTIF('Daños'!$B$5:$B$104,A58))</f>
        <v/>
      </c>
      <c r="M58" s="22">
        <f>IF(A58="","",SUMIF('Daños'!$B$5:$B$104,A58,'Daños'!$M$5:$M$104))</f>
        <v/>
      </c>
      <c r="N58" s="13">
        <f>IF(A58="","",COUNTIFS('Daños'!$B$5:$B$104,A58,'Daños'!$H$5:$H$104,"Crítica"))</f>
        <v/>
      </c>
      <c r="O58" s="38" t="n"/>
      <c r="P58" s="18" t="n"/>
      <c r="Q58" s="23">
        <f>IF(A58="","",IF(B58="","REVISAR FECHA DE RECEPCIÓN",IF(I58="","REVISAR ESTADO",IF(AND(I58&lt;&gt;"Concluida",I58&lt;&gt;"Cancelada",N58&gt;0),"ATENCIÓN: HALLAZGO CRÍTICO",IF(AND(I58&lt;&gt;"Concluida",I58&lt;&gt;"Cancelada",J58&lt;&gt;"",J58&lt;TODAY()),"PLAZO COMPROMISO VENCIDO",IF(AND(I58&lt;&gt;"Concluida",I58&lt;&gt;"Cancelada",K58&gt;'Parámetros'!$B$3),"REVISAR ANTIGÜEDAD",IF(M58&gt;='Parámetros'!$B$4,"REVISAR IMPORTE ALTO",IF(AND(I58="Concluida",O58=""),"FALTA FECHA DE CIERRE","Sin alerta"))))))))</f>
        <v/>
      </c>
    </row>
    <row r="59">
      <c r="A59" s="16" t="n"/>
      <c r="B59" s="38" t="n"/>
      <c r="C59" s="18" t="n"/>
      <c r="D59" s="18" t="n"/>
      <c r="E59" s="18" t="n"/>
      <c r="F59" s="19" t="n"/>
      <c r="G59" s="18" t="n"/>
      <c r="H59" s="19" t="n"/>
      <c r="I59" s="16" t="n"/>
      <c r="J59" s="38" t="n"/>
      <c r="K59" s="11">
        <f>IF(OR(A59="",B59=""),"",IF(OR(I59="Concluida",I59="Cancelada"),0,MAX(0,TODAY()-B59)))</f>
        <v/>
      </c>
      <c r="L59" s="11">
        <f>IF(A59="","",COUNTIF('Daños'!$B$5:$B$104,A59))</f>
        <v/>
      </c>
      <c r="M59" s="20">
        <f>IF(A59="","",SUMIF('Daños'!$B$5:$B$104,A59,'Daños'!$M$5:$M$104))</f>
        <v/>
      </c>
      <c r="N59" s="11">
        <f>IF(A59="","",COUNTIFS('Daños'!$B$5:$B$104,A59,'Daños'!$H$5:$H$104,"Crítica"))</f>
        <v/>
      </c>
      <c r="O59" s="38" t="n"/>
      <c r="P59" s="18" t="n"/>
      <c r="Q59" s="21">
        <f>IF(A59="","",IF(B59="","REVISAR FECHA DE RECEPCIÓN",IF(I59="","REVISAR ESTADO",IF(AND(I59&lt;&gt;"Concluida",I59&lt;&gt;"Cancelada",N59&gt;0),"ATENCIÓN: HALLAZGO CRÍTICO",IF(AND(I59&lt;&gt;"Concluida",I59&lt;&gt;"Cancelada",J59&lt;&gt;"",J59&lt;TODAY()),"PLAZO COMPROMISO VENCIDO",IF(AND(I59&lt;&gt;"Concluida",I59&lt;&gt;"Cancelada",K59&gt;'Parámetros'!$B$3),"REVISAR ANTIGÜEDAD",IF(M59&gt;='Parámetros'!$B$4,"REVISAR IMPORTE ALTO",IF(AND(I59="Concluida",O59=""),"FALTA FECHA DE CIERRE","Sin alerta"))))))))</f>
        <v/>
      </c>
    </row>
    <row r="60">
      <c r="A60" s="16" t="n"/>
      <c r="B60" s="38" t="n"/>
      <c r="C60" s="18" t="n"/>
      <c r="D60" s="18" t="n"/>
      <c r="E60" s="18" t="n"/>
      <c r="F60" s="19" t="n"/>
      <c r="G60" s="18" t="n"/>
      <c r="H60" s="19" t="n"/>
      <c r="I60" s="16" t="n"/>
      <c r="J60" s="38" t="n"/>
      <c r="K60" s="13">
        <f>IF(OR(A60="",B60=""),"",IF(OR(I60="Concluida",I60="Cancelada"),0,MAX(0,TODAY()-B60)))</f>
        <v/>
      </c>
      <c r="L60" s="13">
        <f>IF(A60="","",COUNTIF('Daños'!$B$5:$B$104,A60))</f>
        <v/>
      </c>
      <c r="M60" s="22">
        <f>IF(A60="","",SUMIF('Daños'!$B$5:$B$104,A60,'Daños'!$M$5:$M$104))</f>
        <v/>
      </c>
      <c r="N60" s="13">
        <f>IF(A60="","",COUNTIFS('Daños'!$B$5:$B$104,A60,'Daños'!$H$5:$H$104,"Crítica"))</f>
        <v/>
      </c>
      <c r="O60" s="38" t="n"/>
      <c r="P60" s="18" t="n"/>
      <c r="Q60" s="23">
        <f>IF(A60="","",IF(B60="","REVISAR FECHA DE RECEPCIÓN",IF(I60="","REVISAR ESTADO",IF(AND(I60&lt;&gt;"Concluida",I60&lt;&gt;"Cancelada",N60&gt;0),"ATENCIÓN: HALLAZGO CRÍTICO",IF(AND(I60&lt;&gt;"Concluida",I60&lt;&gt;"Cancelada",J60&lt;&gt;"",J60&lt;TODAY()),"PLAZO COMPROMISO VENCIDO",IF(AND(I60&lt;&gt;"Concluida",I60&lt;&gt;"Cancelada",K60&gt;'Parámetros'!$B$3),"REVISAR ANTIGÜEDAD",IF(M60&gt;='Parámetros'!$B$4,"REVISAR IMPORTE ALTO",IF(AND(I60="Concluida",O60=""),"FALTA FECHA DE CIERRE","Sin alerta"))))))))</f>
        <v/>
      </c>
    </row>
    <row r="61">
      <c r="A61" s="16" t="n"/>
      <c r="B61" s="38" t="n"/>
      <c r="C61" s="18" t="n"/>
      <c r="D61" s="18" t="n"/>
      <c r="E61" s="18" t="n"/>
      <c r="F61" s="19" t="n"/>
      <c r="G61" s="18" t="n"/>
      <c r="H61" s="19" t="n"/>
      <c r="I61" s="16" t="n"/>
      <c r="J61" s="38" t="n"/>
      <c r="K61" s="11">
        <f>IF(OR(A61="",B61=""),"",IF(OR(I61="Concluida",I61="Cancelada"),0,MAX(0,TODAY()-B61)))</f>
        <v/>
      </c>
      <c r="L61" s="11">
        <f>IF(A61="","",COUNTIF('Daños'!$B$5:$B$104,A61))</f>
        <v/>
      </c>
      <c r="M61" s="20">
        <f>IF(A61="","",SUMIF('Daños'!$B$5:$B$104,A61,'Daños'!$M$5:$M$104))</f>
        <v/>
      </c>
      <c r="N61" s="11">
        <f>IF(A61="","",COUNTIFS('Daños'!$B$5:$B$104,A61,'Daños'!$H$5:$H$104,"Crítica"))</f>
        <v/>
      </c>
      <c r="O61" s="38" t="n"/>
      <c r="P61" s="18" t="n"/>
      <c r="Q61" s="21">
        <f>IF(A61="","",IF(B61="","REVISAR FECHA DE RECEPCIÓN",IF(I61="","REVISAR ESTADO",IF(AND(I61&lt;&gt;"Concluida",I61&lt;&gt;"Cancelada",N61&gt;0),"ATENCIÓN: HALLAZGO CRÍTICO",IF(AND(I61&lt;&gt;"Concluida",I61&lt;&gt;"Cancelada",J61&lt;&gt;"",J61&lt;TODAY()),"PLAZO COMPROMISO VENCIDO",IF(AND(I61&lt;&gt;"Concluida",I61&lt;&gt;"Cancelada",K61&gt;'Parámetros'!$B$3),"REVISAR ANTIGÜEDAD",IF(M61&gt;='Parámetros'!$B$4,"REVISAR IMPORTE ALTO",IF(AND(I61="Concluida",O61=""),"FALTA FECHA DE CIERRE","Sin alerta"))))))))</f>
        <v/>
      </c>
    </row>
    <row r="62">
      <c r="A62" s="16" t="n"/>
      <c r="B62" s="38" t="n"/>
      <c r="C62" s="18" t="n"/>
      <c r="D62" s="18" t="n"/>
      <c r="E62" s="18" t="n"/>
      <c r="F62" s="19" t="n"/>
      <c r="G62" s="18" t="n"/>
      <c r="H62" s="19" t="n"/>
      <c r="I62" s="16" t="n"/>
      <c r="J62" s="38" t="n"/>
      <c r="K62" s="13">
        <f>IF(OR(A62="",B62=""),"",IF(OR(I62="Concluida",I62="Cancelada"),0,MAX(0,TODAY()-B62)))</f>
        <v/>
      </c>
      <c r="L62" s="13">
        <f>IF(A62="","",COUNTIF('Daños'!$B$5:$B$104,A62))</f>
        <v/>
      </c>
      <c r="M62" s="22">
        <f>IF(A62="","",SUMIF('Daños'!$B$5:$B$104,A62,'Daños'!$M$5:$M$104))</f>
        <v/>
      </c>
      <c r="N62" s="13">
        <f>IF(A62="","",COUNTIFS('Daños'!$B$5:$B$104,A62,'Daños'!$H$5:$H$104,"Crítica"))</f>
        <v/>
      </c>
      <c r="O62" s="38" t="n"/>
      <c r="P62" s="18" t="n"/>
      <c r="Q62" s="23">
        <f>IF(A62="","",IF(B62="","REVISAR FECHA DE RECEPCIÓN",IF(I62="","REVISAR ESTADO",IF(AND(I62&lt;&gt;"Concluida",I62&lt;&gt;"Cancelada",N62&gt;0),"ATENCIÓN: HALLAZGO CRÍTICO",IF(AND(I62&lt;&gt;"Concluida",I62&lt;&gt;"Cancelada",J62&lt;&gt;"",J62&lt;TODAY()),"PLAZO COMPROMISO VENCIDO",IF(AND(I62&lt;&gt;"Concluida",I62&lt;&gt;"Cancelada",K62&gt;'Parámetros'!$B$3),"REVISAR ANTIGÜEDAD",IF(M62&gt;='Parámetros'!$B$4,"REVISAR IMPORTE ALTO",IF(AND(I62="Concluida",O62=""),"FALTA FECHA DE CIERRE","Sin alerta"))))))))</f>
        <v/>
      </c>
    </row>
    <row r="63">
      <c r="A63" s="16" t="n"/>
      <c r="B63" s="38" t="n"/>
      <c r="C63" s="18" t="n"/>
      <c r="D63" s="18" t="n"/>
      <c r="E63" s="18" t="n"/>
      <c r="F63" s="19" t="n"/>
      <c r="G63" s="18" t="n"/>
      <c r="H63" s="19" t="n"/>
      <c r="I63" s="16" t="n"/>
      <c r="J63" s="38" t="n"/>
      <c r="K63" s="11">
        <f>IF(OR(A63="",B63=""),"",IF(OR(I63="Concluida",I63="Cancelada"),0,MAX(0,TODAY()-B63)))</f>
        <v/>
      </c>
      <c r="L63" s="11">
        <f>IF(A63="","",COUNTIF('Daños'!$B$5:$B$104,A63))</f>
        <v/>
      </c>
      <c r="M63" s="20">
        <f>IF(A63="","",SUMIF('Daños'!$B$5:$B$104,A63,'Daños'!$M$5:$M$104))</f>
        <v/>
      </c>
      <c r="N63" s="11">
        <f>IF(A63="","",COUNTIFS('Daños'!$B$5:$B$104,A63,'Daños'!$H$5:$H$104,"Crítica"))</f>
        <v/>
      </c>
      <c r="O63" s="38" t="n"/>
      <c r="P63" s="18" t="n"/>
      <c r="Q63" s="21">
        <f>IF(A63="","",IF(B63="","REVISAR FECHA DE RECEPCIÓN",IF(I63="","REVISAR ESTADO",IF(AND(I63&lt;&gt;"Concluida",I63&lt;&gt;"Cancelada",N63&gt;0),"ATENCIÓN: HALLAZGO CRÍTICO",IF(AND(I63&lt;&gt;"Concluida",I63&lt;&gt;"Cancelada",J63&lt;&gt;"",J63&lt;TODAY()),"PLAZO COMPROMISO VENCIDO",IF(AND(I63&lt;&gt;"Concluida",I63&lt;&gt;"Cancelada",K63&gt;'Parámetros'!$B$3),"REVISAR ANTIGÜEDAD",IF(M63&gt;='Parámetros'!$B$4,"REVISAR IMPORTE ALTO",IF(AND(I63="Concluida",O63=""),"FALTA FECHA DE CIERRE","Sin alerta"))))))))</f>
        <v/>
      </c>
    </row>
    <row r="64">
      <c r="A64" s="16" t="n"/>
      <c r="B64" s="38" t="n"/>
      <c r="C64" s="18" t="n"/>
      <c r="D64" s="18" t="n"/>
      <c r="E64" s="18" t="n"/>
      <c r="F64" s="19" t="n"/>
      <c r="G64" s="18" t="n"/>
      <c r="H64" s="19" t="n"/>
      <c r="I64" s="16" t="n"/>
      <c r="J64" s="38" t="n"/>
      <c r="K64" s="13">
        <f>IF(OR(A64="",B64=""),"",IF(OR(I64="Concluida",I64="Cancelada"),0,MAX(0,TODAY()-B64)))</f>
        <v/>
      </c>
      <c r="L64" s="13">
        <f>IF(A64="","",COUNTIF('Daños'!$B$5:$B$104,A64))</f>
        <v/>
      </c>
      <c r="M64" s="22">
        <f>IF(A64="","",SUMIF('Daños'!$B$5:$B$104,A64,'Daños'!$M$5:$M$104))</f>
        <v/>
      </c>
      <c r="N64" s="13">
        <f>IF(A64="","",COUNTIFS('Daños'!$B$5:$B$104,A64,'Daños'!$H$5:$H$104,"Crítica"))</f>
        <v/>
      </c>
      <c r="O64" s="38" t="n"/>
      <c r="P64" s="18" t="n"/>
      <c r="Q64" s="23">
        <f>IF(A64="","",IF(B64="","REVISAR FECHA DE RECEPCIÓN",IF(I64="","REVISAR ESTADO",IF(AND(I64&lt;&gt;"Concluida",I64&lt;&gt;"Cancelada",N64&gt;0),"ATENCIÓN: HALLAZGO CRÍTICO",IF(AND(I64&lt;&gt;"Concluida",I64&lt;&gt;"Cancelada",J64&lt;&gt;"",J64&lt;TODAY()),"PLAZO COMPROMISO VENCIDO",IF(AND(I64&lt;&gt;"Concluida",I64&lt;&gt;"Cancelada",K64&gt;'Parámetros'!$B$3),"REVISAR ANTIGÜEDAD",IF(M64&gt;='Parámetros'!$B$4,"REVISAR IMPORTE ALTO",IF(AND(I64="Concluida",O64=""),"FALTA FECHA DE CIERRE","Sin alerta"))))))))</f>
        <v/>
      </c>
    </row>
    <row r="65">
      <c r="A65" s="16" t="n"/>
      <c r="B65" s="38" t="n"/>
      <c r="C65" s="18" t="n"/>
      <c r="D65" s="18" t="n"/>
      <c r="E65" s="18" t="n"/>
      <c r="F65" s="19" t="n"/>
      <c r="G65" s="18" t="n"/>
      <c r="H65" s="19" t="n"/>
      <c r="I65" s="16" t="n"/>
      <c r="J65" s="38" t="n"/>
      <c r="K65" s="11">
        <f>IF(OR(A65="",B65=""),"",IF(OR(I65="Concluida",I65="Cancelada"),0,MAX(0,TODAY()-B65)))</f>
        <v/>
      </c>
      <c r="L65" s="11">
        <f>IF(A65="","",COUNTIF('Daños'!$B$5:$B$104,A65))</f>
        <v/>
      </c>
      <c r="M65" s="20">
        <f>IF(A65="","",SUMIF('Daños'!$B$5:$B$104,A65,'Daños'!$M$5:$M$104))</f>
        <v/>
      </c>
      <c r="N65" s="11">
        <f>IF(A65="","",COUNTIFS('Daños'!$B$5:$B$104,A65,'Daños'!$H$5:$H$104,"Crítica"))</f>
        <v/>
      </c>
      <c r="O65" s="38" t="n"/>
      <c r="P65" s="18" t="n"/>
      <c r="Q65" s="21">
        <f>IF(A65="","",IF(B65="","REVISAR FECHA DE RECEPCIÓN",IF(I65="","REVISAR ESTADO",IF(AND(I65&lt;&gt;"Concluida",I65&lt;&gt;"Cancelada",N65&gt;0),"ATENCIÓN: HALLAZGO CRÍTICO",IF(AND(I65&lt;&gt;"Concluida",I65&lt;&gt;"Cancelada",J65&lt;&gt;"",J65&lt;TODAY()),"PLAZO COMPROMISO VENCIDO",IF(AND(I65&lt;&gt;"Concluida",I65&lt;&gt;"Cancelada",K65&gt;'Parámetros'!$B$3),"REVISAR ANTIGÜEDAD",IF(M65&gt;='Parámetros'!$B$4,"REVISAR IMPORTE ALTO",IF(AND(I65="Concluida",O65=""),"FALTA FECHA DE CIERRE","Sin alerta"))))))))</f>
        <v/>
      </c>
    </row>
    <row r="66">
      <c r="A66" s="16" t="n"/>
      <c r="B66" s="38" t="n"/>
      <c r="C66" s="18" t="n"/>
      <c r="D66" s="18" t="n"/>
      <c r="E66" s="18" t="n"/>
      <c r="F66" s="19" t="n"/>
      <c r="G66" s="18" t="n"/>
      <c r="H66" s="19" t="n"/>
      <c r="I66" s="16" t="n"/>
      <c r="J66" s="38" t="n"/>
      <c r="K66" s="13">
        <f>IF(OR(A66="",B66=""),"",IF(OR(I66="Concluida",I66="Cancelada"),0,MAX(0,TODAY()-B66)))</f>
        <v/>
      </c>
      <c r="L66" s="13">
        <f>IF(A66="","",COUNTIF('Daños'!$B$5:$B$104,A66))</f>
        <v/>
      </c>
      <c r="M66" s="22">
        <f>IF(A66="","",SUMIF('Daños'!$B$5:$B$104,A66,'Daños'!$M$5:$M$104))</f>
        <v/>
      </c>
      <c r="N66" s="13">
        <f>IF(A66="","",COUNTIFS('Daños'!$B$5:$B$104,A66,'Daños'!$H$5:$H$104,"Crítica"))</f>
        <v/>
      </c>
      <c r="O66" s="38" t="n"/>
      <c r="P66" s="18" t="n"/>
      <c r="Q66" s="23">
        <f>IF(A66="","",IF(B66="","REVISAR FECHA DE RECEPCIÓN",IF(I66="","REVISAR ESTADO",IF(AND(I66&lt;&gt;"Concluida",I66&lt;&gt;"Cancelada",N66&gt;0),"ATENCIÓN: HALLAZGO CRÍTICO",IF(AND(I66&lt;&gt;"Concluida",I66&lt;&gt;"Cancelada",J66&lt;&gt;"",J66&lt;TODAY()),"PLAZO COMPROMISO VENCIDO",IF(AND(I66&lt;&gt;"Concluida",I66&lt;&gt;"Cancelada",K66&gt;'Parámetros'!$B$3),"REVISAR ANTIGÜEDAD",IF(M66&gt;='Parámetros'!$B$4,"REVISAR IMPORTE ALTO",IF(AND(I66="Concluida",O66=""),"FALTA FECHA DE CIERRE","Sin alerta"))))))))</f>
        <v/>
      </c>
    </row>
    <row r="67">
      <c r="A67" s="16" t="n"/>
      <c r="B67" s="38" t="n"/>
      <c r="C67" s="18" t="n"/>
      <c r="D67" s="18" t="n"/>
      <c r="E67" s="18" t="n"/>
      <c r="F67" s="19" t="n"/>
      <c r="G67" s="18" t="n"/>
      <c r="H67" s="19" t="n"/>
      <c r="I67" s="16" t="n"/>
      <c r="J67" s="38" t="n"/>
      <c r="K67" s="11">
        <f>IF(OR(A67="",B67=""),"",IF(OR(I67="Concluida",I67="Cancelada"),0,MAX(0,TODAY()-B67)))</f>
        <v/>
      </c>
      <c r="L67" s="11">
        <f>IF(A67="","",COUNTIF('Daños'!$B$5:$B$104,A67))</f>
        <v/>
      </c>
      <c r="M67" s="20">
        <f>IF(A67="","",SUMIF('Daños'!$B$5:$B$104,A67,'Daños'!$M$5:$M$104))</f>
        <v/>
      </c>
      <c r="N67" s="11">
        <f>IF(A67="","",COUNTIFS('Daños'!$B$5:$B$104,A67,'Daños'!$H$5:$H$104,"Crítica"))</f>
        <v/>
      </c>
      <c r="O67" s="38" t="n"/>
      <c r="P67" s="18" t="n"/>
      <c r="Q67" s="21">
        <f>IF(A67="","",IF(B67="","REVISAR FECHA DE RECEPCIÓN",IF(I67="","REVISAR ESTADO",IF(AND(I67&lt;&gt;"Concluida",I67&lt;&gt;"Cancelada",N67&gt;0),"ATENCIÓN: HALLAZGO CRÍTICO",IF(AND(I67&lt;&gt;"Concluida",I67&lt;&gt;"Cancelada",J67&lt;&gt;"",J67&lt;TODAY()),"PLAZO COMPROMISO VENCIDO",IF(AND(I67&lt;&gt;"Concluida",I67&lt;&gt;"Cancelada",K67&gt;'Parámetros'!$B$3),"REVISAR ANTIGÜEDAD",IF(M67&gt;='Parámetros'!$B$4,"REVISAR IMPORTE ALTO",IF(AND(I67="Concluida",O67=""),"FALTA FECHA DE CIERRE","Sin alerta"))))))))</f>
        <v/>
      </c>
    </row>
    <row r="68">
      <c r="A68" s="16" t="n"/>
      <c r="B68" s="38" t="n"/>
      <c r="C68" s="18" t="n"/>
      <c r="D68" s="18" t="n"/>
      <c r="E68" s="18" t="n"/>
      <c r="F68" s="19" t="n"/>
      <c r="G68" s="18" t="n"/>
      <c r="H68" s="19" t="n"/>
      <c r="I68" s="16" t="n"/>
      <c r="J68" s="38" t="n"/>
      <c r="K68" s="13">
        <f>IF(OR(A68="",B68=""),"",IF(OR(I68="Concluida",I68="Cancelada"),0,MAX(0,TODAY()-B68)))</f>
        <v/>
      </c>
      <c r="L68" s="13">
        <f>IF(A68="","",COUNTIF('Daños'!$B$5:$B$104,A68))</f>
        <v/>
      </c>
      <c r="M68" s="22">
        <f>IF(A68="","",SUMIF('Daños'!$B$5:$B$104,A68,'Daños'!$M$5:$M$104))</f>
        <v/>
      </c>
      <c r="N68" s="13">
        <f>IF(A68="","",COUNTIFS('Daños'!$B$5:$B$104,A68,'Daños'!$H$5:$H$104,"Crítica"))</f>
        <v/>
      </c>
      <c r="O68" s="38" t="n"/>
      <c r="P68" s="18" t="n"/>
      <c r="Q68" s="23">
        <f>IF(A68="","",IF(B68="","REVISAR FECHA DE RECEPCIÓN",IF(I68="","REVISAR ESTADO",IF(AND(I68&lt;&gt;"Concluida",I68&lt;&gt;"Cancelada",N68&gt;0),"ATENCIÓN: HALLAZGO CRÍTICO",IF(AND(I68&lt;&gt;"Concluida",I68&lt;&gt;"Cancelada",J68&lt;&gt;"",J68&lt;TODAY()),"PLAZO COMPROMISO VENCIDO",IF(AND(I68&lt;&gt;"Concluida",I68&lt;&gt;"Cancelada",K68&gt;'Parámetros'!$B$3),"REVISAR ANTIGÜEDAD",IF(M68&gt;='Parámetros'!$B$4,"REVISAR IMPORTE ALTO",IF(AND(I68="Concluida",O68=""),"FALTA FECHA DE CIERRE","Sin alerta"))))))))</f>
        <v/>
      </c>
    </row>
    <row r="69">
      <c r="A69" s="16" t="n"/>
      <c r="B69" s="38" t="n"/>
      <c r="C69" s="18" t="n"/>
      <c r="D69" s="18" t="n"/>
      <c r="E69" s="18" t="n"/>
      <c r="F69" s="19" t="n"/>
      <c r="G69" s="18" t="n"/>
      <c r="H69" s="19" t="n"/>
      <c r="I69" s="16" t="n"/>
      <c r="J69" s="38" t="n"/>
      <c r="K69" s="11">
        <f>IF(OR(A69="",B69=""),"",IF(OR(I69="Concluida",I69="Cancelada"),0,MAX(0,TODAY()-B69)))</f>
        <v/>
      </c>
      <c r="L69" s="11">
        <f>IF(A69="","",COUNTIF('Daños'!$B$5:$B$104,A69))</f>
        <v/>
      </c>
      <c r="M69" s="20">
        <f>IF(A69="","",SUMIF('Daños'!$B$5:$B$104,A69,'Daños'!$M$5:$M$104))</f>
        <v/>
      </c>
      <c r="N69" s="11">
        <f>IF(A69="","",COUNTIFS('Daños'!$B$5:$B$104,A69,'Daños'!$H$5:$H$104,"Crítica"))</f>
        <v/>
      </c>
      <c r="O69" s="38" t="n"/>
      <c r="P69" s="18" t="n"/>
      <c r="Q69" s="21">
        <f>IF(A69="","",IF(B69="","REVISAR FECHA DE RECEPCIÓN",IF(I69="","REVISAR ESTADO",IF(AND(I69&lt;&gt;"Concluida",I69&lt;&gt;"Cancelada",N69&gt;0),"ATENCIÓN: HALLAZGO CRÍTICO",IF(AND(I69&lt;&gt;"Concluida",I69&lt;&gt;"Cancelada",J69&lt;&gt;"",J69&lt;TODAY()),"PLAZO COMPROMISO VENCIDO",IF(AND(I69&lt;&gt;"Concluida",I69&lt;&gt;"Cancelada",K69&gt;'Parámetros'!$B$3),"REVISAR ANTIGÜEDAD",IF(M69&gt;='Parámetros'!$B$4,"REVISAR IMPORTE ALTO",IF(AND(I69="Concluida",O69=""),"FALTA FECHA DE CIERRE","Sin alerta"))))))))</f>
        <v/>
      </c>
    </row>
    <row r="70">
      <c r="A70" s="16" t="n"/>
      <c r="B70" s="38" t="n"/>
      <c r="C70" s="18" t="n"/>
      <c r="D70" s="18" t="n"/>
      <c r="E70" s="18" t="n"/>
      <c r="F70" s="19" t="n"/>
      <c r="G70" s="18" t="n"/>
      <c r="H70" s="19" t="n"/>
      <c r="I70" s="16" t="n"/>
      <c r="J70" s="38" t="n"/>
      <c r="K70" s="13">
        <f>IF(OR(A70="",B70=""),"",IF(OR(I70="Concluida",I70="Cancelada"),0,MAX(0,TODAY()-B70)))</f>
        <v/>
      </c>
      <c r="L70" s="13">
        <f>IF(A70="","",COUNTIF('Daños'!$B$5:$B$104,A70))</f>
        <v/>
      </c>
      <c r="M70" s="22">
        <f>IF(A70="","",SUMIF('Daños'!$B$5:$B$104,A70,'Daños'!$M$5:$M$104))</f>
        <v/>
      </c>
      <c r="N70" s="13">
        <f>IF(A70="","",COUNTIFS('Daños'!$B$5:$B$104,A70,'Daños'!$H$5:$H$104,"Crítica"))</f>
        <v/>
      </c>
      <c r="O70" s="38" t="n"/>
      <c r="P70" s="18" t="n"/>
      <c r="Q70" s="23">
        <f>IF(A70="","",IF(B70="","REVISAR FECHA DE RECEPCIÓN",IF(I70="","REVISAR ESTADO",IF(AND(I70&lt;&gt;"Concluida",I70&lt;&gt;"Cancelada",N70&gt;0),"ATENCIÓN: HALLAZGO CRÍTICO",IF(AND(I70&lt;&gt;"Concluida",I70&lt;&gt;"Cancelada",J70&lt;&gt;"",J70&lt;TODAY()),"PLAZO COMPROMISO VENCIDO",IF(AND(I70&lt;&gt;"Concluida",I70&lt;&gt;"Cancelada",K70&gt;'Parámetros'!$B$3),"REVISAR ANTIGÜEDAD",IF(M70&gt;='Parámetros'!$B$4,"REVISAR IMPORTE ALTO",IF(AND(I70="Concluida",O70=""),"FALTA FECHA DE CIERRE","Sin alerta"))))))))</f>
        <v/>
      </c>
    </row>
    <row r="71">
      <c r="A71" s="16" t="n"/>
      <c r="B71" s="38" t="n"/>
      <c r="C71" s="18" t="n"/>
      <c r="D71" s="18" t="n"/>
      <c r="E71" s="18" t="n"/>
      <c r="F71" s="19" t="n"/>
      <c r="G71" s="18" t="n"/>
      <c r="H71" s="19" t="n"/>
      <c r="I71" s="16" t="n"/>
      <c r="J71" s="38" t="n"/>
      <c r="K71" s="11">
        <f>IF(OR(A71="",B71=""),"",IF(OR(I71="Concluida",I71="Cancelada"),0,MAX(0,TODAY()-B71)))</f>
        <v/>
      </c>
      <c r="L71" s="11">
        <f>IF(A71="","",COUNTIF('Daños'!$B$5:$B$104,A71))</f>
        <v/>
      </c>
      <c r="M71" s="20">
        <f>IF(A71="","",SUMIF('Daños'!$B$5:$B$104,A71,'Daños'!$M$5:$M$104))</f>
        <v/>
      </c>
      <c r="N71" s="11">
        <f>IF(A71="","",COUNTIFS('Daños'!$B$5:$B$104,A71,'Daños'!$H$5:$H$104,"Crítica"))</f>
        <v/>
      </c>
      <c r="O71" s="38" t="n"/>
      <c r="P71" s="18" t="n"/>
      <c r="Q71" s="21">
        <f>IF(A71="","",IF(B71="","REVISAR FECHA DE RECEPCIÓN",IF(I71="","REVISAR ESTADO",IF(AND(I71&lt;&gt;"Concluida",I71&lt;&gt;"Cancelada",N71&gt;0),"ATENCIÓN: HALLAZGO CRÍTICO",IF(AND(I71&lt;&gt;"Concluida",I71&lt;&gt;"Cancelada",J71&lt;&gt;"",J71&lt;TODAY()),"PLAZO COMPROMISO VENCIDO",IF(AND(I71&lt;&gt;"Concluida",I71&lt;&gt;"Cancelada",K71&gt;'Parámetros'!$B$3),"REVISAR ANTIGÜEDAD",IF(M71&gt;='Parámetros'!$B$4,"REVISAR IMPORTE ALTO",IF(AND(I71="Concluida",O71=""),"FALTA FECHA DE CIERRE","Sin alerta"))))))))</f>
        <v/>
      </c>
    </row>
    <row r="72">
      <c r="A72" s="16" t="n"/>
      <c r="B72" s="38" t="n"/>
      <c r="C72" s="18" t="n"/>
      <c r="D72" s="18" t="n"/>
      <c r="E72" s="18" t="n"/>
      <c r="F72" s="19" t="n"/>
      <c r="G72" s="18" t="n"/>
      <c r="H72" s="19" t="n"/>
      <c r="I72" s="16" t="n"/>
      <c r="J72" s="38" t="n"/>
      <c r="K72" s="13">
        <f>IF(OR(A72="",B72=""),"",IF(OR(I72="Concluida",I72="Cancelada"),0,MAX(0,TODAY()-B72)))</f>
        <v/>
      </c>
      <c r="L72" s="13">
        <f>IF(A72="","",COUNTIF('Daños'!$B$5:$B$104,A72))</f>
        <v/>
      </c>
      <c r="M72" s="22">
        <f>IF(A72="","",SUMIF('Daños'!$B$5:$B$104,A72,'Daños'!$M$5:$M$104))</f>
        <v/>
      </c>
      <c r="N72" s="13">
        <f>IF(A72="","",COUNTIFS('Daños'!$B$5:$B$104,A72,'Daños'!$H$5:$H$104,"Crítica"))</f>
        <v/>
      </c>
      <c r="O72" s="38" t="n"/>
      <c r="P72" s="18" t="n"/>
      <c r="Q72" s="23">
        <f>IF(A72="","",IF(B72="","REVISAR FECHA DE RECEPCIÓN",IF(I72="","REVISAR ESTADO",IF(AND(I72&lt;&gt;"Concluida",I72&lt;&gt;"Cancelada",N72&gt;0),"ATENCIÓN: HALLAZGO CRÍTICO",IF(AND(I72&lt;&gt;"Concluida",I72&lt;&gt;"Cancelada",J72&lt;&gt;"",J72&lt;TODAY()),"PLAZO COMPROMISO VENCIDO",IF(AND(I72&lt;&gt;"Concluida",I72&lt;&gt;"Cancelada",K72&gt;'Parámetros'!$B$3),"REVISAR ANTIGÜEDAD",IF(M72&gt;='Parámetros'!$B$4,"REVISAR IMPORTE ALTO",IF(AND(I72="Concluida",O72=""),"FALTA FECHA DE CIERRE","Sin alerta"))))))))</f>
        <v/>
      </c>
    </row>
    <row r="73">
      <c r="A73" s="16" t="n"/>
      <c r="B73" s="38" t="n"/>
      <c r="C73" s="18" t="n"/>
      <c r="D73" s="18" t="n"/>
      <c r="E73" s="18" t="n"/>
      <c r="F73" s="19" t="n"/>
      <c r="G73" s="18" t="n"/>
      <c r="H73" s="19" t="n"/>
      <c r="I73" s="16" t="n"/>
      <c r="J73" s="38" t="n"/>
      <c r="K73" s="11">
        <f>IF(OR(A73="",B73=""),"",IF(OR(I73="Concluida",I73="Cancelada"),0,MAX(0,TODAY()-B73)))</f>
        <v/>
      </c>
      <c r="L73" s="11">
        <f>IF(A73="","",COUNTIF('Daños'!$B$5:$B$104,A73))</f>
        <v/>
      </c>
      <c r="M73" s="20">
        <f>IF(A73="","",SUMIF('Daños'!$B$5:$B$104,A73,'Daños'!$M$5:$M$104))</f>
        <v/>
      </c>
      <c r="N73" s="11">
        <f>IF(A73="","",COUNTIFS('Daños'!$B$5:$B$104,A73,'Daños'!$H$5:$H$104,"Crítica"))</f>
        <v/>
      </c>
      <c r="O73" s="38" t="n"/>
      <c r="P73" s="18" t="n"/>
      <c r="Q73" s="21">
        <f>IF(A73="","",IF(B73="","REVISAR FECHA DE RECEPCIÓN",IF(I73="","REVISAR ESTADO",IF(AND(I73&lt;&gt;"Concluida",I73&lt;&gt;"Cancelada",N73&gt;0),"ATENCIÓN: HALLAZGO CRÍTICO",IF(AND(I73&lt;&gt;"Concluida",I73&lt;&gt;"Cancelada",J73&lt;&gt;"",J73&lt;TODAY()),"PLAZO COMPROMISO VENCIDO",IF(AND(I73&lt;&gt;"Concluida",I73&lt;&gt;"Cancelada",K73&gt;'Parámetros'!$B$3),"REVISAR ANTIGÜEDAD",IF(M73&gt;='Parámetros'!$B$4,"REVISAR IMPORTE ALTO",IF(AND(I73="Concluida",O73=""),"FALTA FECHA DE CIERRE","Sin alerta"))))))))</f>
        <v/>
      </c>
    </row>
    <row r="74">
      <c r="A74" s="16" t="n"/>
      <c r="B74" s="38" t="n"/>
      <c r="C74" s="18" t="n"/>
      <c r="D74" s="18" t="n"/>
      <c r="E74" s="18" t="n"/>
      <c r="F74" s="19" t="n"/>
      <c r="G74" s="18" t="n"/>
      <c r="H74" s="19" t="n"/>
      <c r="I74" s="16" t="n"/>
      <c r="J74" s="38" t="n"/>
      <c r="K74" s="13">
        <f>IF(OR(A74="",B74=""),"",IF(OR(I74="Concluida",I74="Cancelada"),0,MAX(0,TODAY()-B74)))</f>
        <v/>
      </c>
      <c r="L74" s="13">
        <f>IF(A74="","",COUNTIF('Daños'!$B$5:$B$104,A74))</f>
        <v/>
      </c>
      <c r="M74" s="22">
        <f>IF(A74="","",SUMIF('Daños'!$B$5:$B$104,A74,'Daños'!$M$5:$M$104))</f>
        <v/>
      </c>
      <c r="N74" s="13">
        <f>IF(A74="","",COUNTIFS('Daños'!$B$5:$B$104,A74,'Daños'!$H$5:$H$104,"Crítica"))</f>
        <v/>
      </c>
      <c r="O74" s="38" t="n"/>
      <c r="P74" s="18" t="n"/>
      <c r="Q74" s="23">
        <f>IF(A74="","",IF(B74="","REVISAR FECHA DE RECEPCIÓN",IF(I74="","REVISAR ESTADO",IF(AND(I74&lt;&gt;"Concluida",I74&lt;&gt;"Cancelada",N74&gt;0),"ATENCIÓN: HALLAZGO CRÍTICO",IF(AND(I74&lt;&gt;"Concluida",I74&lt;&gt;"Cancelada",J74&lt;&gt;"",J74&lt;TODAY()),"PLAZO COMPROMISO VENCIDO",IF(AND(I74&lt;&gt;"Concluida",I74&lt;&gt;"Cancelada",K74&gt;'Parámetros'!$B$3),"REVISAR ANTIGÜEDAD",IF(M74&gt;='Parámetros'!$B$4,"REVISAR IMPORTE ALTO",IF(AND(I74="Concluida",O74=""),"FALTA FECHA DE CIERRE","Sin alerta"))))))))</f>
        <v/>
      </c>
    </row>
    <row r="75">
      <c r="A75" s="16" t="n"/>
      <c r="B75" s="38" t="n"/>
      <c r="C75" s="18" t="n"/>
      <c r="D75" s="18" t="n"/>
      <c r="E75" s="18" t="n"/>
      <c r="F75" s="19" t="n"/>
      <c r="G75" s="18" t="n"/>
      <c r="H75" s="19" t="n"/>
      <c r="I75" s="16" t="n"/>
      <c r="J75" s="38" t="n"/>
      <c r="K75" s="11">
        <f>IF(OR(A75="",B75=""),"",IF(OR(I75="Concluida",I75="Cancelada"),0,MAX(0,TODAY()-B75)))</f>
        <v/>
      </c>
      <c r="L75" s="11">
        <f>IF(A75="","",COUNTIF('Daños'!$B$5:$B$104,A75))</f>
        <v/>
      </c>
      <c r="M75" s="20">
        <f>IF(A75="","",SUMIF('Daños'!$B$5:$B$104,A75,'Daños'!$M$5:$M$104))</f>
        <v/>
      </c>
      <c r="N75" s="11">
        <f>IF(A75="","",COUNTIFS('Daños'!$B$5:$B$104,A75,'Daños'!$H$5:$H$104,"Crítica"))</f>
        <v/>
      </c>
      <c r="O75" s="38" t="n"/>
      <c r="P75" s="18" t="n"/>
      <c r="Q75" s="21">
        <f>IF(A75="","",IF(B75="","REVISAR FECHA DE RECEPCIÓN",IF(I75="","REVISAR ESTADO",IF(AND(I75&lt;&gt;"Concluida",I75&lt;&gt;"Cancelada",N75&gt;0),"ATENCIÓN: HALLAZGO CRÍTICO",IF(AND(I75&lt;&gt;"Concluida",I75&lt;&gt;"Cancelada",J75&lt;&gt;"",J75&lt;TODAY()),"PLAZO COMPROMISO VENCIDO",IF(AND(I75&lt;&gt;"Concluida",I75&lt;&gt;"Cancelada",K75&gt;'Parámetros'!$B$3),"REVISAR ANTIGÜEDAD",IF(M75&gt;='Parámetros'!$B$4,"REVISAR IMPORTE ALTO",IF(AND(I75="Concluida",O75=""),"FALTA FECHA DE CIERRE","Sin alerta"))))))))</f>
        <v/>
      </c>
    </row>
    <row r="76">
      <c r="A76" s="16" t="n"/>
      <c r="B76" s="38" t="n"/>
      <c r="C76" s="18" t="n"/>
      <c r="D76" s="18" t="n"/>
      <c r="E76" s="18" t="n"/>
      <c r="F76" s="19" t="n"/>
      <c r="G76" s="18" t="n"/>
      <c r="H76" s="19" t="n"/>
      <c r="I76" s="16" t="n"/>
      <c r="J76" s="38" t="n"/>
      <c r="K76" s="13">
        <f>IF(OR(A76="",B76=""),"",IF(OR(I76="Concluida",I76="Cancelada"),0,MAX(0,TODAY()-B76)))</f>
        <v/>
      </c>
      <c r="L76" s="13">
        <f>IF(A76="","",COUNTIF('Daños'!$B$5:$B$104,A76))</f>
        <v/>
      </c>
      <c r="M76" s="22">
        <f>IF(A76="","",SUMIF('Daños'!$B$5:$B$104,A76,'Daños'!$M$5:$M$104))</f>
        <v/>
      </c>
      <c r="N76" s="13">
        <f>IF(A76="","",COUNTIFS('Daños'!$B$5:$B$104,A76,'Daños'!$H$5:$H$104,"Crítica"))</f>
        <v/>
      </c>
      <c r="O76" s="38" t="n"/>
      <c r="P76" s="18" t="n"/>
      <c r="Q76" s="23">
        <f>IF(A76="","",IF(B76="","REVISAR FECHA DE RECEPCIÓN",IF(I76="","REVISAR ESTADO",IF(AND(I76&lt;&gt;"Concluida",I76&lt;&gt;"Cancelada",N76&gt;0),"ATENCIÓN: HALLAZGO CRÍTICO",IF(AND(I76&lt;&gt;"Concluida",I76&lt;&gt;"Cancelada",J76&lt;&gt;"",J76&lt;TODAY()),"PLAZO COMPROMISO VENCIDO",IF(AND(I76&lt;&gt;"Concluida",I76&lt;&gt;"Cancelada",K76&gt;'Parámetros'!$B$3),"REVISAR ANTIGÜEDAD",IF(M76&gt;='Parámetros'!$B$4,"REVISAR IMPORTE ALTO",IF(AND(I76="Concluida",O76=""),"FALTA FECHA DE CIERRE","Sin alerta"))))))))</f>
        <v/>
      </c>
    </row>
    <row r="77">
      <c r="A77" s="16" t="n"/>
      <c r="B77" s="38" t="n"/>
      <c r="C77" s="18" t="n"/>
      <c r="D77" s="18" t="n"/>
      <c r="E77" s="18" t="n"/>
      <c r="F77" s="19" t="n"/>
      <c r="G77" s="18" t="n"/>
      <c r="H77" s="19" t="n"/>
      <c r="I77" s="16" t="n"/>
      <c r="J77" s="38" t="n"/>
      <c r="K77" s="11">
        <f>IF(OR(A77="",B77=""),"",IF(OR(I77="Concluida",I77="Cancelada"),0,MAX(0,TODAY()-B77)))</f>
        <v/>
      </c>
      <c r="L77" s="11">
        <f>IF(A77="","",COUNTIF('Daños'!$B$5:$B$104,A77))</f>
        <v/>
      </c>
      <c r="M77" s="20">
        <f>IF(A77="","",SUMIF('Daños'!$B$5:$B$104,A77,'Daños'!$M$5:$M$104))</f>
        <v/>
      </c>
      <c r="N77" s="11">
        <f>IF(A77="","",COUNTIFS('Daños'!$B$5:$B$104,A77,'Daños'!$H$5:$H$104,"Crítica"))</f>
        <v/>
      </c>
      <c r="O77" s="38" t="n"/>
      <c r="P77" s="18" t="n"/>
      <c r="Q77" s="21">
        <f>IF(A77="","",IF(B77="","REVISAR FECHA DE RECEPCIÓN",IF(I77="","REVISAR ESTADO",IF(AND(I77&lt;&gt;"Concluida",I77&lt;&gt;"Cancelada",N77&gt;0),"ATENCIÓN: HALLAZGO CRÍTICO",IF(AND(I77&lt;&gt;"Concluida",I77&lt;&gt;"Cancelada",J77&lt;&gt;"",J77&lt;TODAY()),"PLAZO COMPROMISO VENCIDO",IF(AND(I77&lt;&gt;"Concluida",I77&lt;&gt;"Cancelada",K77&gt;'Parámetros'!$B$3),"REVISAR ANTIGÜEDAD",IF(M77&gt;='Parámetros'!$B$4,"REVISAR IMPORTE ALTO",IF(AND(I77="Concluida",O77=""),"FALTA FECHA DE CIERRE","Sin alerta"))))))))</f>
        <v/>
      </c>
    </row>
    <row r="78">
      <c r="A78" s="16" t="n"/>
      <c r="B78" s="38" t="n"/>
      <c r="C78" s="18" t="n"/>
      <c r="D78" s="18" t="n"/>
      <c r="E78" s="18" t="n"/>
      <c r="F78" s="19" t="n"/>
      <c r="G78" s="18" t="n"/>
      <c r="H78" s="19" t="n"/>
      <c r="I78" s="16" t="n"/>
      <c r="J78" s="38" t="n"/>
      <c r="K78" s="13">
        <f>IF(OR(A78="",B78=""),"",IF(OR(I78="Concluida",I78="Cancelada"),0,MAX(0,TODAY()-B78)))</f>
        <v/>
      </c>
      <c r="L78" s="13">
        <f>IF(A78="","",COUNTIF('Daños'!$B$5:$B$104,A78))</f>
        <v/>
      </c>
      <c r="M78" s="22">
        <f>IF(A78="","",SUMIF('Daños'!$B$5:$B$104,A78,'Daños'!$M$5:$M$104))</f>
        <v/>
      </c>
      <c r="N78" s="13">
        <f>IF(A78="","",COUNTIFS('Daños'!$B$5:$B$104,A78,'Daños'!$H$5:$H$104,"Crítica"))</f>
        <v/>
      </c>
      <c r="O78" s="38" t="n"/>
      <c r="P78" s="18" t="n"/>
      <c r="Q78" s="23">
        <f>IF(A78="","",IF(B78="","REVISAR FECHA DE RECEPCIÓN",IF(I78="","REVISAR ESTADO",IF(AND(I78&lt;&gt;"Concluida",I78&lt;&gt;"Cancelada",N78&gt;0),"ATENCIÓN: HALLAZGO CRÍTICO",IF(AND(I78&lt;&gt;"Concluida",I78&lt;&gt;"Cancelada",J78&lt;&gt;"",J78&lt;TODAY()),"PLAZO COMPROMISO VENCIDO",IF(AND(I78&lt;&gt;"Concluida",I78&lt;&gt;"Cancelada",K78&gt;'Parámetros'!$B$3),"REVISAR ANTIGÜEDAD",IF(M78&gt;='Parámetros'!$B$4,"REVISAR IMPORTE ALTO",IF(AND(I78="Concluida",O78=""),"FALTA FECHA DE CIERRE","Sin alerta"))))))))</f>
        <v/>
      </c>
    </row>
    <row r="79">
      <c r="A79" s="16" t="n"/>
      <c r="B79" s="38" t="n"/>
      <c r="C79" s="18" t="n"/>
      <c r="D79" s="18" t="n"/>
      <c r="E79" s="18" t="n"/>
      <c r="F79" s="19" t="n"/>
      <c r="G79" s="18" t="n"/>
      <c r="H79" s="19" t="n"/>
      <c r="I79" s="16" t="n"/>
      <c r="J79" s="38" t="n"/>
      <c r="K79" s="11">
        <f>IF(OR(A79="",B79=""),"",IF(OR(I79="Concluida",I79="Cancelada"),0,MAX(0,TODAY()-B79)))</f>
        <v/>
      </c>
      <c r="L79" s="11">
        <f>IF(A79="","",COUNTIF('Daños'!$B$5:$B$104,A79))</f>
        <v/>
      </c>
      <c r="M79" s="20">
        <f>IF(A79="","",SUMIF('Daños'!$B$5:$B$104,A79,'Daños'!$M$5:$M$104))</f>
        <v/>
      </c>
      <c r="N79" s="11">
        <f>IF(A79="","",COUNTIFS('Daños'!$B$5:$B$104,A79,'Daños'!$H$5:$H$104,"Crítica"))</f>
        <v/>
      </c>
      <c r="O79" s="38" t="n"/>
      <c r="P79" s="18" t="n"/>
      <c r="Q79" s="21">
        <f>IF(A79="","",IF(B79="","REVISAR FECHA DE RECEPCIÓN",IF(I79="","REVISAR ESTADO",IF(AND(I79&lt;&gt;"Concluida",I79&lt;&gt;"Cancelada",N79&gt;0),"ATENCIÓN: HALLAZGO CRÍTICO",IF(AND(I79&lt;&gt;"Concluida",I79&lt;&gt;"Cancelada",J79&lt;&gt;"",J79&lt;TODAY()),"PLAZO COMPROMISO VENCIDO",IF(AND(I79&lt;&gt;"Concluida",I79&lt;&gt;"Cancelada",K79&gt;'Parámetros'!$B$3),"REVISAR ANTIGÜEDAD",IF(M79&gt;='Parámetros'!$B$4,"REVISAR IMPORTE ALTO",IF(AND(I79="Concluida",O79=""),"FALTA FECHA DE CIERRE","Sin alerta"))))))))</f>
        <v/>
      </c>
    </row>
    <row r="80">
      <c r="A80" s="16" t="n"/>
      <c r="B80" s="38" t="n"/>
      <c r="C80" s="18" t="n"/>
      <c r="D80" s="18" t="n"/>
      <c r="E80" s="18" t="n"/>
      <c r="F80" s="19" t="n"/>
      <c r="G80" s="18" t="n"/>
      <c r="H80" s="19" t="n"/>
      <c r="I80" s="16" t="n"/>
      <c r="J80" s="38" t="n"/>
      <c r="K80" s="13">
        <f>IF(OR(A80="",B80=""),"",IF(OR(I80="Concluida",I80="Cancelada"),0,MAX(0,TODAY()-B80)))</f>
        <v/>
      </c>
      <c r="L80" s="13">
        <f>IF(A80="","",COUNTIF('Daños'!$B$5:$B$104,A80))</f>
        <v/>
      </c>
      <c r="M80" s="22">
        <f>IF(A80="","",SUMIF('Daños'!$B$5:$B$104,A80,'Daños'!$M$5:$M$104))</f>
        <v/>
      </c>
      <c r="N80" s="13">
        <f>IF(A80="","",COUNTIFS('Daños'!$B$5:$B$104,A80,'Daños'!$H$5:$H$104,"Crítica"))</f>
        <v/>
      </c>
      <c r="O80" s="38" t="n"/>
      <c r="P80" s="18" t="n"/>
      <c r="Q80" s="23">
        <f>IF(A80="","",IF(B80="","REVISAR FECHA DE RECEPCIÓN",IF(I80="","REVISAR ESTADO",IF(AND(I80&lt;&gt;"Concluida",I80&lt;&gt;"Cancelada",N80&gt;0),"ATENCIÓN: HALLAZGO CRÍTICO",IF(AND(I80&lt;&gt;"Concluida",I80&lt;&gt;"Cancelada",J80&lt;&gt;"",J80&lt;TODAY()),"PLAZO COMPROMISO VENCIDO",IF(AND(I80&lt;&gt;"Concluida",I80&lt;&gt;"Cancelada",K80&gt;'Parámetros'!$B$3),"REVISAR ANTIGÜEDAD",IF(M80&gt;='Parámetros'!$B$4,"REVISAR IMPORTE ALTO",IF(AND(I80="Concluida",O80=""),"FALTA FECHA DE CIERRE","Sin alerta"))))))))</f>
        <v/>
      </c>
    </row>
    <row r="81">
      <c r="A81" s="16" t="n"/>
      <c r="B81" s="38" t="n"/>
      <c r="C81" s="18" t="n"/>
      <c r="D81" s="18" t="n"/>
      <c r="E81" s="18" t="n"/>
      <c r="F81" s="19" t="n"/>
      <c r="G81" s="18" t="n"/>
      <c r="H81" s="19" t="n"/>
      <c r="I81" s="16" t="n"/>
      <c r="J81" s="38" t="n"/>
      <c r="K81" s="11">
        <f>IF(OR(A81="",B81=""),"",IF(OR(I81="Concluida",I81="Cancelada"),0,MAX(0,TODAY()-B81)))</f>
        <v/>
      </c>
      <c r="L81" s="11">
        <f>IF(A81="","",COUNTIF('Daños'!$B$5:$B$104,A81))</f>
        <v/>
      </c>
      <c r="M81" s="20">
        <f>IF(A81="","",SUMIF('Daños'!$B$5:$B$104,A81,'Daños'!$M$5:$M$104))</f>
        <v/>
      </c>
      <c r="N81" s="11">
        <f>IF(A81="","",COUNTIFS('Daños'!$B$5:$B$104,A81,'Daños'!$H$5:$H$104,"Crítica"))</f>
        <v/>
      </c>
      <c r="O81" s="38" t="n"/>
      <c r="P81" s="18" t="n"/>
      <c r="Q81" s="21">
        <f>IF(A81="","",IF(B81="","REVISAR FECHA DE RECEPCIÓN",IF(I81="","REVISAR ESTADO",IF(AND(I81&lt;&gt;"Concluida",I81&lt;&gt;"Cancelada",N81&gt;0),"ATENCIÓN: HALLAZGO CRÍTICO",IF(AND(I81&lt;&gt;"Concluida",I81&lt;&gt;"Cancelada",J81&lt;&gt;"",J81&lt;TODAY()),"PLAZO COMPROMISO VENCIDO",IF(AND(I81&lt;&gt;"Concluida",I81&lt;&gt;"Cancelada",K81&gt;'Parámetros'!$B$3),"REVISAR ANTIGÜEDAD",IF(M81&gt;='Parámetros'!$B$4,"REVISAR IMPORTE ALTO",IF(AND(I81="Concluida",O81=""),"FALTA FECHA DE CIERRE","Sin alerta"))))))))</f>
        <v/>
      </c>
    </row>
    <row r="82">
      <c r="A82" s="16" t="n"/>
      <c r="B82" s="38" t="n"/>
      <c r="C82" s="18" t="n"/>
      <c r="D82" s="18" t="n"/>
      <c r="E82" s="18" t="n"/>
      <c r="F82" s="19" t="n"/>
      <c r="G82" s="18" t="n"/>
      <c r="H82" s="19" t="n"/>
      <c r="I82" s="16" t="n"/>
      <c r="J82" s="38" t="n"/>
      <c r="K82" s="13">
        <f>IF(OR(A82="",B82=""),"",IF(OR(I82="Concluida",I82="Cancelada"),0,MAX(0,TODAY()-B82)))</f>
        <v/>
      </c>
      <c r="L82" s="13">
        <f>IF(A82="","",COUNTIF('Daños'!$B$5:$B$104,A82))</f>
        <v/>
      </c>
      <c r="M82" s="22">
        <f>IF(A82="","",SUMIF('Daños'!$B$5:$B$104,A82,'Daños'!$M$5:$M$104))</f>
        <v/>
      </c>
      <c r="N82" s="13">
        <f>IF(A82="","",COUNTIFS('Daños'!$B$5:$B$104,A82,'Daños'!$H$5:$H$104,"Crítica"))</f>
        <v/>
      </c>
      <c r="O82" s="38" t="n"/>
      <c r="P82" s="18" t="n"/>
      <c r="Q82" s="23">
        <f>IF(A82="","",IF(B82="","REVISAR FECHA DE RECEPCIÓN",IF(I82="","REVISAR ESTADO",IF(AND(I82&lt;&gt;"Concluida",I82&lt;&gt;"Cancelada",N82&gt;0),"ATENCIÓN: HALLAZGO CRÍTICO",IF(AND(I82&lt;&gt;"Concluida",I82&lt;&gt;"Cancelada",J82&lt;&gt;"",J82&lt;TODAY()),"PLAZO COMPROMISO VENCIDO",IF(AND(I82&lt;&gt;"Concluida",I82&lt;&gt;"Cancelada",K82&gt;'Parámetros'!$B$3),"REVISAR ANTIGÜEDAD",IF(M82&gt;='Parámetros'!$B$4,"REVISAR IMPORTE ALTO",IF(AND(I82="Concluida",O82=""),"FALTA FECHA DE CIERRE","Sin alerta"))))))))</f>
        <v/>
      </c>
    </row>
    <row r="83">
      <c r="A83" s="16" t="n"/>
      <c r="B83" s="38" t="n"/>
      <c r="C83" s="18" t="n"/>
      <c r="D83" s="18" t="n"/>
      <c r="E83" s="18" t="n"/>
      <c r="F83" s="19" t="n"/>
      <c r="G83" s="18" t="n"/>
      <c r="H83" s="19" t="n"/>
      <c r="I83" s="16" t="n"/>
      <c r="J83" s="38" t="n"/>
      <c r="K83" s="11">
        <f>IF(OR(A83="",B83=""),"",IF(OR(I83="Concluida",I83="Cancelada"),0,MAX(0,TODAY()-B83)))</f>
        <v/>
      </c>
      <c r="L83" s="11">
        <f>IF(A83="","",COUNTIF('Daños'!$B$5:$B$104,A83))</f>
        <v/>
      </c>
      <c r="M83" s="20">
        <f>IF(A83="","",SUMIF('Daños'!$B$5:$B$104,A83,'Daños'!$M$5:$M$104))</f>
        <v/>
      </c>
      <c r="N83" s="11">
        <f>IF(A83="","",COUNTIFS('Daños'!$B$5:$B$104,A83,'Daños'!$H$5:$H$104,"Crítica"))</f>
        <v/>
      </c>
      <c r="O83" s="38" t="n"/>
      <c r="P83" s="18" t="n"/>
      <c r="Q83" s="21">
        <f>IF(A83="","",IF(B83="","REVISAR FECHA DE RECEPCIÓN",IF(I83="","REVISAR ESTADO",IF(AND(I83&lt;&gt;"Concluida",I83&lt;&gt;"Cancelada",N83&gt;0),"ATENCIÓN: HALLAZGO CRÍTICO",IF(AND(I83&lt;&gt;"Concluida",I83&lt;&gt;"Cancelada",J83&lt;&gt;"",J83&lt;TODAY()),"PLAZO COMPROMISO VENCIDO",IF(AND(I83&lt;&gt;"Concluida",I83&lt;&gt;"Cancelada",K83&gt;'Parámetros'!$B$3),"REVISAR ANTIGÜEDAD",IF(M83&gt;='Parámetros'!$B$4,"REVISAR IMPORTE ALTO",IF(AND(I83="Concluida",O83=""),"FALTA FECHA DE CIERRE","Sin alerta"))))))))</f>
        <v/>
      </c>
    </row>
    <row r="84">
      <c r="A84" s="16" t="n"/>
      <c r="B84" s="38" t="n"/>
      <c r="C84" s="18" t="n"/>
      <c r="D84" s="18" t="n"/>
      <c r="E84" s="18" t="n"/>
      <c r="F84" s="19" t="n"/>
      <c r="G84" s="18" t="n"/>
      <c r="H84" s="19" t="n"/>
      <c r="I84" s="16" t="n"/>
      <c r="J84" s="38" t="n"/>
      <c r="K84" s="13">
        <f>IF(OR(A84="",B84=""),"",IF(OR(I84="Concluida",I84="Cancelada"),0,MAX(0,TODAY()-B84)))</f>
        <v/>
      </c>
      <c r="L84" s="13">
        <f>IF(A84="","",COUNTIF('Daños'!$B$5:$B$104,A84))</f>
        <v/>
      </c>
      <c r="M84" s="22">
        <f>IF(A84="","",SUMIF('Daños'!$B$5:$B$104,A84,'Daños'!$M$5:$M$104))</f>
        <v/>
      </c>
      <c r="N84" s="13">
        <f>IF(A84="","",COUNTIFS('Daños'!$B$5:$B$104,A84,'Daños'!$H$5:$H$104,"Crítica"))</f>
        <v/>
      </c>
      <c r="O84" s="38" t="n"/>
      <c r="P84" s="18" t="n"/>
      <c r="Q84" s="23">
        <f>IF(A84="","",IF(B84="","REVISAR FECHA DE RECEPCIÓN",IF(I84="","REVISAR ESTADO",IF(AND(I84&lt;&gt;"Concluida",I84&lt;&gt;"Cancelada",N84&gt;0),"ATENCIÓN: HALLAZGO CRÍTICO",IF(AND(I84&lt;&gt;"Concluida",I84&lt;&gt;"Cancelada",J84&lt;&gt;"",J84&lt;TODAY()),"PLAZO COMPROMISO VENCIDO",IF(AND(I84&lt;&gt;"Concluida",I84&lt;&gt;"Cancelada",K84&gt;'Parámetros'!$B$3),"REVISAR ANTIGÜEDAD",IF(M84&gt;='Parámetros'!$B$4,"REVISAR IMPORTE ALTO",IF(AND(I84="Concluida",O84=""),"FALTA FECHA DE CIERRE","Sin alerta"))))))))</f>
        <v/>
      </c>
    </row>
    <row r="85">
      <c r="A85" s="16" t="n"/>
      <c r="B85" s="38" t="n"/>
      <c r="C85" s="18" t="n"/>
      <c r="D85" s="18" t="n"/>
      <c r="E85" s="18" t="n"/>
      <c r="F85" s="19" t="n"/>
      <c r="G85" s="18" t="n"/>
      <c r="H85" s="19" t="n"/>
      <c r="I85" s="16" t="n"/>
      <c r="J85" s="38" t="n"/>
      <c r="K85" s="11">
        <f>IF(OR(A85="",B85=""),"",IF(OR(I85="Concluida",I85="Cancelada"),0,MAX(0,TODAY()-B85)))</f>
        <v/>
      </c>
      <c r="L85" s="11">
        <f>IF(A85="","",COUNTIF('Daños'!$B$5:$B$104,A85))</f>
        <v/>
      </c>
      <c r="M85" s="20">
        <f>IF(A85="","",SUMIF('Daños'!$B$5:$B$104,A85,'Daños'!$M$5:$M$104))</f>
        <v/>
      </c>
      <c r="N85" s="11">
        <f>IF(A85="","",COUNTIFS('Daños'!$B$5:$B$104,A85,'Daños'!$H$5:$H$104,"Crítica"))</f>
        <v/>
      </c>
      <c r="O85" s="38" t="n"/>
      <c r="P85" s="18" t="n"/>
      <c r="Q85" s="21">
        <f>IF(A85="","",IF(B85="","REVISAR FECHA DE RECEPCIÓN",IF(I85="","REVISAR ESTADO",IF(AND(I85&lt;&gt;"Concluida",I85&lt;&gt;"Cancelada",N85&gt;0),"ATENCIÓN: HALLAZGO CRÍTICO",IF(AND(I85&lt;&gt;"Concluida",I85&lt;&gt;"Cancelada",J85&lt;&gt;"",J85&lt;TODAY()),"PLAZO COMPROMISO VENCIDO",IF(AND(I85&lt;&gt;"Concluida",I85&lt;&gt;"Cancelada",K85&gt;'Parámetros'!$B$3),"REVISAR ANTIGÜEDAD",IF(M85&gt;='Parámetros'!$B$4,"REVISAR IMPORTE ALTO",IF(AND(I85="Concluida",O85=""),"FALTA FECHA DE CIERRE","Sin alerta"))))))))</f>
        <v/>
      </c>
    </row>
    <row r="86">
      <c r="A86" s="16" t="n"/>
      <c r="B86" s="38" t="n"/>
      <c r="C86" s="18" t="n"/>
      <c r="D86" s="18" t="n"/>
      <c r="E86" s="18" t="n"/>
      <c r="F86" s="19" t="n"/>
      <c r="G86" s="18" t="n"/>
      <c r="H86" s="19" t="n"/>
      <c r="I86" s="16" t="n"/>
      <c r="J86" s="38" t="n"/>
      <c r="K86" s="13">
        <f>IF(OR(A86="",B86=""),"",IF(OR(I86="Concluida",I86="Cancelada"),0,MAX(0,TODAY()-B86)))</f>
        <v/>
      </c>
      <c r="L86" s="13">
        <f>IF(A86="","",COUNTIF('Daños'!$B$5:$B$104,A86))</f>
        <v/>
      </c>
      <c r="M86" s="22">
        <f>IF(A86="","",SUMIF('Daños'!$B$5:$B$104,A86,'Daños'!$M$5:$M$104))</f>
        <v/>
      </c>
      <c r="N86" s="13">
        <f>IF(A86="","",COUNTIFS('Daños'!$B$5:$B$104,A86,'Daños'!$H$5:$H$104,"Crítica"))</f>
        <v/>
      </c>
      <c r="O86" s="38" t="n"/>
      <c r="P86" s="18" t="n"/>
      <c r="Q86" s="23">
        <f>IF(A86="","",IF(B86="","REVISAR FECHA DE RECEPCIÓN",IF(I86="","REVISAR ESTADO",IF(AND(I86&lt;&gt;"Concluida",I86&lt;&gt;"Cancelada",N86&gt;0),"ATENCIÓN: HALLAZGO CRÍTICO",IF(AND(I86&lt;&gt;"Concluida",I86&lt;&gt;"Cancelada",J86&lt;&gt;"",J86&lt;TODAY()),"PLAZO COMPROMISO VENCIDO",IF(AND(I86&lt;&gt;"Concluida",I86&lt;&gt;"Cancelada",K86&gt;'Parámetros'!$B$3),"REVISAR ANTIGÜEDAD",IF(M86&gt;='Parámetros'!$B$4,"REVISAR IMPORTE ALTO",IF(AND(I86="Concluida",O86=""),"FALTA FECHA DE CIERRE","Sin alerta"))))))))</f>
        <v/>
      </c>
    </row>
    <row r="87">
      <c r="A87" s="16" t="n"/>
      <c r="B87" s="38" t="n"/>
      <c r="C87" s="18" t="n"/>
      <c r="D87" s="18" t="n"/>
      <c r="E87" s="18" t="n"/>
      <c r="F87" s="19" t="n"/>
      <c r="G87" s="18" t="n"/>
      <c r="H87" s="19" t="n"/>
      <c r="I87" s="16" t="n"/>
      <c r="J87" s="38" t="n"/>
      <c r="K87" s="11">
        <f>IF(OR(A87="",B87=""),"",IF(OR(I87="Concluida",I87="Cancelada"),0,MAX(0,TODAY()-B87)))</f>
        <v/>
      </c>
      <c r="L87" s="11">
        <f>IF(A87="","",COUNTIF('Daños'!$B$5:$B$104,A87))</f>
        <v/>
      </c>
      <c r="M87" s="20">
        <f>IF(A87="","",SUMIF('Daños'!$B$5:$B$104,A87,'Daños'!$M$5:$M$104))</f>
        <v/>
      </c>
      <c r="N87" s="11">
        <f>IF(A87="","",COUNTIFS('Daños'!$B$5:$B$104,A87,'Daños'!$H$5:$H$104,"Crítica"))</f>
        <v/>
      </c>
      <c r="O87" s="38" t="n"/>
      <c r="P87" s="18" t="n"/>
      <c r="Q87" s="21">
        <f>IF(A87="","",IF(B87="","REVISAR FECHA DE RECEPCIÓN",IF(I87="","REVISAR ESTADO",IF(AND(I87&lt;&gt;"Concluida",I87&lt;&gt;"Cancelada",N87&gt;0),"ATENCIÓN: HALLAZGO CRÍTICO",IF(AND(I87&lt;&gt;"Concluida",I87&lt;&gt;"Cancelada",J87&lt;&gt;"",J87&lt;TODAY()),"PLAZO COMPROMISO VENCIDO",IF(AND(I87&lt;&gt;"Concluida",I87&lt;&gt;"Cancelada",K87&gt;'Parámetros'!$B$3),"REVISAR ANTIGÜEDAD",IF(M87&gt;='Parámetros'!$B$4,"REVISAR IMPORTE ALTO",IF(AND(I87="Concluida",O87=""),"FALTA FECHA DE CIERRE","Sin alerta"))))))))</f>
        <v/>
      </c>
    </row>
    <row r="88">
      <c r="A88" s="16" t="n"/>
      <c r="B88" s="38" t="n"/>
      <c r="C88" s="18" t="n"/>
      <c r="D88" s="18" t="n"/>
      <c r="E88" s="18" t="n"/>
      <c r="F88" s="19" t="n"/>
      <c r="G88" s="18" t="n"/>
      <c r="H88" s="19" t="n"/>
      <c r="I88" s="16" t="n"/>
      <c r="J88" s="38" t="n"/>
      <c r="K88" s="13">
        <f>IF(OR(A88="",B88=""),"",IF(OR(I88="Concluida",I88="Cancelada"),0,MAX(0,TODAY()-B88)))</f>
        <v/>
      </c>
      <c r="L88" s="13">
        <f>IF(A88="","",COUNTIF('Daños'!$B$5:$B$104,A88))</f>
        <v/>
      </c>
      <c r="M88" s="22">
        <f>IF(A88="","",SUMIF('Daños'!$B$5:$B$104,A88,'Daños'!$M$5:$M$104))</f>
        <v/>
      </c>
      <c r="N88" s="13">
        <f>IF(A88="","",COUNTIFS('Daños'!$B$5:$B$104,A88,'Daños'!$H$5:$H$104,"Crítica"))</f>
        <v/>
      </c>
      <c r="O88" s="38" t="n"/>
      <c r="P88" s="18" t="n"/>
      <c r="Q88" s="23">
        <f>IF(A88="","",IF(B88="","REVISAR FECHA DE RECEPCIÓN",IF(I88="","REVISAR ESTADO",IF(AND(I88&lt;&gt;"Concluida",I88&lt;&gt;"Cancelada",N88&gt;0),"ATENCIÓN: HALLAZGO CRÍTICO",IF(AND(I88&lt;&gt;"Concluida",I88&lt;&gt;"Cancelada",J88&lt;&gt;"",J88&lt;TODAY()),"PLAZO COMPROMISO VENCIDO",IF(AND(I88&lt;&gt;"Concluida",I88&lt;&gt;"Cancelada",K88&gt;'Parámetros'!$B$3),"REVISAR ANTIGÜEDAD",IF(M88&gt;='Parámetros'!$B$4,"REVISAR IMPORTE ALTO",IF(AND(I88="Concluida",O88=""),"FALTA FECHA DE CIERRE","Sin alerta"))))))))</f>
        <v/>
      </c>
    </row>
    <row r="89">
      <c r="A89" s="16" t="n"/>
      <c r="B89" s="38" t="n"/>
      <c r="C89" s="18" t="n"/>
      <c r="D89" s="18" t="n"/>
      <c r="E89" s="18" t="n"/>
      <c r="F89" s="19" t="n"/>
      <c r="G89" s="18" t="n"/>
      <c r="H89" s="19" t="n"/>
      <c r="I89" s="16" t="n"/>
      <c r="J89" s="38" t="n"/>
      <c r="K89" s="11">
        <f>IF(OR(A89="",B89=""),"",IF(OR(I89="Concluida",I89="Cancelada"),0,MAX(0,TODAY()-B89)))</f>
        <v/>
      </c>
      <c r="L89" s="11">
        <f>IF(A89="","",COUNTIF('Daños'!$B$5:$B$104,A89))</f>
        <v/>
      </c>
      <c r="M89" s="20">
        <f>IF(A89="","",SUMIF('Daños'!$B$5:$B$104,A89,'Daños'!$M$5:$M$104))</f>
        <v/>
      </c>
      <c r="N89" s="11">
        <f>IF(A89="","",COUNTIFS('Daños'!$B$5:$B$104,A89,'Daños'!$H$5:$H$104,"Crítica"))</f>
        <v/>
      </c>
      <c r="O89" s="38" t="n"/>
      <c r="P89" s="18" t="n"/>
      <c r="Q89" s="21">
        <f>IF(A89="","",IF(B89="","REVISAR FECHA DE RECEPCIÓN",IF(I89="","REVISAR ESTADO",IF(AND(I89&lt;&gt;"Concluida",I89&lt;&gt;"Cancelada",N89&gt;0),"ATENCIÓN: HALLAZGO CRÍTICO",IF(AND(I89&lt;&gt;"Concluida",I89&lt;&gt;"Cancelada",J89&lt;&gt;"",J89&lt;TODAY()),"PLAZO COMPROMISO VENCIDO",IF(AND(I89&lt;&gt;"Concluida",I89&lt;&gt;"Cancelada",K89&gt;'Parámetros'!$B$3),"REVISAR ANTIGÜEDAD",IF(M89&gt;='Parámetros'!$B$4,"REVISAR IMPORTE ALTO",IF(AND(I89="Concluida",O89=""),"FALTA FECHA DE CIERRE","Sin alerta"))))))))</f>
        <v/>
      </c>
    </row>
    <row r="90">
      <c r="A90" s="16" t="n"/>
      <c r="B90" s="38" t="n"/>
      <c r="C90" s="18" t="n"/>
      <c r="D90" s="18" t="n"/>
      <c r="E90" s="18" t="n"/>
      <c r="F90" s="19" t="n"/>
      <c r="G90" s="18" t="n"/>
      <c r="H90" s="19" t="n"/>
      <c r="I90" s="16" t="n"/>
      <c r="J90" s="38" t="n"/>
      <c r="K90" s="13">
        <f>IF(OR(A90="",B90=""),"",IF(OR(I90="Concluida",I90="Cancelada"),0,MAX(0,TODAY()-B90)))</f>
        <v/>
      </c>
      <c r="L90" s="13">
        <f>IF(A90="","",COUNTIF('Daños'!$B$5:$B$104,A90))</f>
        <v/>
      </c>
      <c r="M90" s="22">
        <f>IF(A90="","",SUMIF('Daños'!$B$5:$B$104,A90,'Daños'!$M$5:$M$104))</f>
        <v/>
      </c>
      <c r="N90" s="13">
        <f>IF(A90="","",COUNTIFS('Daños'!$B$5:$B$104,A90,'Daños'!$H$5:$H$104,"Crítica"))</f>
        <v/>
      </c>
      <c r="O90" s="38" t="n"/>
      <c r="P90" s="18" t="n"/>
      <c r="Q90" s="23">
        <f>IF(A90="","",IF(B90="","REVISAR FECHA DE RECEPCIÓN",IF(I90="","REVISAR ESTADO",IF(AND(I90&lt;&gt;"Concluida",I90&lt;&gt;"Cancelada",N90&gt;0),"ATENCIÓN: HALLAZGO CRÍTICO",IF(AND(I90&lt;&gt;"Concluida",I90&lt;&gt;"Cancelada",J90&lt;&gt;"",J90&lt;TODAY()),"PLAZO COMPROMISO VENCIDO",IF(AND(I90&lt;&gt;"Concluida",I90&lt;&gt;"Cancelada",K90&gt;'Parámetros'!$B$3),"REVISAR ANTIGÜEDAD",IF(M90&gt;='Parámetros'!$B$4,"REVISAR IMPORTE ALTO",IF(AND(I90="Concluida",O90=""),"FALTA FECHA DE CIERRE","Sin alerta"))))))))</f>
        <v/>
      </c>
    </row>
    <row r="91">
      <c r="A91" s="16" t="n"/>
      <c r="B91" s="38" t="n"/>
      <c r="C91" s="18" t="n"/>
      <c r="D91" s="18" t="n"/>
      <c r="E91" s="18" t="n"/>
      <c r="F91" s="19" t="n"/>
      <c r="G91" s="18" t="n"/>
      <c r="H91" s="19" t="n"/>
      <c r="I91" s="16" t="n"/>
      <c r="J91" s="38" t="n"/>
      <c r="K91" s="11">
        <f>IF(OR(A91="",B91=""),"",IF(OR(I91="Concluida",I91="Cancelada"),0,MAX(0,TODAY()-B91)))</f>
        <v/>
      </c>
      <c r="L91" s="11">
        <f>IF(A91="","",COUNTIF('Daños'!$B$5:$B$104,A91))</f>
        <v/>
      </c>
      <c r="M91" s="20">
        <f>IF(A91="","",SUMIF('Daños'!$B$5:$B$104,A91,'Daños'!$M$5:$M$104))</f>
        <v/>
      </c>
      <c r="N91" s="11">
        <f>IF(A91="","",COUNTIFS('Daños'!$B$5:$B$104,A91,'Daños'!$H$5:$H$104,"Crítica"))</f>
        <v/>
      </c>
      <c r="O91" s="38" t="n"/>
      <c r="P91" s="18" t="n"/>
      <c r="Q91" s="21">
        <f>IF(A91="","",IF(B91="","REVISAR FECHA DE RECEPCIÓN",IF(I91="","REVISAR ESTADO",IF(AND(I91&lt;&gt;"Concluida",I91&lt;&gt;"Cancelada",N91&gt;0),"ATENCIÓN: HALLAZGO CRÍTICO",IF(AND(I91&lt;&gt;"Concluida",I91&lt;&gt;"Cancelada",J91&lt;&gt;"",J91&lt;TODAY()),"PLAZO COMPROMISO VENCIDO",IF(AND(I91&lt;&gt;"Concluida",I91&lt;&gt;"Cancelada",K91&gt;'Parámetros'!$B$3),"REVISAR ANTIGÜEDAD",IF(M91&gt;='Parámetros'!$B$4,"REVISAR IMPORTE ALTO",IF(AND(I91="Concluida",O91=""),"FALTA FECHA DE CIERRE","Sin alerta"))))))))</f>
        <v/>
      </c>
    </row>
    <row r="92">
      <c r="A92" s="16" t="n"/>
      <c r="B92" s="38" t="n"/>
      <c r="C92" s="18" t="n"/>
      <c r="D92" s="18" t="n"/>
      <c r="E92" s="18" t="n"/>
      <c r="F92" s="19" t="n"/>
      <c r="G92" s="18" t="n"/>
      <c r="H92" s="19" t="n"/>
      <c r="I92" s="16" t="n"/>
      <c r="J92" s="38" t="n"/>
      <c r="K92" s="13">
        <f>IF(OR(A92="",B92=""),"",IF(OR(I92="Concluida",I92="Cancelada"),0,MAX(0,TODAY()-B92)))</f>
        <v/>
      </c>
      <c r="L92" s="13">
        <f>IF(A92="","",COUNTIF('Daños'!$B$5:$B$104,A92))</f>
        <v/>
      </c>
      <c r="M92" s="22">
        <f>IF(A92="","",SUMIF('Daños'!$B$5:$B$104,A92,'Daños'!$M$5:$M$104))</f>
        <v/>
      </c>
      <c r="N92" s="13">
        <f>IF(A92="","",COUNTIFS('Daños'!$B$5:$B$104,A92,'Daños'!$H$5:$H$104,"Crítica"))</f>
        <v/>
      </c>
      <c r="O92" s="38" t="n"/>
      <c r="P92" s="18" t="n"/>
      <c r="Q92" s="23">
        <f>IF(A92="","",IF(B92="","REVISAR FECHA DE RECEPCIÓN",IF(I92="","REVISAR ESTADO",IF(AND(I92&lt;&gt;"Concluida",I92&lt;&gt;"Cancelada",N92&gt;0),"ATENCIÓN: HALLAZGO CRÍTICO",IF(AND(I92&lt;&gt;"Concluida",I92&lt;&gt;"Cancelada",J92&lt;&gt;"",J92&lt;TODAY()),"PLAZO COMPROMISO VENCIDO",IF(AND(I92&lt;&gt;"Concluida",I92&lt;&gt;"Cancelada",K92&gt;'Parámetros'!$B$3),"REVISAR ANTIGÜEDAD",IF(M92&gt;='Parámetros'!$B$4,"REVISAR IMPORTE ALTO",IF(AND(I92="Concluida",O92=""),"FALTA FECHA DE CIERRE","Sin alerta"))))))))</f>
        <v/>
      </c>
    </row>
    <row r="93">
      <c r="A93" s="16" t="n"/>
      <c r="B93" s="38" t="n"/>
      <c r="C93" s="18" t="n"/>
      <c r="D93" s="18" t="n"/>
      <c r="E93" s="18" t="n"/>
      <c r="F93" s="19" t="n"/>
      <c r="G93" s="18" t="n"/>
      <c r="H93" s="19" t="n"/>
      <c r="I93" s="16" t="n"/>
      <c r="J93" s="38" t="n"/>
      <c r="K93" s="11">
        <f>IF(OR(A93="",B93=""),"",IF(OR(I93="Concluida",I93="Cancelada"),0,MAX(0,TODAY()-B93)))</f>
        <v/>
      </c>
      <c r="L93" s="11">
        <f>IF(A93="","",COUNTIF('Daños'!$B$5:$B$104,A93))</f>
        <v/>
      </c>
      <c r="M93" s="20">
        <f>IF(A93="","",SUMIF('Daños'!$B$5:$B$104,A93,'Daños'!$M$5:$M$104))</f>
        <v/>
      </c>
      <c r="N93" s="11">
        <f>IF(A93="","",COUNTIFS('Daños'!$B$5:$B$104,A93,'Daños'!$H$5:$H$104,"Crítica"))</f>
        <v/>
      </c>
      <c r="O93" s="38" t="n"/>
      <c r="P93" s="18" t="n"/>
      <c r="Q93" s="21">
        <f>IF(A93="","",IF(B93="","REVISAR FECHA DE RECEPCIÓN",IF(I93="","REVISAR ESTADO",IF(AND(I93&lt;&gt;"Concluida",I93&lt;&gt;"Cancelada",N93&gt;0),"ATENCIÓN: HALLAZGO CRÍTICO",IF(AND(I93&lt;&gt;"Concluida",I93&lt;&gt;"Cancelada",J93&lt;&gt;"",J93&lt;TODAY()),"PLAZO COMPROMISO VENCIDO",IF(AND(I93&lt;&gt;"Concluida",I93&lt;&gt;"Cancelada",K93&gt;'Parámetros'!$B$3),"REVISAR ANTIGÜEDAD",IF(M93&gt;='Parámetros'!$B$4,"REVISAR IMPORTE ALTO",IF(AND(I93="Concluida",O93=""),"FALTA FECHA DE CIERRE","Sin alerta"))))))))</f>
        <v/>
      </c>
    </row>
    <row r="94">
      <c r="A94" s="16" t="n"/>
      <c r="B94" s="38" t="n"/>
      <c r="C94" s="18" t="n"/>
      <c r="D94" s="18" t="n"/>
      <c r="E94" s="18" t="n"/>
      <c r="F94" s="19" t="n"/>
      <c r="G94" s="18" t="n"/>
      <c r="H94" s="19" t="n"/>
      <c r="I94" s="16" t="n"/>
      <c r="J94" s="38" t="n"/>
      <c r="K94" s="13">
        <f>IF(OR(A94="",B94=""),"",IF(OR(I94="Concluida",I94="Cancelada"),0,MAX(0,TODAY()-B94)))</f>
        <v/>
      </c>
      <c r="L94" s="13">
        <f>IF(A94="","",COUNTIF('Daños'!$B$5:$B$104,A94))</f>
        <v/>
      </c>
      <c r="M94" s="22">
        <f>IF(A94="","",SUMIF('Daños'!$B$5:$B$104,A94,'Daños'!$M$5:$M$104))</f>
        <v/>
      </c>
      <c r="N94" s="13">
        <f>IF(A94="","",COUNTIFS('Daños'!$B$5:$B$104,A94,'Daños'!$H$5:$H$104,"Crítica"))</f>
        <v/>
      </c>
      <c r="O94" s="38" t="n"/>
      <c r="P94" s="18" t="n"/>
      <c r="Q94" s="23">
        <f>IF(A94="","",IF(B94="","REVISAR FECHA DE RECEPCIÓN",IF(I94="","REVISAR ESTADO",IF(AND(I94&lt;&gt;"Concluida",I94&lt;&gt;"Cancelada",N94&gt;0),"ATENCIÓN: HALLAZGO CRÍTICO",IF(AND(I94&lt;&gt;"Concluida",I94&lt;&gt;"Cancelada",J94&lt;&gt;"",J94&lt;TODAY()),"PLAZO COMPROMISO VENCIDO",IF(AND(I94&lt;&gt;"Concluida",I94&lt;&gt;"Cancelada",K94&gt;'Parámetros'!$B$3),"REVISAR ANTIGÜEDAD",IF(M94&gt;='Parámetros'!$B$4,"REVISAR IMPORTE ALTO",IF(AND(I94="Concluida",O94=""),"FALTA FECHA DE CIERRE","Sin alerta"))))))))</f>
        <v/>
      </c>
    </row>
    <row r="95">
      <c r="A95" s="16" t="n"/>
      <c r="B95" s="38" t="n"/>
      <c r="C95" s="18" t="n"/>
      <c r="D95" s="18" t="n"/>
      <c r="E95" s="18" t="n"/>
      <c r="F95" s="19" t="n"/>
      <c r="G95" s="18" t="n"/>
      <c r="H95" s="19" t="n"/>
      <c r="I95" s="16" t="n"/>
      <c r="J95" s="38" t="n"/>
      <c r="K95" s="11">
        <f>IF(OR(A95="",B95=""),"",IF(OR(I95="Concluida",I95="Cancelada"),0,MAX(0,TODAY()-B95)))</f>
        <v/>
      </c>
      <c r="L95" s="11">
        <f>IF(A95="","",COUNTIF('Daños'!$B$5:$B$104,A95))</f>
        <v/>
      </c>
      <c r="M95" s="20">
        <f>IF(A95="","",SUMIF('Daños'!$B$5:$B$104,A95,'Daños'!$M$5:$M$104))</f>
        <v/>
      </c>
      <c r="N95" s="11">
        <f>IF(A95="","",COUNTIFS('Daños'!$B$5:$B$104,A95,'Daños'!$H$5:$H$104,"Crítica"))</f>
        <v/>
      </c>
      <c r="O95" s="38" t="n"/>
      <c r="P95" s="18" t="n"/>
      <c r="Q95" s="21">
        <f>IF(A95="","",IF(B95="","REVISAR FECHA DE RECEPCIÓN",IF(I95="","REVISAR ESTADO",IF(AND(I95&lt;&gt;"Concluida",I95&lt;&gt;"Cancelada",N95&gt;0),"ATENCIÓN: HALLAZGO CRÍTICO",IF(AND(I95&lt;&gt;"Concluida",I95&lt;&gt;"Cancelada",J95&lt;&gt;"",J95&lt;TODAY()),"PLAZO COMPROMISO VENCIDO",IF(AND(I95&lt;&gt;"Concluida",I95&lt;&gt;"Cancelada",K95&gt;'Parámetros'!$B$3),"REVISAR ANTIGÜEDAD",IF(M95&gt;='Parámetros'!$B$4,"REVISAR IMPORTE ALTO",IF(AND(I95="Concluida",O95=""),"FALTA FECHA DE CIERRE","Sin alerta"))))))))</f>
        <v/>
      </c>
    </row>
    <row r="96">
      <c r="A96" s="16" t="n"/>
      <c r="B96" s="38" t="n"/>
      <c r="C96" s="18" t="n"/>
      <c r="D96" s="18" t="n"/>
      <c r="E96" s="18" t="n"/>
      <c r="F96" s="19" t="n"/>
      <c r="G96" s="18" t="n"/>
      <c r="H96" s="19" t="n"/>
      <c r="I96" s="16" t="n"/>
      <c r="J96" s="38" t="n"/>
      <c r="K96" s="13">
        <f>IF(OR(A96="",B96=""),"",IF(OR(I96="Concluida",I96="Cancelada"),0,MAX(0,TODAY()-B96)))</f>
        <v/>
      </c>
      <c r="L96" s="13">
        <f>IF(A96="","",COUNTIF('Daños'!$B$5:$B$104,A96))</f>
        <v/>
      </c>
      <c r="M96" s="22">
        <f>IF(A96="","",SUMIF('Daños'!$B$5:$B$104,A96,'Daños'!$M$5:$M$104))</f>
        <v/>
      </c>
      <c r="N96" s="13">
        <f>IF(A96="","",COUNTIFS('Daños'!$B$5:$B$104,A96,'Daños'!$H$5:$H$104,"Crítica"))</f>
        <v/>
      </c>
      <c r="O96" s="38" t="n"/>
      <c r="P96" s="18" t="n"/>
      <c r="Q96" s="23">
        <f>IF(A96="","",IF(B96="","REVISAR FECHA DE RECEPCIÓN",IF(I96="","REVISAR ESTADO",IF(AND(I96&lt;&gt;"Concluida",I96&lt;&gt;"Cancelada",N96&gt;0),"ATENCIÓN: HALLAZGO CRÍTICO",IF(AND(I96&lt;&gt;"Concluida",I96&lt;&gt;"Cancelada",J96&lt;&gt;"",J96&lt;TODAY()),"PLAZO COMPROMISO VENCIDO",IF(AND(I96&lt;&gt;"Concluida",I96&lt;&gt;"Cancelada",K96&gt;'Parámetros'!$B$3),"REVISAR ANTIGÜEDAD",IF(M96&gt;='Parámetros'!$B$4,"REVISAR IMPORTE ALTO",IF(AND(I96="Concluida",O96=""),"FALTA FECHA DE CIERRE","Sin alerta"))))))))</f>
        <v/>
      </c>
    </row>
    <row r="97">
      <c r="A97" s="16" t="n"/>
      <c r="B97" s="38" t="n"/>
      <c r="C97" s="18" t="n"/>
      <c r="D97" s="18" t="n"/>
      <c r="E97" s="18" t="n"/>
      <c r="F97" s="19" t="n"/>
      <c r="G97" s="18" t="n"/>
      <c r="H97" s="19" t="n"/>
      <c r="I97" s="16" t="n"/>
      <c r="J97" s="38" t="n"/>
      <c r="K97" s="11">
        <f>IF(OR(A97="",B97=""),"",IF(OR(I97="Concluida",I97="Cancelada"),0,MAX(0,TODAY()-B97)))</f>
        <v/>
      </c>
      <c r="L97" s="11">
        <f>IF(A97="","",COUNTIF('Daños'!$B$5:$B$104,A97))</f>
        <v/>
      </c>
      <c r="M97" s="20">
        <f>IF(A97="","",SUMIF('Daños'!$B$5:$B$104,A97,'Daños'!$M$5:$M$104))</f>
        <v/>
      </c>
      <c r="N97" s="11">
        <f>IF(A97="","",COUNTIFS('Daños'!$B$5:$B$104,A97,'Daños'!$H$5:$H$104,"Crítica"))</f>
        <v/>
      </c>
      <c r="O97" s="38" t="n"/>
      <c r="P97" s="18" t="n"/>
      <c r="Q97" s="21">
        <f>IF(A97="","",IF(B97="","REVISAR FECHA DE RECEPCIÓN",IF(I97="","REVISAR ESTADO",IF(AND(I97&lt;&gt;"Concluida",I97&lt;&gt;"Cancelada",N97&gt;0),"ATENCIÓN: HALLAZGO CRÍTICO",IF(AND(I97&lt;&gt;"Concluida",I97&lt;&gt;"Cancelada",J97&lt;&gt;"",J97&lt;TODAY()),"PLAZO COMPROMISO VENCIDO",IF(AND(I97&lt;&gt;"Concluida",I97&lt;&gt;"Cancelada",K97&gt;'Parámetros'!$B$3),"REVISAR ANTIGÜEDAD",IF(M97&gt;='Parámetros'!$B$4,"REVISAR IMPORTE ALTO",IF(AND(I97="Concluida",O97=""),"FALTA FECHA DE CIERRE","Sin alerta"))))))))</f>
        <v/>
      </c>
    </row>
    <row r="98">
      <c r="A98" s="16" t="n"/>
      <c r="B98" s="38" t="n"/>
      <c r="C98" s="18" t="n"/>
      <c r="D98" s="18" t="n"/>
      <c r="E98" s="18" t="n"/>
      <c r="F98" s="19" t="n"/>
      <c r="G98" s="18" t="n"/>
      <c r="H98" s="19" t="n"/>
      <c r="I98" s="16" t="n"/>
      <c r="J98" s="38" t="n"/>
      <c r="K98" s="13">
        <f>IF(OR(A98="",B98=""),"",IF(OR(I98="Concluida",I98="Cancelada"),0,MAX(0,TODAY()-B98)))</f>
        <v/>
      </c>
      <c r="L98" s="13">
        <f>IF(A98="","",COUNTIF('Daños'!$B$5:$B$104,A98))</f>
        <v/>
      </c>
      <c r="M98" s="22">
        <f>IF(A98="","",SUMIF('Daños'!$B$5:$B$104,A98,'Daños'!$M$5:$M$104))</f>
        <v/>
      </c>
      <c r="N98" s="13">
        <f>IF(A98="","",COUNTIFS('Daños'!$B$5:$B$104,A98,'Daños'!$H$5:$H$104,"Crítica"))</f>
        <v/>
      </c>
      <c r="O98" s="38" t="n"/>
      <c r="P98" s="18" t="n"/>
      <c r="Q98" s="23">
        <f>IF(A98="","",IF(B98="","REVISAR FECHA DE RECEPCIÓN",IF(I98="","REVISAR ESTADO",IF(AND(I98&lt;&gt;"Concluida",I98&lt;&gt;"Cancelada",N98&gt;0),"ATENCIÓN: HALLAZGO CRÍTICO",IF(AND(I98&lt;&gt;"Concluida",I98&lt;&gt;"Cancelada",J98&lt;&gt;"",J98&lt;TODAY()),"PLAZO COMPROMISO VENCIDO",IF(AND(I98&lt;&gt;"Concluida",I98&lt;&gt;"Cancelada",K98&gt;'Parámetros'!$B$3),"REVISAR ANTIGÜEDAD",IF(M98&gt;='Parámetros'!$B$4,"REVISAR IMPORTE ALTO",IF(AND(I98="Concluida",O98=""),"FALTA FECHA DE CIERRE","Sin alerta"))))))))</f>
        <v/>
      </c>
    </row>
    <row r="99">
      <c r="A99" s="16" t="n"/>
      <c r="B99" s="38" t="n"/>
      <c r="C99" s="18" t="n"/>
      <c r="D99" s="18" t="n"/>
      <c r="E99" s="18" t="n"/>
      <c r="F99" s="19" t="n"/>
      <c r="G99" s="18" t="n"/>
      <c r="H99" s="19" t="n"/>
      <c r="I99" s="16" t="n"/>
      <c r="J99" s="38" t="n"/>
      <c r="K99" s="11">
        <f>IF(OR(A99="",B99=""),"",IF(OR(I99="Concluida",I99="Cancelada"),0,MAX(0,TODAY()-B99)))</f>
        <v/>
      </c>
      <c r="L99" s="11">
        <f>IF(A99="","",COUNTIF('Daños'!$B$5:$B$104,A99))</f>
        <v/>
      </c>
      <c r="M99" s="20">
        <f>IF(A99="","",SUMIF('Daños'!$B$5:$B$104,A99,'Daños'!$M$5:$M$104))</f>
        <v/>
      </c>
      <c r="N99" s="11">
        <f>IF(A99="","",COUNTIFS('Daños'!$B$5:$B$104,A99,'Daños'!$H$5:$H$104,"Crítica"))</f>
        <v/>
      </c>
      <c r="O99" s="38" t="n"/>
      <c r="P99" s="18" t="n"/>
      <c r="Q99" s="21">
        <f>IF(A99="","",IF(B99="","REVISAR FECHA DE RECEPCIÓN",IF(I99="","REVISAR ESTADO",IF(AND(I99&lt;&gt;"Concluida",I99&lt;&gt;"Cancelada",N99&gt;0),"ATENCIÓN: HALLAZGO CRÍTICO",IF(AND(I99&lt;&gt;"Concluida",I99&lt;&gt;"Cancelada",J99&lt;&gt;"",J99&lt;TODAY()),"PLAZO COMPROMISO VENCIDO",IF(AND(I99&lt;&gt;"Concluida",I99&lt;&gt;"Cancelada",K99&gt;'Parámetros'!$B$3),"REVISAR ANTIGÜEDAD",IF(M99&gt;='Parámetros'!$B$4,"REVISAR IMPORTE ALTO",IF(AND(I99="Concluida",O99=""),"FALTA FECHA DE CIERRE","Sin alerta"))))))))</f>
        <v/>
      </c>
    </row>
    <row r="100">
      <c r="A100" s="16" t="n"/>
      <c r="B100" s="38" t="n"/>
      <c r="C100" s="18" t="n"/>
      <c r="D100" s="18" t="n"/>
      <c r="E100" s="18" t="n"/>
      <c r="F100" s="19" t="n"/>
      <c r="G100" s="18" t="n"/>
      <c r="H100" s="19" t="n"/>
      <c r="I100" s="16" t="n"/>
      <c r="J100" s="38" t="n"/>
      <c r="K100" s="13">
        <f>IF(OR(A100="",B100=""),"",IF(OR(I100="Concluida",I100="Cancelada"),0,MAX(0,TODAY()-B100)))</f>
        <v/>
      </c>
      <c r="L100" s="13">
        <f>IF(A100="","",COUNTIF('Daños'!$B$5:$B$104,A100))</f>
        <v/>
      </c>
      <c r="M100" s="22">
        <f>IF(A100="","",SUMIF('Daños'!$B$5:$B$104,A100,'Daños'!$M$5:$M$104))</f>
        <v/>
      </c>
      <c r="N100" s="13">
        <f>IF(A100="","",COUNTIFS('Daños'!$B$5:$B$104,A100,'Daños'!$H$5:$H$104,"Crítica"))</f>
        <v/>
      </c>
      <c r="O100" s="38" t="n"/>
      <c r="P100" s="18" t="n"/>
      <c r="Q100" s="23">
        <f>IF(A100="","",IF(B100="","REVISAR FECHA DE RECEPCIÓN",IF(I100="","REVISAR ESTADO",IF(AND(I100&lt;&gt;"Concluida",I100&lt;&gt;"Cancelada",N100&gt;0),"ATENCIÓN: HALLAZGO CRÍTICO",IF(AND(I100&lt;&gt;"Concluida",I100&lt;&gt;"Cancelada",J100&lt;&gt;"",J100&lt;TODAY()),"PLAZO COMPROMISO VENCIDO",IF(AND(I100&lt;&gt;"Concluida",I100&lt;&gt;"Cancelada",K100&gt;'Parámetros'!$B$3),"REVISAR ANTIGÜEDAD",IF(M100&gt;='Parámetros'!$B$4,"REVISAR IMPORTE ALTO",IF(AND(I100="Concluida",O100=""),"FALTA FECHA DE CIERRE","Sin alerta"))))))))</f>
        <v/>
      </c>
    </row>
    <row r="101">
      <c r="A101" s="16" t="n"/>
      <c r="B101" s="38" t="n"/>
      <c r="C101" s="18" t="n"/>
      <c r="D101" s="18" t="n"/>
      <c r="E101" s="18" t="n"/>
      <c r="F101" s="19" t="n"/>
      <c r="G101" s="18" t="n"/>
      <c r="H101" s="19" t="n"/>
      <c r="I101" s="16" t="n"/>
      <c r="J101" s="38" t="n"/>
      <c r="K101" s="11">
        <f>IF(OR(A101="",B101=""),"",IF(OR(I101="Concluida",I101="Cancelada"),0,MAX(0,TODAY()-B101)))</f>
        <v/>
      </c>
      <c r="L101" s="11">
        <f>IF(A101="","",COUNTIF('Daños'!$B$5:$B$104,A101))</f>
        <v/>
      </c>
      <c r="M101" s="20">
        <f>IF(A101="","",SUMIF('Daños'!$B$5:$B$104,A101,'Daños'!$M$5:$M$104))</f>
        <v/>
      </c>
      <c r="N101" s="11">
        <f>IF(A101="","",COUNTIFS('Daños'!$B$5:$B$104,A101,'Daños'!$H$5:$H$104,"Crítica"))</f>
        <v/>
      </c>
      <c r="O101" s="38" t="n"/>
      <c r="P101" s="18" t="n"/>
      <c r="Q101" s="21">
        <f>IF(A101="","",IF(B101="","REVISAR FECHA DE RECEPCIÓN",IF(I101="","REVISAR ESTADO",IF(AND(I101&lt;&gt;"Concluida",I101&lt;&gt;"Cancelada",N101&gt;0),"ATENCIÓN: HALLAZGO CRÍTICO",IF(AND(I101&lt;&gt;"Concluida",I101&lt;&gt;"Cancelada",J101&lt;&gt;"",J101&lt;TODAY()),"PLAZO COMPROMISO VENCIDO",IF(AND(I101&lt;&gt;"Concluida",I101&lt;&gt;"Cancelada",K101&gt;'Parámetros'!$B$3),"REVISAR ANTIGÜEDAD",IF(M101&gt;='Parámetros'!$B$4,"REVISAR IMPORTE ALTO",IF(AND(I101="Concluida",O101=""),"FALTA FECHA DE CIERRE","Sin alerta"))))))))</f>
        <v/>
      </c>
    </row>
    <row r="102">
      <c r="A102" s="16" t="n"/>
      <c r="B102" s="38" t="n"/>
      <c r="C102" s="18" t="n"/>
      <c r="D102" s="18" t="n"/>
      <c r="E102" s="18" t="n"/>
      <c r="F102" s="19" t="n"/>
      <c r="G102" s="18" t="n"/>
      <c r="H102" s="19" t="n"/>
      <c r="I102" s="16" t="n"/>
      <c r="J102" s="38" t="n"/>
      <c r="K102" s="13">
        <f>IF(OR(A102="",B102=""),"",IF(OR(I102="Concluida",I102="Cancelada"),0,MAX(0,TODAY()-B102)))</f>
        <v/>
      </c>
      <c r="L102" s="13">
        <f>IF(A102="","",COUNTIF('Daños'!$B$5:$B$104,A102))</f>
        <v/>
      </c>
      <c r="M102" s="22">
        <f>IF(A102="","",SUMIF('Daños'!$B$5:$B$104,A102,'Daños'!$M$5:$M$104))</f>
        <v/>
      </c>
      <c r="N102" s="13">
        <f>IF(A102="","",COUNTIFS('Daños'!$B$5:$B$104,A102,'Daños'!$H$5:$H$104,"Crítica"))</f>
        <v/>
      </c>
      <c r="O102" s="38" t="n"/>
      <c r="P102" s="18" t="n"/>
      <c r="Q102" s="23">
        <f>IF(A102="","",IF(B102="","REVISAR FECHA DE RECEPCIÓN",IF(I102="","REVISAR ESTADO",IF(AND(I102&lt;&gt;"Concluida",I102&lt;&gt;"Cancelada",N102&gt;0),"ATENCIÓN: HALLAZGO CRÍTICO",IF(AND(I102&lt;&gt;"Concluida",I102&lt;&gt;"Cancelada",J102&lt;&gt;"",J102&lt;TODAY()),"PLAZO COMPROMISO VENCIDO",IF(AND(I102&lt;&gt;"Concluida",I102&lt;&gt;"Cancelada",K102&gt;'Parámetros'!$B$3),"REVISAR ANTIGÜEDAD",IF(M102&gt;='Parámetros'!$B$4,"REVISAR IMPORTE ALTO",IF(AND(I102="Concluida",O102=""),"FALTA FECHA DE CIERRE","Sin alerta"))))))))</f>
        <v/>
      </c>
    </row>
    <row r="103">
      <c r="A103" s="16" t="n"/>
      <c r="B103" s="38" t="n"/>
      <c r="C103" s="18" t="n"/>
      <c r="D103" s="18" t="n"/>
      <c r="E103" s="18" t="n"/>
      <c r="F103" s="19" t="n"/>
      <c r="G103" s="18" t="n"/>
      <c r="H103" s="19" t="n"/>
      <c r="I103" s="16" t="n"/>
      <c r="J103" s="38" t="n"/>
      <c r="K103" s="11">
        <f>IF(OR(A103="",B103=""),"",IF(OR(I103="Concluida",I103="Cancelada"),0,MAX(0,TODAY()-B103)))</f>
        <v/>
      </c>
      <c r="L103" s="11">
        <f>IF(A103="","",COUNTIF('Daños'!$B$5:$B$104,A103))</f>
        <v/>
      </c>
      <c r="M103" s="20">
        <f>IF(A103="","",SUMIF('Daños'!$B$5:$B$104,A103,'Daños'!$M$5:$M$104))</f>
        <v/>
      </c>
      <c r="N103" s="11">
        <f>IF(A103="","",COUNTIFS('Daños'!$B$5:$B$104,A103,'Daños'!$H$5:$H$104,"Crítica"))</f>
        <v/>
      </c>
      <c r="O103" s="38" t="n"/>
      <c r="P103" s="18" t="n"/>
      <c r="Q103" s="21">
        <f>IF(A103="","",IF(B103="","REVISAR FECHA DE RECEPCIÓN",IF(I103="","REVISAR ESTADO",IF(AND(I103&lt;&gt;"Concluida",I103&lt;&gt;"Cancelada",N103&gt;0),"ATENCIÓN: HALLAZGO CRÍTICO",IF(AND(I103&lt;&gt;"Concluida",I103&lt;&gt;"Cancelada",J103&lt;&gt;"",J103&lt;TODAY()),"PLAZO COMPROMISO VENCIDO",IF(AND(I103&lt;&gt;"Concluida",I103&lt;&gt;"Cancelada",K103&gt;'Parámetros'!$B$3),"REVISAR ANTIGÜEDAD",IF(M103&gt;='Parámetros'!$B$4,"REVISAR IMPORTE ALTO",IF(AND(I103="Concluida",O103=""),"FALTA FECHA DE CIERRE","Sin alerta"))))))))</f>
        <v/>
      </c>
    </row>
    <row r="104">
      <c r="A104" s="16" t="n"/>
      <c r="B104" s="38" t="n"/>
      <c r="C104" s="18" t="n"/>
      <c r="D104" s="18" t="n"/>
      <c r="E104" s="18" t="n"/>
      <c r="F104" s="19" t="n"/>
      <c r="G104" s="18" t="n"/>
      <c r="H104" s="19" t="n"/>
      <c r="I104" s="16" t="n"/>
      <c r="J104" s="38" t="n"/>
      <c r="K104" s="13">
        <f>IF(OR(A104="",B104=""),"",IF(OR(I104="Concluida",I104="Cancelada"),0,MAX(0,TODAY()-B104)))</f>
        <v/>
      </c>
      <c r="L104" s="13">
        <f>IF(A104="","",COUNTIF('Daños'!$B$5:$B$104,A104))</f>
        <v/>
      </c>
      <c r="M104" s="22">
        <f>IF(A104="","",SUMIF('Daños'!$B$5:$B$104,A104,'Daños'!$M$5:$M$104))</f>
        <v/>
      </c>
      <c r="N104" s="13">
        <f>IF(A104="","",COUNTIFS('Daños'!$B$5:$B$104,A104,'Daños'!$H$5:$H$104,"Crítica"))</f>
        <v/>
      </c>
      <c r="O104" s="38" t="n"/>
      <c r="P104" s="18" t="n"/>
      <c r="Q104" s="23">
        <f>IF(A104="","",IF(B104="","REVISAR FECHA DE RECEPCIÓN",IF(I104="","REVISAR ESTADO",IF(AND(I104&lt;&gt;"Concluida",I104&lt;&gt;"Cancelada",N104&gt;0),"ATENCIÓN: HALLAZGO CRÍTICO",IF(AND(I104&lt;&gt;"Concluida",I104&lt;&gt;"Cancelada",J104&lt;&gt;"",J104&lt;TODAY()),"PLAZO COMPROMISO VENCIDO",IF(AND(I104&lt;&gt;"Concluida",I104&lt;&gt;"Cancelada",K104&gt;'Parámetros'!$B$3),"REVISAR ANTIGÜEDAD",IF(M104&gt;='Parámetros'!$B$4,"REVISAR IMPORTE ALTO",IF(AND(I104="Concluida",O104=""),"FALTA FECHA DE CIERRE","Sin alerta"))))))))</f>
        <v/>
      </c>
    </row>
  </sheetData>
  <autoFilter ref="A4:Q104"/>
  <mergeCells count="1">
    <mergeCell ref="A1:Q1"/>
  </mergeCells>
  <conditionalFormatting sqref="Q5:Q104">
    <cfRule type="expression" priority="1" dxfId="1">
      <formula>$Q5="Sin alerta"</formula>
    </cfRule>
    <cfRule type="expression" priority="2" dxfId="0">
      <formula>AND($Q5&lt;&gt;"",$Q5&lt;&gt;"Sin alerta")</formula>
    </cfRule>
  </conditionalFormatting>
  <conditionalFormatting sqref="I5:I104">
    <cfRule type="expression" priority="3" dxfId="1">
      <formula>$I5="Concluida"</formula>
    </cfRule>
  </conditionalFormatting>
  <dataValidations count="7">
    <dataValidation sqref="A5:A104" showDropDown="0" showInputMessage="0" showErrorMessage="0" allowBlank="0" errorTitle="Folio duplicado" error="El folio debe ser único dentro del registro." promptTitle="Folio de inspección" prompt="Use un folio interno ficticio y no repetido." type="custom">
      <formula1>OR(A5="",COUNTIF($A$5:$A$104,A5)=1)</formula1>
    </dataValidation>
    <dataValidation sqref="B5:B104" showDropDown="0" showInputMessage="0" showErrorMessage="0" allowBlank="0" errorTitle="Fecha no válida" error="La fecha debe estar dentro del periodo permitido en Parámetros." type="date" operator="between">
      <formula1>INDIRECT("'Parámetros'!$B$7")</formula1>
      <formula2>INDIRECT("'Parámetros'!$B$8")</formula2>
    </dataValidation>
    <dataValidation sqref="F5:F104" showDropDown="0" showInputMessage="0" showErrorMessage="0" allowBlank="0" errorTitle="Año no válido" error="Revise los límites de año modelo en Parámetros." type="whole" operator="between">
      <formula1>INDIRECT("'Parámetros'!$B$5")</formula1>
      <formula2>INDIRECT("'Parámetros'!$B$6")</formula2>
    </dataValidation>
    <dataValidation sqref="H5:H104" showDropDown="0" showInputMessage="0" showErrorMessage="0" allowBlank="0" errorTitle="Odómetro no válido" error="Capture kilómetros entre 0 y el máximo indicado en Parámetros." type="whole" operator="between">
      <formula1>0</formula1>
      <formula2>INDIRECT("'Parámetros'!$B$9")</formula2>
    </dataValidation>
    <dataValidation sqref="I5:I104" showDropDown="0" showInputMessage="0" showErrorMessage="0" allowBlank="0" errorTitle="Estado no válido" error="Seleccione un estado de la lista editable de Parámetros." type="list">
      <formula1>INDIRECT("'Parámetros'!$D$3:$D$7")</formula1>
    </dataValidation>
    <dataValidation sqref="J5:J104" showDropDown="0" showInputMessage="0" showErrorMessage="0" allowBlank="0" errorTitle="Fecha no válida" error="La fecha debe respetar el horizonte definido en Parámetros." type="date" operator="between">
      <formula1>INDIRECT("'Parámetros'!$B$7")</formula1>
      <formula2>INDIRECT("'Parámetros'!$B$12")</formula2>
    </dataValidation>
    <dataValidation sqref="O5:O104" showDropDown="0" showInputMessage="0" showErrorMessage="0" allowBlank="0" errorTitle="Fecha no válida" error="La fecha debe respetar el horizonte definido en Parámetros." type="date" operator="between">
      <formula1>INDIRECT("'Parámetros'!$B$7")</formula1>
      <formula2>INDIRECT("'Parámetros'!$B$12")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5" customWidth="1" min="3" max="3"/>
    <col width="21" customWidth="1" min="4" max="4"/>
    <col width="27" customWidth="1" min="5" max="5"/>
    <col width="20" customWidth="1" min="6" max="6"/>
    <col width="14" customWidth="1" min="7" max="7"/>
    <col width="14" customWidth="1" min="8" max="8"/>
    <col width="12" customWidth="1" min="9" max="9"/>
    <col width="12" customWidth="1" min="10" max="10"/>
    <col width="25" customWidth="1" min="11" max="11"/>
    <col width="21" customWidth="1" min="12" max="12"/>
    <col width="20" customWidth="1" min="13" max="13"/>
    <col width="25" customWidth="1" min="14" max="14"/>
    <col width="19" customWidth="1" min="15" max="15"/>
    <col width="22" customWidth="1" min="16" max="16"/>
    <col width="36" customWidth="1" min="17" max="17"/>
    <col width="29" customWidth="1" min="18" max="18"/>
    <col width="20" customWidth="1" min="19" max="19"/>
    <col width="32" customWidth="1" min="20" max="20"/>
  </cols>
  <sheetData>
    <row r="1" ht="27" customHeight="1">
      <c r="A1" s="1" t="inlineStr">
        <is>
          <t>Inventario de daños y áreas por evaluar o reparar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5" t="n"/>
    </row>
    <row r="2" ht="32" customHeight="1">
      <c r="A2" s="3" t="inlineStr">
        <is>
          <t>Los conceptos, costos, vehículos y responsables son ficticios. Los importes son preliminares y no constituyen diagnóstico ni cotización oficial.</t>
        </is>
      </c>
    </row>
    <row r="3"/>
    <row r="4" ht="32" customHeight="1">
      <c r="A4" s="4" t="inlineStr">
        <is>
          <t>Folio de hallazgo</t>
        </is>
      </c>
      <c r="B4" s="4" t="inlineStr">
        <is>
          <t>Folio de inspección</t>
        </is>
      </c>
      <c r="C4" s="4" t="inlineStr">
        <is>
          <t>Fecha de revisión</t>
        </is>
      </c>
      <c r="D4" s="4" t="inlineStr">
        <is>
          <t>Área</t>
        </is>
      </c>
      <c r="E4" s="4" t="inlineStr">
        <is>
          <t>Componente</t>
        </is>
      </c>
      <c r="F4" s="4" t="inlineStr">
        <is>
          <t>Tipo de daño</t>
        </is>
      </c>
      <c r="G4" s="4" t="inlineStr">
        <is>
          <t>Severidad</t>
        </is>
      </c>
      <c r="H4" s="4" t="inlineStr">
        <is>
          <t>Prioridad</t>
        </is>
      </c>
      <c r="I4" s="4" t="inlineStr">
        <is>
          <t>Cantidad</t>
        </is>
      </c>
      <c r="J4" s="4" t="inlineStr">
        <is>
          <t>Unidad</t>
        </is>
      </c>
      <c r="K4" s="4" t="inlineStr">
        <is>
          <t>Acción propuesta</t>
        </is>
      </c>
      <c r="L4" s="4" t="inlineStr">
        <is>
          <t>Costo unitario estimado</t>
        </is>
      </c>
      <c r="M4" s="4" t="inlineStr">
        <is>
          <t>Subtotal preliminar</t>
        </is>
      </c>
      <c r="N4" s="4" t="inlineStr">
        <is>
          <t>Requiere evaluación especializada</t>
        </is>
      </c>
      <c r="O4" s="4" t="inlineStr">
        <is>
          <t>Estado del hallazgo</t>
        </is>
      </c>
      <c r="P4" s="4" t="inlineStr">
        <is>
          <t>Responsable ficticio</t>
        </is>
      </c>
      <c r="Q4" s="4" t="inlineStr">
        <is>
          <t>Observación ficticia</t>
        </is>
      </c>
      <c r="R4" s="4" t="inlineStr">
        <is>
          <t>Referencia de evidencia ficticia</t>
        </is>
      </c>
      <c r="S4" s="4" t="inlineStr">
        <is>
          <t>Estado de inspección</t>
        </is>
      </c>
      <c r="T4" s="4" t="inlineStr">
        <is>
          <t>Alerta administrativa</t>
        </is>
      </c>
    </row>
    <row r="5">
      <c r="A5" s="16" t="inlineStr">
        <is>
          <t>HAL-FICT-26001</t>
        </is>
      </c>
      <c r="B5" s="16" t="inlineStr">
        <is>
          <t>INS-FICT-26001</t>
        </is>
      </c>
      <c r="C5" s="38" t="n">
        <v>46264</v>
      </c>
      <c r="D5" s="16" t="inlineStr">
        <is>
          <t>Frente</t>
        </is>
      </c>
      <c r="E5" s="18" t="inlineStr">
        <is>
          <t>Cubierta frontal ficticia</t>
        </is>
      </c>
      <c r="F5" s="16" t="inlineStr">
        <is>
          <t>Abolladura</t>
        </is>
      </c>
      <c r="G5" s="16" t="inlineStr">
        <is>
          <t>Leve</t>
        </is>
      </c>
      <c r="H5" s="16" t="inlineStr">
        <is>
          <t>Baja</t>
        </is>
      </c>
      <c r="I5" s="24" t="n">
        <v>1</v>
      </c>
      <c r="J5" s="16" t="inlineStr">
        <is>
          <t>pieza</t>
        </is>
      </c>
      <c r="K5" s="18" t="inlineStr">
        <is>
          <t>Reparar</t>
        </is>
      </c>
      <c r="L5" s="25" t="n">
        <v>4800</v>
      </c>
      <c r="M5" s="20">
        <f>IF(OR(A5="",I5="",L5=""),"",I5*L5)</f>
        <v/>
      </c>
      <c r="N5" s="16" t="inlineStr">
        <is>
          <t>No</t>
        </is>
      </c>
      <c r="O5" s="16" t="inlineStr">
        <is>
          <t>Atendido</t>
        </is>
      </c>
      <c r="P5" s="18" t="inlineStr">
        <is>
          <t>Persona Ficticia Uno</t>
        </is>
      </c>
      <c r="Q5" s="18" t="inlineStr">
        <is>
          <t>Deformación superficial ficticia.</t>
        </is>
      </c>
      <c r="R5" s="18" t="inlineStr">
        <is>
          <t>EVID-FICT-001</t>
        </is>
      </c>
      <c r="S5" s="10">
        <f>IF(B5="","",IFERROR(VLOOKUP(B5,'Inspecciones'!$A$5:$I$104,9,FALSE),"Folio no encontrado"))</f>
        <v/>
      </c>
      <c r="T5" s="21">
        <f>IF(A5="","",IF(B5="","REVISAR FOLIO",IF(S5="Folio no encontrado","FOLIO NO ENCONTRADO",IF(OR(D5="",E5=""),"REVISAR DESCRIPCIÓN",IF(AND(H5="Crítica",OR(O5="Pendiente",O5="Cotizado")),"ATENCIÓN: PRIORIDAD CRÍTICA",IF(AND(M5="",O5&lt;&gt;"Descartado"),"REVISAR CANTIDAD O IMPORTE",IF(AND(N5="Sí",O5="Atendido"),"CONFIRMAR EVALUACIÓN","Sin alerta")))))))</f>
        <v/>
      </c>
    </row>
    <row r="6">
      <c r="A6" s="16" t="inlineStr">
        <is>
          <t>HAL-FICT-26002</t>
        </is>
      </c>
      <c r="B6" s="16" t="inlineStr">
        <is>
          <t>INS-FICT-26002</t>
        </is>
      </c>
      <c r="C6" s="38" t="n">
        <v>46267</v>
      </c>
      <c r="D6" s="16" t="inlineStr">
        <is>
          <t>Costado izquierdo</t>
        </is>
      </c>
      <c r="E6" s="18" t="inlineStr">
        <is>
          <t>Estructura lateral ficticia</t>
        </is>
      </c>
      <c r="F6" s="16" t="inlineStr">
        <is>
          <t>Desalineación</t>
        </is>
      </c>
      <c r="G6" s="16" t="inlineStr">
        <is>
          <t>Severa</t>
        </is>
      </c>
      <c r="H6" s="16" t="inlineStr">
        <is>
          <t>Crítica</t>
        </is>
      </c>
      <c r="I6" s="24" t="n">
        <v>1</v>
      </c>
      <c r="J6" s="16" t="inlineStr">
        <is>
          <t>servicio</t>
        </is>
      </c>
      <c r="K6" s="18" t="inlineStr">
        <is>
          <t>Desmontar para evaluar</t>
        </is>
      </c>
      <c r="L6" s="25" t="n">
        <v>18500</v>
      </c>
      <c r="M6" s="22">
        <f>IF(OR(A6="",I6="",L6=""),"",I6*L6)</f>
        <v/>
      </c>
      <c r="N6" s="16" t="inlineStr">
        <is>
          <t>Sí</t>
        </is>
      </c>
      <c r="O6" s="16" t="inlineStr">
        <is>
          <t>Pendiente</t>
        </is>
      </c>
      <c r="P6" s="18" t="inlineStr">
        <is>
          <t>Persona Ficticia Dos</t>
        </is>
      </c>
      <c r="Q6" s="18" t="inlineStr">
        <is>
          <t>Requiere evaluación adicional ficticia.</t>
        </is>
      </c>
      <c r="R6" s="18" t="inlineStr">
        <is>
          <t>EVID-FICT-002</t>
        </is>
      </c>
      <c r="S6" s="12">
        <f>IF(B6="","",IFERROR(VLOOKUP(B6,'Inspecciones'!$A$5:$I$104,9,FALSE),"Folio no encontrado"))</f>
        <v/>
      </c>
      <c r="T6" s="23">
        <f>IF(A6="","",IF(B6="","REVISAR FOLIO",IF(S6="Folio no encontrado","FOLIO NO ENCONTRADO",IF(OR(D6="",E6=""),"REVISAR DESCRIPCIÓN",IF(AND(H6="Crítica",OR(O6="Pendiente",O6="Cotizado")),"ATENCIÓN: PRIORIDAD CRÍTICA",IF(AND(M6="",O6&lt;&gt;"Descartado"),"REVISAR CANTIDAD O IMPORTE",IF(AND(N6="Sí",O6="Atendido"),"CONFIRMAR EVALUACIÓN","Sin alerta")))))))</f>
        <v/>
      </c>
    </row>
    <row r="7">
      <c r="A7" s="16" t="inlineStr">
        <is>
          <t>HAL-FICT-26003</t>
        </is>
      </c>
      <c r="B7" s="16" t="inlineStr">
        <is>
          <t>INS-FICT-26003</t>
        </is>
      </c>
      <c r="C7" s="38" t="n">
        <v>46270</v>
      </c>
      <c r="D7" s="16" t="inlineStr">
        <is>
          <t>Parte trasera</t>
        </is>
      </c>
      <c r="E7" s="18" t="inlineStr">
        <is>
          <t>Panel trasero ficticio</t>
        </is>
      </c>
      <c r="F7" s="16" t="inlineStr">
        <is>
          <t>Abolladura</t>
        </is>
      </c>
      <c r="G7" s="16" t="inlineStr">
        <is>
          <t>Moderada</t>
        </is>
      </c>
      <c r="H7" s="16" t="inlineStr">
        <is>
          <t>Alta</t>
        </is>
      </c>
      <c r="I7" s="24" t="n">
        <v>1</v>
      </c>
      <c r="J7" s="16" t="inlineStr">
        <is>
          <t>pieza</t>
        </is>
      </c>
      <c r="K7" s="18" t="inlineStr">
        <is>
          <t>Reparar</t>
        </is>
      </c>
      <c r="L7" s="25" t="n">
        <v>9200</v>
      </c>
      <c r="M7" s="20">
        <f>IF(OR(A7="",I7="",L7=""),"",I7*L7)</f>
        <v/>
      </c>
      <c r="N7" s="16" t="inlineStr">
        <is>
          <t>No</t>
        </is>
      </c>
      <c r="O7" s="16" t="inlineStr">
        <is>
          <t>Cotizado</t>
        </is>
      </c>
      <c r="P7" s="18" t="inlineStr">
        <is>
          <t>Persona Ficticia Tres</t>
        </is>
      </c>
      <c r="Q7" s="18" t="inlineStr">
        <is>
          <t>Daño visible de ejemplo.</t>
        </is>
      </c>
      <c r="R7" s="18" t="inlineStr">
        <is>
          <t>EVID-FICT-003</t>
        </is>
      </c>
      <c r="S7" s="10">
        <f>IF(B7="","",IFERROR(VLOOKUP(B7,'Inspecciones'!$A$5:$I$104,9,FALSE),"Folio no encontrado"))</f>
        <v/>
      </c>
      <c r="T7" s="21">
        <f>IF(A7="","",IF(B7="","REVISAR FOLIO",IF(S7="Folio no encontrado","FOLIO NO ENCONTRADO",IF(OR(D7="",E7=""),"REVISAR DESCRIPCIÓN",IF(AND(H7="Crítica",OR(O7="Pendiente",O7="Cotizado")),"ATENCIÓN: PRIORIDAD CRÍTICA",IF(AND(M7="",O7&lt;&gt;"Descartado"),"REVISAR CANTIDAD O IMPORTE",IF(AND(N7="Sí",O7="Atendido"),"CONFIRMAR EVALUACIÓN","Sin alerta")))))))</f>
        <v/>
      </c>
    </row>
    <row r="8">
      <c r="A8" s="16" t="inlineStr">
        <is>
          <t>HAL-FICT-26004</t>
        </is>
      </c>
      <c r="B8" s="16" t="inlineStr">
        <is>
          <t>INS-FICT-26004</t>
        </is>
      </c>
      <c r="C8" s="38" t="n">
        <v>46256</v>
      </c>
      <c r="D8" s="16" t="inlineStr">
        <is>
          <t>Costado derecho</t>
        </is>
      </c>
      <c r="E8" s="18" t="inlineStr">
        <is>
          <t>Puerta ficticia derecha</t>
        </is>
      </c>
      <c r="F8" s="16" t="inlineStr">
        <is>
          <t>Rayón</t>
        </is>
      </c>
      <c r="G8" s="16" t="inlineStr">
        <is>
          <t>Leve</t>
        </is>
      </c>
      <c r="H8" s="16" t="inlineStr">
        <is>
          <t>Baja</t>
        </is>
      </c>
      <c r="I8" s="24" t="n">
        <v>2.5</v>
      </c>
      <c r="J8" s="16" t="inlineStr">
        <is>
          <t>hora</t>
        </is>
      </c>
      <c r="K8" s="18" t="inlineStr">
        <is>
          <t>Reparar</t>
        </is>
      </c>
      <c r="L8" s="25" t="n">
        <v>780</v>
      </c>
      <c r="M8" s="22">
        <f>IF(OR(A8="",I8="",L8=""),"",I8*L8)</f>
        <v/>
      </c>
      <c r="N8" s="16" t="inlineStr">
        <is>
          <t>No</t>
        </is>
      </c>
      <c r="O8" s="16" t="inlineStr">
        <is>
          <t>Atendido</t>
        </is>
      </c>
      <c r="P8" s="18" t="inlineStr">
        <is>
          <t>Persona Ficticia Cuatro</t>
        </is>
      </c>
      <c r="Q8" s="18" t="inlineStr">
        <is>
          <t>Rayón superficial ficticio.</t>
        </is>
      </c>
      <c r="R8" s="18" t="inlineStr">
        <is>
          <t>EVID-FICT-004</t>
        </is>
      </c>
      <c r="S8" s="12">
        <f>IF(B8="","",IFERROR(VLOOKUP(B8,'Inspecciones'!$A$5:$I$104,9,FALSE),"Folio no encontrado"))</f>
        <v/>
      </c>
      <c r="T8" s="23">
        <f>IF(A8="","",IF(B8="","REVISAR FOLIO",IF(S8="Folio no encontrado","FOLIO NO ENCONTRADO",IF(OR(D8="",E8=""),"REVISAR DESCRIPCIÓN",IF(AND(H8="Crítica",OR(O8="Pendiente",O8="Cotizado")),"ATENCIÓN: PRIORIDAD CRÍTICA",IF(AND(M8="",O8&lt;&gt;"Descartado"),"REVISAR CANTIDAD O IMPORTE",IF(AND(N8="Sí",O8="Atendido"),"CONFIRMAR EVALUACIÓN","Sin alerta")))))))</f>
        <v/>
      </c>
    </row>
    <row r="9">
      <c r="A9" s="16" t="inlineStr">
        <is>
          <t>HAL-FICT-26005</t>
        </is>
      </c>
      <c r="B9" s="16" t="inlineStr">
        <is>
          <t>INS-FICT-26005</t>
        </is>
      </c>
      <c r="C9" s="38" t="n">
        <v>46261</v>
      </c>
      <c r="D9" s="16" t="inlineStr">
        <is>
          <t>Frente</t>
        </is>
      </c>
      <c r="E9" s="18" t="inlineStr">
        <is>
          <t>Módulo frontal ficticio</t>
        </is>
      </c>
      <c r="F9" s="16" t="inlineStr">
        <is>
          <t>Fractura</t>
        </is>
      </c>
      <c r="G9" s="16" t="inlineStr">
        <is>
          <t>Severa</t>
        </is>
      </c>
      <c r="H9" s="16" t="inlineStr">
        <is>
          <t>Alta</t>
        </is>
      </c>
      <c r="I9" s="24" t="n">
        <v>1</v>
      </c>
      <c r="J9" s="16" t="inlineStr">
        <is>
          <t>pieza</t>
        </is>
      </c>
      <c r="K9" s="18" t="inlineStr">
        <is>
          <t>Sustituir</t>
        </is>
      </c>
      <c r="L9" s="25" t="n">
        <v>32000</v>
      </c>
      <c r="M9" s="20">
        <f>IF(OR(A9="",I9="",L9=""),"",I9*L9)</f>
        <v/>
      </c>
      <c r="N9" s="16" t="inlineStr">
        <is>
          <t>Sí</t>
        </is>
      </c>
      <c r="O9" s="16" t="inlineStr">
        <is>
          <t>Autorizado</t>
        </is>
      </c>
      <c r="P9" s="18" t="inlineStr">
        <is>
          <t>Persona Ficticia Cinco</t>
        </is>
      </c>
      <c r="Q9" s="18" t="inlineStr">
        <is>
          <t>Importe preliminar alto de ejemplo.</t>
        </is>
      </c>
      <c r="R9" s="18" t="inlineStr">
        <is>
          <t>EVID-FICT-005</t>
        </is>
      </c>
      <c r="S9" s="10">
        <f>IF(B9="","",IFERROR(VLOOKUP(B9,'Inspecciones'!$A$5:$I$104,9,FALSE),"Folio no encontrado"))</f>
        <v/>
      </c>
      <c r="T9" s="21">
        <f>IF(A9="","",IF(B9="","REVISAR FOLIO",IF(S9="Folio no encontrado","FOLIO NO ENCONTRADO",IF(OR(D9="",E9=""),"REVISAR DESCRIPCIÓN",IF(AND(H9="Crítica",OR(O9="Pendiente",O9="Cotizado")),"ATENCIÓN: PRIORIDAD CRÍTICA",IF(AND(M9="",O9&lt;&gt;"Descartado"),"REVISAR CANTIDAD O IMPORTE",IF(AND(N9="Sí",O9="Atendido"),"CONFIRMAR EVALUACIÓN","Sin alerta")))))))</f>
        <v/>
      </c>
    </row>
    <row r="10">
      <c r="A10" s="16" t="inlineStr">
        <is>
          <t>HAL-FICT-26006</t>
        </is>
      </c>
      <c r="B10" s="16" t="inlineStr">
        <is>
          <t>INS-FICT-26006</t>
        </is>
      </c>
      <c r="C10" s="38" t="n">
        <v>46272</v>
      </c>
      <c r="D10" s="16" t="inlineStr">
        <is>
          <t>Techo</t>
        </is>
      </c>
      <c r="E10" s="18" t="inlineStr">
        <is>
          <t>Panel superior ficticio</t>
        </is>
      </c>
      <c r="F10" s="16" t="inlineStr">
        <is>
          <t>Abolladura</t>
        </is>
      </c>
      <c r="G10" s="16" t="inlineStr">
        <is>
          <t>Moderada</t>
        </is>
      </c>
      <c r="H10" s="16" t="inlineStr">
        <is>
          <t>Media</t>
        </is>
      </c>
      <c r="I10" s="24" t="n">
        <v>3</v>
      </c>
      <c r="J10" s="16" t="inlineStr">
        <is>
          <t>hora</t>
        </is>
      </c>
      <c r="K10" s="18" t="inlineStr">
        <is>
          <t>Evaluar</t>
        </is>
      </c>
      <c r="L10" s="25" t="n">
        <v>950</v>
      </c>
      <c r="M10" s="22">
        <f>IF(OR(A10="",I10="",L10=""),"",I10*L10)</f>
        <v/>
      </c>
      <c r="N10" s="16" t="inlineStr">
        <is>
          <t>Sí</t>
        </is>
      </c>
      <c r="O10" s="16" t="inlineStr">
        <is>
          <t>Pendiente</t>
        </is>
      </c>
      <c r="P10" s="18" t="inlineStr">
        <is>
          <t>Persona Ficticia Seis</t>
        </is>
      </c>
      <c r="Q10" s="18" t="inlineStr">
        <is>
          <t>Área pendiente de evaluación ficticia.</t>
        </is>
      </c>
      <c r="R10" s="18" t="inlineStr">
        <is>
          <t>EVID-FICT-006</t>
        </is>
      </c>
      <c r="S10" s="12">
        <f>IF(B10="","",IFERROR(VLOOKUP(B10,'Inspecciones'!$A$5:$I$104,9,FALSE),"Folio no encontrado"))</f>
        <v/>
      </c>
      <c r="T10" s="23">
        <f>IF(A10="","",IF(B10="","REVISAR FOLIO",IF(S10="Folio no encontrado","FOLIO NO ENCONTRADO",IF(OR(D10="",E10=""),"REVISAR DESCRIPCIÓN",IF(AND(H10="Crítica",OR(O10="Pendiente",O10="Cotizado")),"ATENCIÓN: PRIORIDAD CRÍTICA",IF(AND(M10="",O10&lt;&gt;"Descartado"),"REVISAR CANTIDAD O IMPORTE",IF(AND(N10="Sí",O10="Atendido"),"CONFIRMAR EVALUACIÓN","Sin alerta")))))))</f>
        <v/>
      </c>
    </row>
    <row r="11">
      <c r="A11" s="16" t="inlineStr">
        <is>
          <t>HAL-FICT-26007</t>
        </is>
      </c>
      <c r="B11" s="16" t="inlineStr">
        <is>
          <t>INS-FICT-26007</t>
        </is>
      </c>
      <c r="C11" s="38" t="n">
        <v>46246</v>
      </c>
      <c r="D11" s="16" t="inlineStr">
        <is>
          <t>Interior</t>
        </is>
      </c>
      <c r="E11" s="18" t="inlineStr">
        <is>
          <t>Revestimiento ficticio</t>
        </is>
      </c>
      <c r="F11" s="16" t="inlineStr">
        <is>
          <t>Rasgadura</t>
        </is>
      </c>
      <c r="G11" s="16" t="inlineStr">
        <is>
          <t>Leve</t>
        </is>
      </c>
      <c r="H11" s="16" t="inlineStr">
        <is>
          <t>Baja</t>
        </is>
      </c>
      <c r="I11" s="24" t="n">
        <v>1</v>
      </c>
      <c r="J11" s="16" t="inlineStr">
        <is>
          <t>pieza</t>
        </is>
      </c>
      <c r="K11" s="18" t="inlineStr">
        <is>
          <t>Evaluar</t>
        </is>
      </c>
      <c r="L11" s="25" t="n">
        <v>0</v>
      </c>
      <c r="M11" s="20">
        <f>IF(OR(A11="",I11="",L11=""),"",I11*L11)</f>
        <v/>
      </c>
      <c r="N11" s="16" t="inlineStr">
        <is>
          <t>No</t>
        </is>
      </c>
      <c r="O11" s="16" t="inlineStr">
        <is>
          <t>Descartado</t>
        </is>
      </c>
      <c r="P11" s="18" t="inlineStr">
        <is>
          <t>Persona Ficticia Siete</t>
        </is>
      </c>
      <c r="Q11" s="18" t="inlineStr">
        <is>
          <t>Hallazgo descartado en caso ficticio.</t>
        </is>
      </c>
      <c r="R11" s="18" t="inlineStr">
        <is>
          <t>EVID-FICT-007</t>
        </is>
      </c>
      <c r="S11" s="10">
        <f>IF(B11="","",IFERROR(VLOOKUP(B11,'Inspecciones'!$A$5:$I$104,9,FALSE),"Folio no encontrado"))</f>
        <v/>
      </c>
      <c r="T11" s="21">
        <f>IF(A11="","",IF(B11="","REVISAR FOLIO",IF(S11="Folio no encontrado","FOLIO NO ENCONTRADO",IF(OR(D11="",E11=""),"REVISAR DESCRIPCIÓN",IF(AND(H11="Crítica",OR(O11="Pendiente",O11="Cotizado")),"ATENCIÓN: PRIORIDAD CRÍTICA",IF(AND(M11="",O11&lt;&gt;"Descartado"),"REVISAR CANTIDAD O IMPORTE",IF(AND(N11="Sí",O11="Atendido"),"CONFIRMAR EVALUACIÓN","Sin alerta")))))))</f>
        <v/>
      </c>
    </row>
    <row r="12">
      <c r="A12" s="16" t="inlineStr">
        <is>
          <t>HAL-FICT-26008</t>
        </is>
      </c>
      <c r="B12" s="16" t="inlineStr">
        <is>
          <t>INS-FICT-26008</t>
        </is>
      </c>
      <c r="C12" s="38" t="n">
        <v>46269</v>
      </c>
      <c r="D12" s="16" t="inlineStr">
        <is>
          <t>Parte inferior</t>
        </is>
      </c>
      <c r="E12" s="18" t="inlineStr">
        <is>
          <t>Soporte inferior ficticio</t>
        </is>
      </c>
      <c r="F12" s="16" t="inlineStr">
        <is>
          <t>Desalineación</t>
        </is>
      </c>
      <c r="G12" s="16" t="inlineStr">
        <is>
          <t>Moderada</t>
        </is>
      </c>
      <c r="H12" s="16" t="inlineStr">
        <is>
          <t>Alta</t>
        </is>
      </c>
      <c r="I12" s="24" t="n">
        <v>1</v>
      </c>
      <c r="J12" s="16" t="inlineStr">
        <is>
          <t>servicio</t>
        </is>
      </c>
      <c r="K12" s="18" t="inlineStr">
        <is>
          <t>Desmontar para evaluar</t>
        </is>
      </c>
      <c r="L12" s="25" t="n">
        <v>12700</v>
      </c>
      <c r="M12" s="22">
        <f>IF(OR(A12="",I12="",L12=""),"",I12*L12)</f>
        <v/>
      </c>
      <c r="N12" s="16" t="inlineStr">
        <is>
          <t>Sí</t>
        </is>
      </c>
      <c r="O12" s="16" t="inlineStr">
        <is>
          <t>Atendido</t>
        </is>
      </c>
      <c r="P12" s="18" t="inlineStr">
        <is>
          <t>Persona Ficticia Ocho</t>
        </is>
      </c>
      <c r="Q12" s="18" t="inlineStr">
        <is>
          <t>Confirmar registro de evaluación ficticia.</t>
        </is>
      </c>
      <c r="R12" s="18" t="inlineStr">
        <is>
          <t>EVID-FICT-008</t>
        </is>
      </c>
      <c r="S12" s="12">
        <f>IF(B12="","",IFERROR(VLOOKUP(B12,'Inspecciones'!$A$5:$I$104,9,FALSE),"Folio no encontrado"))</f>
        <v/>
      </c>
      <c r="T12" s="23">
        <f>IF(A12="","",IF(B12="","REVISAR FOLIO",IF(S12="Folio no encontrado","FOLIO NO ENCONTRADO",IF(OR(D12="",E12=""),"REVISAR DESCRIPCIÓN",IF(AND(H12="Crítica",OR(O12="Pendiente",O12="Cotizado")),"ATENCIÓN: PRIORIDAD CRÍTICA",IF(AND(M12="",O12&lt;&gt;"Descartado"),"REVISAR CANTIDAD O IMPORTE",IF(AND(N12="Sí",O12="Atendido"),"CONFIRMAR EVALUACIÓN","Sin alerta")))))))</f>
        <v/>
      </c>
    </row>
    <row r="13">
      <c r="A13" s="16" t="inlineStr">
        <is>
          <t>HAL-FICT-26009</t>
        </is>
      </c>
      <c r="B13" s="16" t="inlineStr">
        <is>
          <t>INS-FICT-26009</t>
        </is>
      </c>
      <c r="C13" s="38" t="n">
        <v>46265</v>
      </c>
      <c r="D13" s="16" t="inlineStr">
        <is>
          <t>Parte trasera</t>
        </is>
      </c>
      <c r="E13" s="18" t="inlineStr">
        <is>
          <t>Lámpara trasera ficticia</t>
        </is>
      </c>
      <c r="F13" s="16" t="inlineStr">
        <is>
          <t>Fractura</t>
        </is>
      </c>
      <c r="G13" s="16" t="inlineStr">
        <is>
          <t>Severa</t>
        </is>
      </c>
      <c r="H13" s="16" t="inlineStr">
        <is>
          <t>Crítica</t>
        </is>
      </c>
      <c r="I13" s="24" t="n">
        <v>1</v>
      </c>
      <c r="J13" s="16" t="inlineStr">
        <is>
          <t>pieza</t>
        </is>
      </c>
      <c r="K13" s="18" t="inlineStr">
        <is>
          <t>Sustituir</t>
        </is>
      </c>
      <c r="L13" s="25" t="n">
        <v>8900</v>
      </c>
      <c r="M13" s="20">
        <f>IF(OR(A13="",I13="",L13=""),"",I13*L13)</f>
        <v/>
      </c>
      <c r="N13" s="16" t="inlineStr">
        <is>
          <t>No</t>
        </is>
      </c>
      <c r="O13" s="16" t="inlineStr">
        <is>
          <t>En proceso</t>
        </is>
      </c>
      <c r="P13" s="18" t="inlineStr">
        <is>
          <t>Persona Ficticia Nueve</t>
        </is>
      </c>
      <c r="Q13" s="18" t="inlineStr">
        <is>
          <t>Componente ficticio en proceso.</t>
        </is>
      </c>
      <c r="R13" s="18" t="inlineStr">
        <is>
          <t>EVID-FICT-009</t>
        </is>
      </c>
      <c r="S13" s="10">
        <f>IF(B13="","",IFERROR(VLOOKUP(B13,'Inspecciones'!$A$5:$I$104,9,FALSE),"Folio no encontrado"))</f>
        <v/>
      </c>
      <c r="T13" s="21">
        <f>IF(A13="","",IF(B13="","REVISAR FOLIO",IF(S13="Folio no encontrado","FOLIO NO ENCONTRADO",IF(OR(D13="",E13=""),"REVISAR DESCRIPCIÓN",IF(AND(H13="Crítica",OR(O13="Pendiente",O13="Cotizado")),"ATENCIÓN: PRIORIDAD CRÍTICA",IF(AND(M13="",O13&lt;&gt;"Descartado"),"REVISAR CANTIDAD O IMPORTE",IF(AND(N13="Sí",O13="Atendido"),"CONFIRMAR EVALUACIÓN","Sin alerta")))))))</f>
        <v/>
      </c>
    </row>
    <row r="14">
      <c r="A14" s="16" t="inlineStr">
        <is>
          <t>HAL-FICT-26010</t>
        </is>
      </c>
      <c r="B14" s="16" t="inlineStr">
        <is>
          <t>INS-FICT-26010</t>
        </is>
      </c>
      <c r="C14" s="38" t="n">
        <v>46274</v>
      </c>
      <c r="D14" s="16" t="inlineStr">
        <is>
          <t>Costado izquierdo</t>
        </is>
      </c>
      <c r="E14" s="18" t="inlineStr">
        <is>
          <t>Puerta ficticia izquierda</t>
        </is>
      </c>
      <c r="F14" s="16" t="inlineStr">
        <is>
          <t>Rayón</t>
        </is>
      </c>
      <c r="G14" s="16" t="inlineStr">
        <is>
          <t>Leve</t>
        </is>
      </c>
      <c r="H14" s="16" t="inlineStr">
        <is>
          <t>Baja</t>
        </is>
      </c>
      <c r="I14" s="24" t="n">
        <v>1.5</v>
      </c>
      <c r="J14" s="16" t="inlineStr">
        <is>
          <t>hora</t>
        </is>
      </c>
      <c r="K14" s="18" t="inlineStr">
        <is>
          <t>Reparar</t>
        </is>
      </c>
      <c r="L14" s="25" t="n">
        <v>820</v>
      </c>
      <c r="M14" s="22">
        <f>IF(OR(A14="",I14="",L14=""),"",I14*L14)</f>
        <v/>
      </c>
      <c r="N14" s="16" t="inlineStr">
        <is>
          <t>No</t>
        </is>
      </c>
      <c r="O14" s="16" t="inlineStr">
        <is>
          <t>Pendiente</t>
        </is>
      </c>
      <c r="P14" s="18" t="inlineStr">
        <is>
          <t>Persona Ficticia Diez</t>
        </is>
      </c>
      <c r="Q14" s="18" t="inlineStr">
        <is>
          <t>Rayón de ejemplo pendiente.</t>
        </is>
      </c>
      <c r="R14" s="18" t="inlineStr">
        <is>
          <t>EVID-FICT-010</t>
        </is>
      </c>
      <c r="S14" s="12">
        <f>IF(B14="","",IFERROR(VLOOKUP(B14,'Inspecciones'!$A$5:$I$104,9,FALSE),"Folio no encontrado"))</f>
        <v/>
      </c>
      <c r="T14" s="23">
        <f>IF(A14="","",IF(B14="","REVISAR FOLIO",IF(S14="Folio no encontrado","FOLIO NO ENCONTRADO",IF(OR(D14="",E14=""),"REVISAR DESCRIPCIÓN",IF(AND(H14="Crítica",OR(O14="Pendiente",O14="Cotizado")),"ATENCIÓN: PRIORIDAD CRÍTICA",IF(AND(M14="",O14&lt;&gt;"Descartado"),"REVISAR CANTIDAD O IMPORTE",IF(AND(N14="Sí",O14="Atendido"),"CONFIRMAR EVALUACIÓN","Sin alerta")))))))</f>
        <v/>
      </c>
    </row>
    <row r="15">
      <c r="A15" s="16" t="n"/>
      <c r="B15" s="16" t="n"/>
      <c r="C15" s="38" t="n"/>
      <c r="D15" s="16" t="n"/>
      <c r="E15" s="18" t="n"/>
      <c r="F15" s="16" t="n"/>
      <c r="G15" s="16" t="n"/>
      <c r="H15" s="16" t="n"/>
      <c r="I15" s="24" t="n"/>
      <c r="J15" s="16" t="n"/>
      <c r="K15" s="18" t="n"/>
      <c r="L15" s="25" t="n"/>
      <c r="M15" s="20">
        <f>IF(OR(A15="",I15="",L15=""),"",I15*L15)</f>
        <v/>
      </c>
      <c r="N15" s="16" t="n"/>
      <c r="O15" s="16" t="n"/>
      <c r="P15" s="18" t="n"/>
      <c r="Q15" s="18" t="n"/>
      <c r="R15" s="18" t="n"/>
      <c r="S15" s="10">
        <f>IF(B15="","",IFERROR(VLOOKUP(B15,'Inspecciones'!$A$5:$I$104,9,FALSE),"Folio no encontrado"))</f>
        <v/>
      </c>
      <c r="T15" s="21">
        <f>IF(A15="","",IF(B15="","REVISAR FOLIO",IF(S15="Folio no encontrado","FOLIO NO ENCONTRADO",IF(OR(D15="",E15=""),"REVISAR DESCRIPCIÓN",IF(AND(H15="Crítica",OR(O15="Pendiente",O15="Cotizado")),"ATENCIÓN: PRIORIDAD CRÍTICA",IF(AND(M15="",O15&lt;&gt;"Descartado"),"REVISAR CANTIDAD O IMPORTE",IF(AND(N15="Sí",O15="Atendido"),"CONFIRMAR EVALUACIÓN","Sin alerta")))))))</f>
        <v/>
      </c>
    </row>
    <row r="16">
      <c r="A16" s="16" t="n"/>
      <c r="B16" s="16" t="n"/>
      <c r="C16" s="38" t="n"/>
      <c r="D16" s="16" t="n"/>
      <c r="E16" s="18" t="n"/>
      <c r="F16" s="16" t="n"/>
      <c r="G16" s="16" t="n"/>
      <c r="H16" s="16" t="n"/>
      <c r="I16" s="24" t="n"/>
      <c r="J16" s="16" t="n"/>
      <c r="K16" s="18" t="n"/>
      <c r="L16" s="25" t="n"/>
      <c r="M16" s="22">
        <f>IF(OR(A16="",I16="",L16=""),"",I16*L16)</f>
        <v/>
      </c>
      <c r="N16" s="16" t="n"/>
      <c r="O16" s="16" t="n"/>
      <c r="P16" s="18" t="n"/>
      <c r="Q16" s="18" t="n"/>
      <c r="R16" s="18" t="n"/>
      <c r="S16" s="12">
        <f>IF(B16="","",IFERROR(VLOOKUP(B16,'Inspecciones'!$A$5:$I$104,9,FALSE),"Folio no encontrado"))</f>
        <v/>
      </c>
      <c r="T16" s="23">
        <f>IF(A16="","",IF(B16="","REVISAR FOLIO",IF(S16="Folio no encontrado","FOLIO NO ENCONTRADO",IF(OR(D16="",E16=""),"REVISAR DESCRIPCIÓN",IF(AND(H16="Crítica",OR(O16="Pendiente",O16="Cotizado")),"ATENCIÓN: PRIORIDAD CRÍTICA",IF(AND(M16="",O16&lt;&gt;"Descartado"),"REVISAR CANTIDAD O IMPORTE",IF(AND(N16="Sí",O16="Atendido"),"CONFIRMAR EVALUACIÓN","Sin alerta")))))))</f>
        <v/>
      </c>
    </row>
    <row r="17">
      <c r="A17" s="16" t="n"/>
      <c r="B17" s="16" t="n"/>
      <c r="C17" s="38" t="n"/>
      <c r="D17" s="16" t="n"/>
      <c r="E17" s="18" t="n"/>
      <c r="F17" s="16" t="n"/>
      <c r="G17" s="16" t="n"/>
      <c r="H17" s="16" t="n"/>
      <c r="I17" s="24" t="n"/>
      <c r="J17" s="16" t="n"/>
      <c r="K17" s="18" t="n"/>
      <c r="L17" s="25" t="n"/>
      <c r="M17" s="20">
        <f>IF(OR(A17="",I17="",L17=""),"",I17*L17)</f>
        <v/>
      </c>
      <c r="N17" s="16" t="n"/>
      <c r="O17" s="16" t="n"/>
      <c r="P17" s="18" t="n"/>
      <c r="Q17" s="18" t="n"/>
      <c r="R17" s="18" t="n"/>
      <c r="S17" s="10">
        <f>IF(B17="","",IFERROR(VLOOKUP(B17,'Inspecciones'!$A$5:$I$104,9,FALSE),"Folio no encontrado"))</f>
        <v/>
      </c>
      <c r="T17" s="21">
        <f>IF(A17="","",IF(B17="","REVISAR FOLIO",IF(S17="Folio no encontrado","FOLIO NO ENCONTRADO",IF(OR(D17="",E17=""),"REVISAR DESCRIPCIÓN",IF(AND(H17="Crítica",OR(O17="Pendiente",O17="Cotizado")),"ATENCIÓN: PRIORIDAD CRÍTICA",IF(AND(M17="",O17&lt;&gt;"Descartado"),"REVISAR CANTIDAD O IMPORTE",IF(AND(N17="Sí",O17="Atendido"),"CONFIRMAR EVALUACIÓN","Sin alerta")))))))</f>
        <v/>
      </c>
    </row>
    <row r="18">
      <c r="A18" s="16" t="n"/>
      <c r="B18" s="16" t="n"/>
      <c r="C18" s="38" t="n"/>
      <c r="D18" s="16" t="n"/>
      <c r="E18" s="18" t="n"/>
      <c r="F18" s="16" t="n"/>
      <c r="G18" s="16" t="n"/>
      <c r="H18" s="16" t="n"/>
      <c r="I18" s="24" t="n"/>
      <c r="J18" s="16" t="n"/>
      <c r="K18" s="18" t="n"/>
      <c r="L18" s="25" t="n"/>
      <c r="M18" s="22">
        <f>IF(OR(A18="",I18="",L18=""),"",I18*L18)</f>
        <v/>
      </c>
      <c r="N18" s="16" t="n"/>
      <c r="O18" s="16" t="n"/>
      <c r="P18" s="18" t="n"/>
      <c r="Q18" s="18" t="n"/>
      <c r="R18" s="18" t="n"/>
      <c r="S18" s="12">
        <f>IF(B18="","",IFERROR(VLOOKUP(B18,'Inspecciones'!$A$5:$I$104,9,FALSE),"Folio no encontrado"))</f>
        <v/>
      </c>
      <c r="T18" s="23">
        <f>IF(A18="","",IF(B18="","REVISAR FOLIO",IF(S18="Folio no encontrado","FOLIO NO ENCONTRADO",IF(OR(D18="",E18=""),"REVISAR DESCRIPCIÓN",IF(AND(H18="Crítica",OR(O18="Pendiente",O18="Cotizado")),"ATENCIÓN: PRIORIDAD CRÍTICA",IF(AND(M18="",O18&lt;&gt;"Descartado"),"REVISAR CANTIDAD O IMPORTE",IF(AND(N18="Sí",O18="Atendido"),"CONFIRMAR EVALUACIÓN","Sin alerta")))))))</f>
        <v/>
      </c>
    </row>
    <row r="19">
      <c r="A19" s="16" t="n"/>
      <c r="B19" s="16" t="n"/>
      <c r="C19" s="38" t="n"/>
      <c r="D19" s="16" t="n"/>
      <c r="E19" s="18" t="n"/>
      <c r="F19" s="16" t="n"/>
      <c r="G19" s="16" t="n"/>
      <c r="H19" s="16" t="n"/>
      <c r="I19" s="24" t="n"/>
      <c r="J19" s="16" t="n"/>
      <c r="K19" s="18" t="n"/>
      <c r="L19" s="25" t="n"/>
      <c r="M19" s="20">
        <f>IF(OR(A19="",I19="",L19=""),"",I19*L19)</f>
        <v/>
      </c>
      <c r="N19" s="16" t="n"/>
      <c r="O19" s="16" t="n"/>
      <c r="P19" s="18" t="n"/>
      <c r="Q19" s="18" t="n"/>
      <c r="R19" s="18" t="n"/>
      <c r="S19" s="10">
        <f>IF(B19="","",IFERROR(VLOOKUP(B19,'Inspecciones'!$A$5:$I$104,9,FALSE),"Folio no encontrado"))</f>
        <v/>
      </c>
      <c r="T19" s="21">
        <f>IF(A19="","",IF(B19="","REVISAR FOLIO",IF(S19="Folio no encontrado","FOLIO NO ENCONTRADO",IF(OR(D19="",E19=""),"REVISAR DESCRIPCIÓN",IF(AND(H19="Crítica",OR(O19="Pendiente",O19="Cotizado")),"ATENCIÓN: PRIORIDAD CRÍTICA",IF(AND(M19="",O19&lt;&gt;"Descartado"),"REVISAR CANTIDAD O IMPORTE",IF(AND(N19="Sí",O19="Atendido"),"CONFIRMAR EVALUACIÓN","Sin alerta")))))))</f>
        <v/>
      </c>
    </row>
    <row r="20">
      <c r="A20" s="16" t="n"/>
      <c r="B20" s="16" t="n"/>
      <c r="C20" s="38" t="n"/>
      <c r="D20" s="16" t="n"/>
      <c r="E20" s="18" t="n"/>
      <c r="F20" s="16" t="n"/>
      <c r="G20" s="16" t="n"/>
      <c r="H20" s="16" t="n"/>
      <c r="I20" s="24" t="n"/>
      <c r="J20" s="16" t="n"/>
      <c r="K20" s="18" t="n"/>
      <c r="L20" s="25" t="n"/>
      <c r="M20" s="22">
        <f>IF(OR(A20="",I20="",L20=""),"",I20*L20)</f>
        <v/>
      </c>
      <c r="N20" s="16" t="n"/>
      <c r="O20" s="16" t="n"/>
      <c r="P20" s="18" t="n"/>
      <c r="Q20" s="18" t="n"/>
      <c r="R20" s="18" t="n"/>
      <c r="S20" s="12">
        <f>IF(B20="","",IFERROR(VLOOKUP(B20,'Inspecciones'!$A$5:$I$104,9,FALSE),"Folio no encontrado"))</f>
        <v/>
      </c>
      <c r="T20" s="23">
        <f>IF(A20="","",IF(B20="","REVISAR FOLIO",IF(S20="Folio no encontrado","FOLIO NO ENCONTRADO",IF(OR(D20="",E20=""),"REVISAR DESCRIPCIÓN",IF(AND(H20="Crítica",OR(O20="Pendiente",O20="Cotizado")),"ATENCIÓN: PRIORIDAD CRÍTICA",IF(AND(M20="",O20&lt;&gt;"Descartado"),"REVISAR CANTIDAD O IMPORTE",IF(AND(N20="Sí",O20="Atendido"),"CONFIRMAR EVALUACIÓN","Sin alerta")))))))</f>
        <v/>
      </c>
    </row>
    <row r="21">
      <c r="A21" s="16" t="n"/>
      <c r="B21" s="16" t="n"/>
      <c r="C21" s="38" t="n"/>
      <c r="D21" s="16" t="n"/>
      <c r="E21" s="18" t="n"/>
      <c r="F21" s="16" t="n"/>
      <c r="G21" s="16" t="n"/>
      <c r="H21" s="16" t="n"/>
      <c r="I21" s="24" t="n"/>
      <c r="J21" s="16" t="n"/>
      <c r="K21" s="18" t="n"/>
      <c r="L21" s="25" t="n"/>
      <c r="M21" s="20">
        <f>IF(OR(A21="",I21="",L21=""),"",I21*L21)</f>
        <v/>
      </c>
      <c r="N21" s="16" t="n"/>
      <c r="O21" s="16" t="n"/>
      <c r="P21" s="18" t="n"/>
      <c r="Q21" s="18" t="n"/>
      <c r="R21" s="18" t="n"/>
      <c r="S21" s="10">
        <f>IF(B21="","",IFERROR(VLOOKUP(B21,'Inspecciones'!$A$5:$I$104,9,FALSE),"Folio no encontrado"))</f>
        <v/>
      </c>
      <c r="T21" s="21">
        <f>IF(A21="","",IF(B21="","REVISAR FOLIO",IF(S21="Folio no encontrado","FOLIO NO ENCONTRADO",IF(OR(D21="",E21=""),"REVISAR DESCRIPCIÓN",IF(AND(H21="Crítica",OR(O21="Pendiente",O21="Cotizado")),"ATENCIÓN: PRIORIDAD CRÍTICA",IF(AND(M21="",O21&lt;&gt;"Descartado"),"REVISAR CANTIDAD O IMPORTE",IF(AND(N21="Sí",O21="Atendido"),"CONFIRMAR EVALUACIÓN","Sin alerta")))))))</f>
        <v/>
      </c>
    </row>
    <row r="22">
      <c r="A22" s="16" t="n"/>
      <c r="B22" s="16" t="n"/>
      <c r="C22" s="38" t="n"/>
      <c r="D22" s="16" t="n"/>
      <c r="E22" s="18" t="n"/>
      <c r="F22" s="16" t="n"/>
      <c r="G22" s="16" t="n"/>
      <c r="H22" s="16" t="n"/>
      <c r="I22" s="24" t="n"/>
      <c r="J22" s="16" t="n"/>
      <c r="K22" s="18" t="n"/>
      <c r="L22" s="25" t="n"/>
      <c r="M22" s="22">
        <f>IF(OR(A22="",I22="",L22=""),"",I22*L22)</f>
        <v/>
      </c>
      <c r="N22" s="16" t="n"/>
      <c r="O22" s="16" t="n"/>
      <c r="P22" s="18" t="n"/>
      <c r="Q22" s="18" t="n"/>
      <c r="R22" s="18" t="n"/>
      <c r="S22" s="12">
        <f>IF(B22="","",IFERROR(VLOOKUP(B22,'Inspecciones'!$A$5:$I$104,9,FALSE),"Folio no encontrado"))</f>
        <v/>
      </c>
      <c r="T22" s="23">
        <f>IF(A22="","",IF(B22="","REVISAR FOLIO",IF(S22="Folio no encontrado","FOLIO NO ENCONTRADO",IF(OR(D22="",E22=""),"REVISAR DESCRIPCIÓN",IF(AND(H22="Crítica",OR(O22="Pendiente",O22="Cotizado")),"ATENCIÓN: PRIORIDAD CRÍTICA",IF(AND(M22="",O22&lt;&gt;"Descartado"),"REVISAR CANTIDAD O IMPORTE",IF(AND(N22="Sí",O22="Atendido"),"CONFIRMAR EVALUACIÓN","Sin alerta")))))))</f>
        <v/>
      </c>
    </row>
    <row r="23">
      <c r="A23" s="16" t="n"/>
      <c r="B23" s="16" t="n"/>
      <c r="C23" s="38" t="n"/>
      <c r="D23" s="16" t="n"/>
      <c r="E23" s="18" t="n"/>
      <c r="F23" s="16" t="n"/>
      <c r="G23" s="16" t="n"/>
      <c r="H23" s="16" t="n"/>
      <c r="I23" s="24" t="n"/>
      <c r="J23" s="16" t="n"/>
      <c r="K23" s="18" t="n"/>
      <c r="L23" s="25" t="n"/>
      <c r="M23" s="20">
        <f>IF(OR(A23="",I23="",L23=""),"",I23*L23)</f>
        <v/>
      </c>
      <c r="N23" s="16" t="n"/>
      <c r="O23" s="16" t="n"/>
      <c r="P23" s="18" t="n"/>
      <c r="Q23" s="18" t="n"/>
      <c r="R23" s="18" t="n"/>
      <c r="S23" s="10">
        <f>IF(B23="","",IFERROR(VLOOKUP(B23,'Inspecciones'!$A$5:$I$104,9,FALSE),"Folio no encontrado"))</f>
        <v/>
      </c>
      <c r="T23" s="21">
        <f>IF(A23="","",IF(B23="","REVISAR FOLIO",IF(S23="Folio no encontrado","FOLIO NO ENCONTRADO",IF(OR(D23="",E23=""),"REVISAR DESCRIPCIÓN",IF(AND(H23="Crítica",OR(O23="Pendiente",O23="Cotizado")),"ATENCIÓN: PRIORIDAD CRÍTICA",IF(AND(M23="",O23&lt;&gt;"Descartado"),"REVISAR CANTIDAD O IMPORTE",IF(AND(N23="Sí",O23="Atendido"),"CONFIRMAR EVALUACIÓN","Sin alerta")))))))</f>
        <v/>
      </c>
    </row>
    <row r="24">
      <c r="A24" s="16" t="n"/>
      <c r="B24" s="16" t="n"/>
      <c r="C24" s="38" t="n"/>
      <c r="D24" s="16" t="n"/>
      <c r="E24" s="18" t="n"/>
      <c r="F24" s="16" t="n"/>
      <c r="G24" s="16" t="n"/>
      <c r="H24" s="16" t="n"/>
      <c r="I24" s="24" t="n"/>
      <c r="J24" s="16" t="n"/>
      <c r="K24" s="18" t="n"/>
      <c r="L24" s="25" t="n"/>
      <c r="M24" s="22">
        <f>IF(OR(A24="",I24="",L24=""),"",I24*L24)</f>
        <v/>
      </c>
      <c r="N24" s="16" t="n"/>
      <c r="O24" s="16" t="n"/>
      <c r="P24" s="18" t="n"/>
      <c r="Q24" s="18" t="n"/>
      <c r="R24" s="18" t="n"/>
      <c r="S24" s="12">
        <f>IF(B24="","",IFERROR(VLOOKUP(B24,'Inspecciones'!$A$5:$I$104,9,FALSE),"Folio no encontrado"))</f>
        <v/>
      </c>
      <c r="T24" s="23">
        <f>IF(A24="","",IF(B24="","REVISAR FOLIO",IF(S24="Folio no encontrado","FOLIO NO ENCONTRADO",IF(OR(D24="",E24=""),"REVISAR DESCRIPCIÓN",IF(AND(H24="Crítica",OR(O24="Pendiente",O24="Cotizado")),"ATENCIÓN: PRIORIDAD CRÍTICA",IF(AND(M24="",O24&lt;&gt;"Descartado"),"REVISAR CANTIDAD O IMPORTE",IF(AND(N24="Sí",O24="Atendido"),"CONFIRMAR EVALUACIÓN","Sin alerta")))))))</f>
        <v/>
      </c>
    </row>
    <row r="25">
      <c r="A25" s="16" t="n"/>
      <c r="B25" s="16" t="n"/>
      <c r="C25" s="38" t="n"/>
      <c r="D25" s="16" t="n"/>
      <c r="E25" s="18" t="n"/>
      <c r="F25" s="16" t="n"/>
      <c r="G25" s="16" t="n"/>
      <c r="H25" s="16" t="n"/>
      <c r="I25" s="24" t="n"/>
      <c r="J25" s="16" t="n"/>
      <c r="K25" s="18" t="n"/>
      <c r="L25" s="25" t="n"/>
      <c r="M25" s="20">
        <f>IF(OR(A25="",I25="",L25=""),"",I25*L25)</f>
        <v/>
      </c>
      <c r="N25" s="16" t="n"/>
      <c r="O25" s="16" t="n"/>
      <c r="P25" s="18" t="n"/>
      <c r="Q25" s="18" t="n"/>
      <c r="R25" s="18" t="n"/>
      <c r="S25" s="10">
        <f>IF(B25="","",IFERROR(VLOOKUP(B25,'Inspecciones'!$A$5:$I$104,9,FALSE),"Folio no encontrado"))</f>
        <v/>
      </c>
      <c r="T25" s="21">
        <f>IF(A25="","",IF(B25="","REVISAR FOLIO",IF(S25="Folio no encontrado","FOLIO NO ENCONTRADO",IF(OR(D25="",E25=""),"REVISAR DESCRIPCIÓN",IF(AND(H25="Crítica",OR(O25="Pendiente",O25="Cotizado")),"ATENCIÓN: PRIORIDAD CRÍTICA",IF(AND(M25="",O25&lt;&gt;"Descartado"),"REVISAR CANTIDAD O IMPORTE",IF(AND(N25="Sí",O25="Atendido"),"CONFIRMAR EVALUACIÓN","Sin alerta")))))))</f>
        <v/>
      </c>
    </row>
    <row r="26">
      <c r="A26" s="16" t="n"/>
      <c r="B26" s="16" t="n"/>
      <c r="C26" s="38" t="n"/>
      <c r="D26" s="16" t="n"/>
      <c r="E26" s="18" t="n"/>
      <c r="F26" s="16" t="n"/>
      <c r="G26" s="16" t="n"/>
      <c r="H26" s="16" t="n"/>
      <c r="I26" s="24" t="n"/>
      <c r="J26" s="16" t="n"/>
      <c r="K26" s="18" t="n"/>
      <c r="L26" s="25" t="n"/>
      <c r="M26" s="22">
        <f>IF(OR(A26="",I26="",L26=""),"",I26*L26)</f>
        <v/>
      </c>
      <c r="N26" s="16" t="n"/>
      <c r="O26" s="16" t="n"/>
      <c r="P26" s="18" t="n"/>
      <c r="Q26" s="18" t="n"/>
      <c r="R26" s="18" t="n"/>
      <c r="S26" s="12">
        <f>IF(B26="","",IFERROR(VLOOKUP(B26,'Inspecciones'!$A$5:$I$104,9,FALSE),"Folio no encontrado"))</f>
        <v/>
      </c>
      <c r="T26" s="23">
        <f>IF(A26="","",IF(B26="","REVISAR FOLIO",IF(S26="Folio no encontrado","FOLIO NO ENCONTRADO",IF(OR(D26="",E26=""),"REVISAR DESCRIPCIÓN",IF(AND(H26="Crítica",OR(O26="Pendiente",O26="Cotizado")),"ATENCIÓN: PRIORIDAD CRÍTICA",IF(AND(M26="",O26&lt;&gt;"Descartado"),"REVISAR CANTIDAD O IMPORTE",IF(AND(N26="Sí",O26="Atendido"),"CONFIRMAR EVALUACIÓN","Sin alerta")))))))</f>
        <v/>
      </c>
    </row>
    <row r="27">
      <c r="A27" s="16" t="n"/>
      <c r="B27" s="16" t="n"/>
      <c r="C27" s="38" t="n"/>
      <c r="D27" s="16" t="n"/>
      <c r="E27" s="18" t="n"/>
      <c r="F27" s="16" t="n"/>
      <c r="G27" s="16" t="n"/>
      <c r="H27" s="16" t="n"/>
      <c r="I27" s="24" t="n"/>
      <c r="J27" s="16" t="n"/>
      <c r="K27" s="18" t="n"/>
      <c r="L27" s="25" t="n"/>
      <c r="M27" s="20">
        <f>IF(OR(A27="",I27="",L27=""),"",I27*L27)</f>
        <v/>
      </c>
      <c r="N27" s="16" t="n"/>
      <c r="O27" s="16" t="n"/>
      <c r="P27" s="18" t="n"/>
      <c r="Q27" s="18" t="n"/>
      <c r="R27" s="18" t="n"/>
      <c r="S27" s="10">
        <f>IF(B27="","",IFERROR(VLOOKUP(B27,'Inspecciones'!$A$5:$I$104,9,FALSE),"Folio no encontrado"))</f>
        <v/>
      </c>
      <c r="T27" s="21">
        <f>IF(A27="","",IF(B27="","REVISAR FOLIO",IF(S27="Folio no encontrado","FOLIO NO ENCONTRADO",IF(OR(D27="",E27=""),"REVISAR DESCRIPCIÓN",IF(AND(H27="Crítica",OR(O27="Pendiente",O27="Cotizado")),"ATENCIÓN: PRIORIDAD CRÍTICA",IF(AND(M27="",O27&lt;&gt;"Descartado"),"REVISAR CANTIDAD O IMPORTE",IF(AND(N27="Sí",O27="Atendido"),"CONFIRMAR EVALUACIÓN","Sin alerta")))))))</f>
        <v/>
      </c>
    </row>
    <row r="28">
      <c r="A28" s="16" t="n"/>
      <c r="B28" s="16" t="n"/>
      <c r="C28" s="38" t="n"/>
      <c r="D28" s="16" t="n"/>
      <c r="E28" s="18" t="n"/>
      <c r="F28" s="16" t="n"/>
      <c r="G28" s="16" t="n"/>
      <c r="H28" s="16" t="n"/>
      <c r="I28" s="24" t="n"/>
      <c r="J28" s="16" t="n"/>
      <c r="K28" s="18" t="n"/>
      <c r="L28" s="25" t="n"/>
      <c r="M28" s="22">
        <f>IF(OR(A28="",I28="",L28=""),"",I28*L28)</f>
        <v/>
      </c>
      <c r="N28" s="16" t="n"/>
      <c r="O28" s="16" t="n"/>
      <c r="P28" s="18" t="n"/>
      <c r="Q28" s="18" t="n"/>
      <c r="R28" s="18" t="n"/>
      <c r="S28" s="12">
        <f>IF(B28="","",IFERROR(VLOOKUP(B28,'Inspecciones'!$A$5:$I$104,9,FALSE),"Folio no encontrado"))</f>
        <v/>
      </c>
      <c r="T28" s="23">
        <f>IF(A28="","",IF(B28="","REVISAR FOLIO",IF(S28="Folio no encontrado","FOLIO NO ENCONTRADO",IF(OR(D28="",E28=""),"REVISAR DESCRIPCIÓN",IF(AND(H28="Crítica",OR(O28="Pendiente",O28="Cotizado")),"ATENCIÓN: PRIORIDAD CRÍTICA",IF(AND(M28="",O28&lt;&gt;"Descartado"),"REVISAR CANTIDAD O IMPORTE",IF(AND(N28="Sí",O28="Atendido"),"CONFIRMAR EVALUACIÓN","Sin alerta")))))))</f>
        <v/>
      </c>
    </row>
    <row r="29">
      <c r="A29" s="16" t="n"/>
      <c r="B29" s="16" t="n"/>
      <c r="C29" s="38" t="n"/>
      <c r="D29" s="16" t="n"/>
      <c r="E29" s="18" t="n"/>
      <c r="F29" s="16" t="n"/>
      <c r="G29" s="16" t="n"/>
      <c r="H29" s="16" t="n"/>
      <c r="I29" s="24" t="n"/>
      <c r="J29" s="16" t="n"/>
      <c r="K29" s="18" t="n"/>
      <c r="L29" s="25" t="n"/>
      <c r="M29" s="20">
        <f>IF(OR(A29="",I29="",L29=""),"",I29*L29)</f>
        <v/>
      </c>
      <c r="N29" s="16" t="n"/>
      <c r="O29" s="16" t="n"/>
      <c r="P29" s="18" t="n"/>
      <c r="Q29" s="18" t="n"/>
      <c r="R29" s="18" t="n"/>
      <c r="S29" s="10">
        <f>IF(B29="","",IFERROR(VLOOKUP(B29,'Inspecciones'!$A$5:$I$104,9,FALSE),"Folio no encontrado"))</f>
        <v/>
      </c>
      <c r="T29" s="21">
        <f>IF(A29="","",IF(B29="","REVISAR FOLIO",IF(S29="Folio no encontrado","FOLIO NO ENCONTRADO",IF(OR(D29="",E29=""),"REVISAR DESCRIPCIÓN",IF(AND(H29="Crítica",OR(O29="Pendiente",O29="Cotizado")),"ATENCIÓN: PRIORIDAD CRÍTICA",IF(AND(M29="",O29&lt;&gt;"Descartado"),"REVISAR CANTIDAD O IMPORTE",IF(AND(N29="Sí",O29="Atendido"),"CONFIRMAR EVALUACIÓN","Sin alerta")))))))</f>
        <v/>
      </c>
    </row>
    <row r="30">
      <c r="A30" s="16" t="n"/>
      <c r="B30" s="16" t="n"/>
      <c r="C30" s="38" t="n"/>
      <c r="D30" s="16" t="n"/>
      <c r="E30" s="18" t="n"/>
      <c r="F30" s="16" t="n"/>
      <c r="G30" s="16" t="n"/>
      <c r="H30" s="16" t="n"/>
      <c r="I30" s="24" t="n"/>
      <c r="J30" s="16" t="n"/>
      <c r="K30" s="18" t="n"/>
      <c r="L30" s="25" t="n"/>
      <c r="M30" s="22">
        <f>IF(OR(A30="",I30="",L30=""),"",I30*L30)</f>
        <v/>
      </c>
      <c r="N30" s="16" t="n"/>
      <c r="O30" s="16" t="n"/>
      <c r="P30" s="18" t="n"/>
      <c r="Q30" s="18" t="n"/>
      <c r="R30" s="18" t="n"/>
      <c r="S30" s="12">
        <f>IF(B30="","",IFERROR(VLOOKUP(B30,'Inspecciones'!$A$5:$I$104,9,FALSE),"Folio no encontrado"))</f>
        <v/>
      </c>
      <c r="T30" s="23">
        <f>IF(A30="","",IF(B30="","REVISAR FOLIO",IF(S30="Folio no encontrado","FOLIO NO ENCONTRADO",IF(OR(D30="",E30=""),"REVISAR DESCRIPCIÓN",IF(AND(H30="Crítica",OR(O30="Pendiente",O30="Cotizado")),"ATENCIÓN: PRIORIDAD CRÍTICA",IF(AND(M30="",O30&lt;&gt;"Descartado"),"REVISAR CANTIDAD O IMPORTE",IF(AND(N30="Sí",O30="Atendido"),"CONFIRMAR EVALUACIÓN","Sin alerta")))))))</f>
        <v/>
      </c>
    </row>
    <row r="31">
      <c r="A31" s="16" t="n"/>
      <c r="B31" s="16" t="n"/>
      <c r="C31" s="38" t="n"/>
      <c r="D31" s="16" t="n"/>
      <c r="E31" s="18" t="n"/>
      <c r="F31" s="16" t="n"/>
      <c r="G31" s="16" t="n"/>
      <c r="H31" s="16" t="n"/>
      <c r="I31" s="24" t="n"/>
      <c r="J31" s="16" t="n"/>
      <c r="K31" s="18" t="n"/>
      <c r="L31" s="25" t="n"/>
      <c r="M31" s="20">
        <f>IF(OR(A31="",I31="",L31=""),"",I31*L31)</f>
        <v/>
      </c>
      <c r="N31" s="16" t="n"/>
      <c r="O31" s="16" t="n"/>
      <c r="P31" s="18" t="n"/>
      <c r="Q31" s="18" t="n"/>
      <c r="R31" s="18" t="n"/>
      <c r="S31" s="10">
        <f>IF(B31="","",IFERROR(VLOOKUP(B31,'Inspecciones'!$A$5:$I$104,9,FALSE),"Folio no encontrado"))</f>
        <v/>
      </c>
      <c r="T31" s="21">
        <f>IF(A31="","",IF(B31="","REVISAR FOLIO",IF(S31="Folio no encontrado","FOLIO NO ENCONTRADO",IF(OR(D31="",E31=""),"REVISAR DESCRIPCIÓN",IF(AND(H31="Crítica",OR(O31="Pendiente",O31="Cotizado")),"ATENCIÓN: PRIORIDAD CRÍTICA",IF(AND(M31="",O31&lt;&gt;"Descartado"),"REVISAR CANTIDAD O IMPORTE",IF(AND(N31="Sí",O31="Atendido"),"CONFIRMAR EVALUACIÓN","Sin alerta")))))))</f>
        <v/>
      </c>
    </row>
    <row r="32">
      <c r="A32" s="16" t="n"/>
      <c r="B32" s="16" t="n"/>
      <c r="C32" s="38" t="n"/>
      <c r="D32" s="16" t="n"/>
      <c r="E32" s="18" t="n"/>
      <c r="F32" s="16" t="n"/>
      <c r="G32" s="16" t="n"/>
      <c r="H32" s="16" t="n"/>
      <c r="I32" s="24" t="n"/>
      <c r="J32" s="16" t="n"/>
      <c r="K32" s="18" t="n"/>
      <c r="L32" s="25" t="n"/>
      <c r="M32" s="22">
        <f>IF(OR(A32="",I32="",L32=""),"",I32*L32)</f>
        <v/>
      </c>
      <c r="N32" s="16" t="n"/>
      <c r="O32" s="16" t="n"/>
      <c r="P32" s="18" t="n"/>
      <c r="Q32" s="18" t="n"/>
      <c r="R32" s="18" t="n"/>
      <c r="S32" s="12">
        <f>IF(B32="","",IFERROR(VLOOKUP(B32,'Inspecciones'!$A$5:$I$104,9,FALSE),"Folio no encontrado"))</f>
        <v/>
      </c>
      <c r="T32" s="23">
        <f>IF(A32="","",IF(B32="","REVISAR FOLIO",IF(S32="Folio no encontrado","FOLIO NO ENCONTRADO",IF(OR(D32="",E32=""),"REVISAR DESCRIPCIÓN",IF(AND(H32="Crítica",OR(O32="Pendiente",O32="Cotizado")),"ATENCIÓN: PRIORIDAD CRÍTICA",IF(AND(M32="",O32&lt;&gt;"Descartado"),"REVISAR CANTIDAD O IMPORTE",IF(AND(N32="Sí",O32="Atendido"),"CONFIRMAR EVALUACIÓN","Sin alerta")))))))</f>
        <v/>
      </c>
    </row>
    <row r="33">
      <c r="A33" s="16" t="n"/>
      <c r="B33" s="16" t="n"/>
      <c r="C33" s="38" t="n"/>
      <c r="D33" s="16" t="n"/>
      <c r="E33" s="18" t="n"/>
      <c r="F33" s="16" t="n"/>
      <c r="G33" s="16" t="n"/>
      <c r="H33" s="16" t="n"/>
      <c r="I33" s="24" t="n"/>
      <c r="J33" s="16" t="n"/>
      <c r="K33" s="18" t="n"/>
      <c r="L33" s="25" t="n"/>
      <c r="M33" s="20">
        <f>IF(OR(A33="",I33="",L33=""),"",I33*L33)</f>
        <v/>
      </c>
      <c r="N33" s="16" t="n"/>
      <c r="O33" s="16" t="n"/>
      <c r="P33" s="18" t="n"/>
      <c r="Q33" s="18" t="n"/>
      <c r="R33" s="18" t="n"/>
      <c r="S33" s="10">
        <f>IF(B33="","",IFERROR(VLOOKUP(B33,'Inspecciones'!$A$5:$I$104,9,FALSE),"Folio no encontrado"))</f>
        <v/>
      </c>
      <c r="T33" s="21">
        <f>IF(A33="","",IF(B33="","REVISAR FOLIO",IF(S33="Folio no encontrado","FOLIO NO ENCONTRADO",IF(OR(D33="",E33=""),"REVISAR DESCRIPCIÓN",IF(AND(H33="Crítica",OR(O33="Pendiente",O33="Cotizado")),"ATENCIÓN: PRIORIDAD CRÍTICA",IF(AND(M33="",O33&lt;&gt;"Descartado"),"REVISAR CANTIDAD O IMPORTE",IF(AND(N33="Sí",O33="Atendido"),"CONFIRMAR EVALUACIÓN","Sin alerta")))))))</f>
        <v/>
      </c>
    </row>
    <row r="34">
      <c r="A34" s="16" t="n"/>
      <c r="B34" s="16" t="n"/>
      <c r="C34" s="38" t="n"/>
      <c r="D34" s="16" t="n"/>
      <c r="E34" s="18" t="n"/>
      <c r="F34" s="16" t="n"/>
      <c r="G34" s="16" t="n"/>
      <c r="H34" s="16" t="n"/>
      <c r="I34" s="24" t="n"/>
      <c r="J34" s="16" t="n"/>
      <c r="K34" s="18" t="n"/>
      <c r="L34" s="25" t="n"/>
      <c r="M34" s="22">
        <f>IF(OR(A34="",I34="",L34=""),"",I34*L34)</f>
        <v/>
      </c>
      <c r="N34" s="16" t="n"/>
      <c r="O34" s="16" t="n"/>
      <c r="P34" s="18" t="n"/>
      <c r="Q34" s="18" t="n"/>
      <c r="R34" s="18" t="n"/>
      <c r="S34" s="12">
        <f>IF(B34="","",IFERROR(VLOOKUP(B34,'Inspecciones'!$A$5:$I$104,9,FALSE),"Folio no encontrado"))</f>
        <v/>
      </c>
      <c r="T34" s="23">
        <f>IF(A34="","",IF(B34="","REVISAR FOLIO",IF(S34="Folio no encontrado","FOLIO NO ENCONTRADO",IF(OR(D34="",E34=""),"REVISAR DESCRIPCIÓN",IF(AND(H34="Crítica",OR(O34="Pendiente",O34="Cotizado")),"ATENCIÓN: PRIORIDAD CRÍTICA",IF(AND(M34="",O34&lt;&gt;"Descartado"),"REVISAR CANTIDAD O IMPORTE",IF(AND(N34="Sí",O34="Atendido"),"CONFIRMAR EVALUACIÓN","Sin alerta")))))))</f>
        <v/>
      </c>
    </row>
    <row r="35">
      <c r="A35" s="16" t="n"/>
      <c r="B35" s="16" t="n"/>
      <c r="C35" s="38" t="n"/>
      <c r="D35" s="16" t="n"/>
      <c r="E35" s="18" t="n"/>
      <c r="F35" s="16" t="n"/>
      <c r="G35" s="16" t="n"/>
      <c r="H35" s="16" t="n"/>
      <c r="I35" s="24" t="n"/>
      <c r="J35" s="16" t="n"/>
      <c r="K35" s="18" t="n"/>
      <c r="L35" s="25" t="n"/>
      <c r="M35" s="20">
        <f>IF(OR(A35="",I35="",L35=""),"",I35*L35)</f>
        <v/>
      </c>
      <c r="N35" s="16" t="n"/>
      <c r="O35" s="16" t="n"/>
      <c r="P35" s="18" t="n"/>
      <c r="Q35" s="18" t="n"/>
      <c r="R35" s="18" t="n"/>
      <c r="S35" s="10">
        <f>IF(B35="","",IFERROR(VLOOKUP(B35,'Inspecciones'!$A$5:$I$104,9,FALSE),"Folio no encontrado"))</f>
        <v/>
      </c>
      <c r="T35" s="21">
        <f>IF(A35="","",IF(B35="","REVISAR FOLIO",IF(S35="Folio no encontrado","FOLIO NO ENCONTRADO",IF(OR(D35="",E35=""),"REVISAR DESCRIPCIÓN",IF(AND(H35="Crítica",OR(O35="Pendiente",O35="Cotizado")),"ATENCIÓN: PRIORIDAD CRÍTICA",IF(AND(M35="",O35&lt;&gt;"Descartado"),"REVISAR CANTIDAD O IMPORTE",IF(AND(N35="Sí",O35="Atendido"),"CONFIRMAR EVALUACIÓN","Sin alerta")))))))</f>
        <v/>
      </c>
    </row>
    <row r="36">
      <c r="A36" s="16" t="n"/>
      <c r="B36" s="16" t="n"/>
      <c r="C36" s="38" t="n"/>
      <c r="D36" s="16" t="n"/>
      <c r="E36" s="18" t="n"/>
      <c r="F36" s="16" t="n"/>
      <c r="G36" s="16" t="n"/>
      <c r="H36" s="16" t="n"/>
      <c r="I36" s="24" t="n"/>
      <c r="J36" s="16" t="n"/>
      <c r="K36" s="18" t="n"/>
      <c r="L36" s="25" t="n"/>
      <c r="M36" s="22">
        <f>IF(OR(A36="",I36="",L36=""),"",I36*L36)</f>
        <v/>
      </c>
      <c r="N36" s="16" t="n"/>
      <c r="O36" s="16" t="n"/>
      <c r="P36" s="18" t="n"/>
      <c r="Q36" s="18" t="n"/>
      <c r="R36" s="18" t="n"/>
      <c r="S36" s="12">
        <f>IF(B36="","",IFERROR(VLOOKUP(B36,'Inspecciones'!$A$5:$I$104,9,FALSE),"Folio no encontrado"))</f>
        <v/>
      </c>
      <c r="T36" s="23">
        <f>IF(A36="","",IF(B36="","REVISAR FOLIO",IF(S36="Folio no encontrado","FOLIO NO ENCONTRADO",IF(OR(D36="",E36=""),"REVISAR DESCRIPCIÓN",IF(AND(H36="Crítica",OR(O36="Pendiente",O36="Cotizado")),"ATENCIÓN: PRIORIDAD CRÍTICA",IF(AND(M36="",O36&lt;&gt;"Descartado"),"REVISAR CANTIDAD O IMPORTE",IF(AND(N36="Sí",O36="Atendido"),"CONFIRMAR EVALUACIÓN","Sin alerta")))))))</f>
        <v/>
      </c>
    </row>
    <row r="37">
      <c r="A37" s="16" t="n"/>
      <c r="B37" s="16" t="n"/>
      <c r="C37" s="38" t="n"/>
      <c r="D37" s="16" t="n"/>
      <c r="E37" s="18" t="n"/>
      <c r="F37" s="16" t="n"/>
      <c r="G37" s="16" t="n"/>
      <c r="H37" s="16" t="n"/>
      <c r="I37" s="24" t="n"/>
      <c r="J37" s="16" t="n"/>
      <c r="K37" s="18" t="n"/>
      <c r="L37" s="25" t="n"/>
      <c r="M37" s="20">
        <f>IF(OR(A37="",I37="",L37=""),"",I37*L37)</f>
        <v/>
      </c>
      <c r="N37" s="16" t="n"/>
      <c r="O37" s="16" t="n"/>
      <c r="P37" s="18" t="n"/>
      <c r="Q37" s="18" t="n"/>
      <c r="R37" s="18" t="n"/>
      <c r="S37" s="10">
        <f>IF(B37="","",IFERROR(VLOOKUP(B37,'Inspecciones'!$A$5:$I$104,9,FALSE),"Folio no encontrado"))</f>
        <v/>
      </c>
      <c r="T37" s="21">
        <f>IF(A37="","",IF(B37="","REVISAR FOLIO",IF(S37="Folio no encontrado","FOLIO NO ENCONTRADO",IF(OR(D37="",E37=""),"REVISAR DESCRIPCIÓN",IF(AND(H37="Crítica",OR(O37="Pendiente",O37="Cotizado")),"ATENCIÓN: PRIORIDAD CRÍTICA",IF(AND(M37="",O37&lt;&gt;"Descartado"),"REVISAR CANTIDAD O IMPORTE",IF(AND(N37="Sí",O37="Atendido"),"CONFIRMAR EVALUACIÓN","Sin alerta")))))))</f>
        <v/>
      </c>
    </row>
    <row r="38">
      <c r="A38" s="16" t="n"/>
      <c r="B38" s="16" t="n"/>
      <c r="C38" s="38" t="n"/>
      <c r="D38" s="16" t="n"/>
      <c r="E38" s="18" t="n"/>
      <c r="F38" s="16" t="n"/>
      <c r="G38" s="16" t="n"/>
      <c r="H38" s="16" t="n"/>
      <c r="I38" s="24" t="n"/>
      <c r="J38" s="16" t="n"/>
      <c r="K38" s="18" t="n"/>
      <c r="L38" s="25" t="n"/>
      <c r="M38" s="22">
        <f>IF(OR(A38="",I38="",L38=""),"",I38*L38)</f>
        <v/>
      </c>
      <c r="N38" s="16" t="n"/>
      <c r="O38" s="16" t="n"/>
      <c r="P38" s="18" t="n"/>
      <c r="Q38" s="18" t="n"/>
      <c r="R38" s="18" t="n"/>
      <c r="S38" s="12">
        <f>IF(B38="","",IFERROR(VLOOKUP(B38,'Inspecciones'!$A$5:$I$104,9,FALSE),"Folio no encontrado"))</f>
        <v/>
      </c>
      <c r="T38" s="23">
        <f>IF(A38="","",IF(B38="","REVISAR FOLIO",IF(S38="Folio no encontrado","FOLIO NO ENCONTRADO",IF(OR(D38="",E38=""),"REVISAR DESCRIPCIÓN",IF(AND(H38="Crítica",OR(O38="Pendiente",O38="Cotizado")),"ATENCIÓN: PRIORIDAD CRÍTICA",IF(AND(M38="",O38&lt;&gt;"Descartado"),"REVISAR CANTIDAD O IMPORTE",IF(AND(N38="Sí",O38="Atendido"),"CONFIRMAR EVALUACIÓN","Sin alerta")))))))</f>
        <v/>
      </c>
    </row>
    <row r="39">
      <c r="A39" s="16" t="n"/>
      <c r="B39" s="16" t="n"/>
      <c r="C39" s="38" t="n"/>
      <c r="D39" s="16" t="n"/>
      <c r="E39" s="18" t="n"/>
      <c r="F39" s="16" t="n"/>
      <c r="G39" s="16" t="n"/>
      <c r="H39" s="16" t="n"/>
      <c r="I39" s="24" t="n"/>
      <c r="J39" s="16" t="n"/>
      <c r="K39" s="18" t="n"/>
      <c r="L39" s="25" t="n"/>
      <c r="M39" s="20">
        <f>IF(OR(A39="",I39="",L39=""),"",I39*L39)</f>
        <v/>
      </c>
      <c r="N39" s="16" t="n"/>
      <c r="O39" s="16" t="n"/>
      <c r="P39" s="18" t="n"/>
      <c r="Q39" s="18" t="n"/>
      <c r="R39" s="18" t="n"/>
      <c r="S39" s="10">
        <f>IF(B39="","",IFERROR(VLOOKUP(B39,'Inspecciones'!$A$5:$I$104,9,FALSE),"Folio no encontrado"))</f>
        <v/>
      </c>
      <c r="T39" s="21">
        <f>IF(A39="","",IF(B39="","REVISAR FOLIO",IF(S39="Folio no encontrado","FOLIO NO ENCONTRADO",IF(OR(D39="",E39=""),"REVISAR DESCRIPCIÓN",IF(AND(H39="Crítica",OR(O39="Pendiente",O39="Cotizado")),"ATENCIÓN: PRIORIDAD CRÍTICA",IF(AND(M39="",O39&lt;&gt;"Descartado"),"REVISAR CANTIDAD O IMPORTE",IF(AND(N39="Sí",O39="Atendido"),"CONFIRMAR EVALUACIÓN","Sin alerta")))))))</f>
        <v/>
      </c>
    </row>
    <row r="40">
      <c r="A40" s="16" t="n"/>
      <c r="B40" s="16" t="n"/>
      <c r="C40" s="38" t="n"/>
      <c r="D40" s="16" t="n"/>
      <c r="E40" s="18" t="n"/>
      <c r="F40" s="16" t="n"/>
      <c r="G40" s="16" t="n"/>
      <c r="H40" s="16" t="n"/>
      <c r="I40" s="24" t="n"/>
      <c r="J40" s="16" t="n"/>
      <c r="K40" s="18" t="n"/>
      <c r="L40" s="25" t="n"/>
      <c r="M40" s="22">
        <f>IF(OR(A40="",I40="",L40=""),"",I40*L40)</f>
        <v/>
      </c>
      <c r="N40" s="16" t="n"/>
      <c r="O40" s="16" t="n"/>
      <c r="P40" s="18" t="n"/>
      <c r="Q40" s="18" t="n"/>
      <c r="R40" s="18" t="n"/>
      <c r="S40" s="12">
        <f>IF(B40="","",IFERROR(VLOOKUP(B40,'Inspecciones'!$A$5:$I$104,9,FALSE),"Folio no encontrado"))</f>
        <v/>
      </c>
      <c r="T40" s="23">
        <f>IF(A40="","",IF(B40="","REVISAR FOLIO",IF(S40="Folio no encontrado","FOLIO NO ENCONTRADO",IF(OR(D40="",E40=""),"REVISAR DESCRIPCIÓN",IF(AND(H40="Crítica",OR(O40="Pendiente",O40="Cotizado")),"ATENCIÓN: PRIORIDAD CRÍTICA",IF(AND(M40="",O40&lt;&gt;"Descartado"),"REVISAR CANTIDAD O IMPORTE",IF(AND(N40="Sí",O40="Atendido"),"CONFIRMAR EVALUACIÓN","Sin alerta")))))))</f>
        <v/>
      </c>
    </row>
    <row r="41">
      <c r="A41" s="16" t="n"/>
      <c r="B41" s="16" t="n"/>
      <c r="C41" s="38" t="n"/>
      <c r="D41" s="16" t="n"/>
      <c r="E41" s="18" t="n"/>
      <c r="F41" s="16" t="n"/>
      <c r="G41" s="16" t="n"/>
      <c r="H41" s="16" t="n"/>
      <c r="I41" s="24" t="n"/>
      <c r="J41" s="16" t="n"/>
      <c r="K41" s="18" t="n"/>
      <c r="L41" s="25" t="n"/>
      <c r="M41" s="20">
        <f>IF(OR(A41="",I41="",L41=""),"",I41*L41)</f>
        <v/>
      </c>
      <c r="N41" s="16" t="n"/>
      <c r="O41" s="16" t="n"/>
      <c r="P41" s="18" t="n"/>
      <c r="Q41" s="18" t="n"/>
      <c r="R41" s="18" t="n"/>
      <c r="S41" s="10">
        <f>IF(B41="","",IFERROR(VLOOKUP(B41,'Inspecciones'!$A$5:$I$104,9,FALSE),"Folio no encontrado"))</f>
        <v/>
      </c>
      <c r="T41" s="21">
        <f>IF(A41="","",IF(B41="","REVISAR FOLIO",IF(S41="Folio no encontrado","FOLIO NO ENCONTRADO",IF(OR(D41="",E41=""),"REVISAR DESCRIPCIÓN",IF(AND(H41="Crítica",OR(O41="Pendiente",O41="Cotizado")),"ATENCIÓN: PRIORIDAD CRÍTICA",IF(AND(M41="",O41&lt;&gt;"Descartado"),"REVISAR CANTIDAD O IMPORTE",IF(AND(N41="Sí",O41="Atendido"),"CONFIRMAR EVALUACIÓN","Sin alerta")))))))</f>
        <v/>
      </c>
    </row>
    <row r="42">
      <c r="A42" s="16" t="n"/>
      <c r="B42" s="16" t="n"/>
      <c r="C42" s="38" t="n"/>
      <c r="D42" s="16" t="n"/>
      <c r="E42" s="18" t="n"/>
      <c r="F42" s="16" t="n"/>
      <c r="G42" s="16" t="n"/>
      <c r="H42" s="16" t="n"/>
      <c r="I42" s="24" t="n"/>
      <c r="J42" s="16" t="n"/>
      <c r="K42" s="18" t="n"/>
      <c r="L42" s="25" t="n"/>
      <c r="M42" s="22">
        <f>IF(OR(A42="",I42="",L42=""),"",I42*L42)</f>
        <v/>
      </c>
      <c r="N42" s="16" t="n"/>
      <c r="O42" s="16" t="n"/>
      <c r="P42" s="18" t="n"/>
      <c r="Q42" s="18" t="n"/>
      <c r="R42" s="18" t="n"/>
      <c r="S42" s="12">
        <f>IF(B42="","",IFERROR(VLOOKUP(B42,'Inspecciones'!$A$5:$I$104,9,FALSE),"Folio no encontrado"))</f>
        <v/>
      </c>
      <c r="T42" s="23">
        <f>IF(A42="","",IF(B42="","REVISAR FOLIO",IF(S42="Folio no encontrado","FOLIO NO ENCONTRADO",IF(OR(D42="",E42=""),"REVISAR DESCRIPCIÓN",IF(AND(H42="Crítica",OR(O42="Pendiente",O42="Cotizado")),"ATENCIÓN: PRIORIDAD CRÍTICA",IF(AND(M42="",O42&lt;&gt;"Descartado"),"REVISAR CANTIDAD O IMPORTE",IF(AND(N42="Sí",O42="Atendido"),"CONFIRMAR EVALUACIÓN","Sin alerta")))))))</f>
        <v/>
      </c>
    </row>
    <row r="43">
      <c r="A43" s="16" t="n"/>
      <c r="B43" s="16" t="n"/>
      <c r="C43" s="38" t="n"/>
      <c r="D43" s="16" t="n"/>
      <c r="E43" s="18" t="n"/>
      <c r="F43" s="16" t="n"/>
      <c r="G43" s="16" t="n"/>
      <c r="H43" s="16" t="n"/>
      <c r="I43" s="24" t="n"/>
      <c r="J43" s="16" t="n"/>
      <c r="K43" s="18" t="n"/>
      <c r="L43" s="25" t="n"/>
      <c r="M43" s="20">
        <f>IF(OR(A43="",I43="",L43=""),"",I43*L43)</f>
        <v/>
      </c>
      <c r="N43" s="16" t="n"/>
      <c r="O43" s="16" t="n"/>
      <c r="P43" s="18" t="n"/>
      <c r="Q43" s="18" t="n"/>
      <c r="R43" s="18" t="n"/>
      <c r="S43" s="10">
        <f>IF(B43="","",IFERROR(VLOOKUP(B43,'Inspecciones'!$A$5:$I$104,9,FALSE),"Folio no encontrado"))</f>
        <v/>
      </c>
      <c r="T43" s="21">
        <f>IF(A43="","",IF(B43="","REVISAR FOLIO",IF(S43="Folio no encontrado","FOLIO NO ENCONTRADO",IF(OR(D43="",E43=""),"REVISAR DESCRIPCIÓN",IF(AND(H43="Crítica",OR(O43="Pendiente",O43="Cotizado")),"ATENCIÓN: PRIORIDAD CRÍTICA",IF(AND(M43="",O43&lt;&gt;"Descartado"),"REVISAR CANTIDAD O IMPORTE",IF(AND(N43="Sí",O43="Atendido"),"CONFIRMAR EVALUACIÓN","Sin alerta")))))))</f>
        <v/>
      </c>
    </row>
    <row r="44">
      <c r="A44" s="16" t="n"/>
      <c r="B44" s="16" t="n"/>
      <c r="C44" s="38" t="n"/>
      <c r="D44" s="16" t="n"/>
      <c r="E44" s="18" t="n"/>
      <c r="F44" s="16" t="n"/>
      <c r="G44" s="16" t="n"/>
      <c r="H44" s="16" t="n"/>
      <c r="I44" s="24" t="n"/>
      <c r="J44" s="16" t="n"/>
      <c r="K44" s="18" t="n"/>
      <c r="L44" s="25" t="n"/>
      <c r="M44" s="22">
        <f>IF(OR(A44="",I44="",L44=""),"",I44*L44)</f>
        <v/>
      </c>
      <c r="N44" s="16" t="n"/>
      <c r="O44" s="16" t="n"/>
      <c r="P44" s="18" t="n"/>
      <c r="Q44" s="18" t="n"/>
      <c r="R44" s="18" t="n"/>
      <c r="S44" s="12">
        <f>IF(B44="","",IFERROR(VLOOKUP(B44,'Inspecciones'!$A$5:$I$104,9,FALSE),"Folio no encontrado"))</f>
        <v/>
      </c>
      <c r="T44" s="23">
        <f>IF(A44="","",IF(B44="","REVISAR FOLIO",IF(S44="Folio no encontrado","FOLIO NO ENCONTRADO",IF(OR(D44="",E44=""),"REVISAR DESCRIPCIÓN",IF(AND(H44="Crítica",OR(O44="Pendiente",O44="Cotizado")),"ATENCIÓN: PRIORIDAD CRÍTICA",IF(AND(M44="",O44&lt;&gt;"Descartado"),"REVISAR CANTIDAD O IMPORTE",IF(AND(N44="Sí",O44="Atendido"),"CONFIRMAR EVALUACIÓN","Sin alerta")))))))</f>
        <v/>
      </c>
    </row>
    <row r="45">
      <c r="A45" s="16" t="n"/>
      <c r="B45" s="16" t="n"/>
      <c r="C45" s="38" t="n"/>
      <c r="D45" s="16" t="n"/>
      <c r="E45" s="18" t="n"/>
      <c r="F45" s="16" t="n"/>
      <c r="G45" s="16" t="n"/>
      <c r="H45" s="16" t="n"/>
      <c r="I45" s="24" t="n"/>
      <c r="J45" s="16" t="n"/>
      <c r="K45" s="18" t="n"/>
      <c r="L45" s="25" t="n"/>
      <c r="M45" s="20">
        <f>IF(OR(A45="",I45="",L45=""),"",I45*L45)</f>
        <v/>
      </c>
      <c r="N45" s="16" t="n"/>
      <c r="O45" s="16" t="n"/>
      <c r="P45" s="18" t="n"/>
      <c r="Q45" s="18" t="n"/>
      <c r="R45" s="18" t="n"/>
      <c r="S45" s="10">
        <f>IF(B45="","",IFERROR(VLOOKUP(B45,'Inspecciones'!$A$5:$I$104,9,FALSE),"Folio no encontrado"))</f>
        <v/>
      </c>
      <c r="T45" s="21">
        <f>IF(A45="","",IF(B45="","REVISAR FOLIO",IF(S45="Folio no encontrado","FOLIO NO ENCONTRADO",IF(OR(D45="",E45=""),"REVISAR DESCRIPCIÓN",IF(AND(H45="Crítica",OR(O45="Pendiente",O45="Cotizado")),"ATENCIÓN: PRIORIDAD CRÍTICA",IF(AND(M45="",O45&lt;&gt;"Descartado"),"REVISAR CANTIDAD O IMPORTE",IF(AND(N45="Sí",O45="Atendido"),"CONFIRMAR EVALUACIÓN","Sin alerta")))))))</f>
        <v/>
      </c>
    </row>
    <row r="46">
      <c r="A46" s="16" t="n"/>
      <c r="B46" s="16" t="n"/>
      <c r="C46" s="38" t="n"/>
      <c r="D46" s="16" t="n"/>
      <c r="E46" s="18" t="n"/>
      <c r="F46" s="16" t="n"/>
      <c r="G46" s="16" t="n"/>
      <c r="H46" s="16" t="n"/>
      <c r="I46" s="24" t="n"/>
      <c r="J46" s="16" t="n"/>
      <c r="K46" s="18" t="n"/>
      <c r="L46" s="25" t="n"/>
      <c r="M46" s="22">
        <f>IF(OR(A46="",I46="",L46=""),"",I46*L46)</f>
        <v/>
      </c>
      <c r="N46" s="16" t="n"/>
      <c r="O46" s="16" t="n"/>
      <c r="P46" s="18" t="n"/>
      <c r="Q46" s="18" t="n"/>
      <c r="R46" s="18" t="n"/>
      <c r="S46" s="12">
        <f>IF(B46="","",IFERROR(VLOOKUP(B46,'Inspecciones'!$A$5:$I$104,9,FALSE),"Folio no encontrado"))</f>
        <v/>
      </c>
      <c r="T46" s="23">
        <f>IF(A46="","",IF(B46="","REVISAR FOLIO",IF(S46="Folio no encontrado","FOLIO NO ENCONTRADO",IF(OR(D46="",E46=""),"REVISAR DESCRIPCIÓN",IF(AND(H46="Crítica",OR(O46="Pendiente",O46="Cotizado")),"ATENCIÓN: PRIORIDAD CRÍTICA",IF(AND(M46="",O46&lt;&gt;"Descartado"),"REVISAR CANTIDAD O IMPORTE",IF(AND(N46="Sí",O46="Atendido"),"CONFIRMAR EVALUACIÓN","Sin alerta")))))))</f>
        <v/>
      </c>
    </row>
    <row r="47">
      <c r="A47" s="16" t="n"/>
      <c r="B47" s="16" t="n"/>
      <c r="C47" s="38" t="n"/>
      <c r="D47" s="16" t="n"/>
      <c r="E47" s="18" t="n"/>
      <c r="F47" s="16" t="n"/>
      <c r="G47" s="16" t="n"/>
      <c r="H47" s="16" t="n"/>
      <c r="I47" s="24" t="n"/>
      <c r="J47" s="16" t="n"/>
      <c r="K47" s="18" t="n"/>
      <c r="L47" s="25" t="n"/>
      <c r="M47" s="20">
        <f>IF(OR(A47="",I47="",L47=""),"",I47*L47)</f>
        <v/>
      </c>
      <c r="N47" s="16" t="n"/>
      <c r="O47" s="16" t="n"/>
      <c r="P47" s="18" t="n"/>
      <c r="Q47" s="18" t="n"/>
      <c r="R47" s="18" t="n"/>
      <c r="S47" s="10">
        <f>IF(B47="","",IFERROR(VLOOKUP(B47,'Inspecciones'!$A$5:$I$104,9,FALSE),"Folio no encontrado"))</f>
        <v/>
      </c>
      <c r="T47" s="21">
        <f>IF(A47="","",IF(B47="","REVISAR FOLIO",IF(S47="Folio no encontrado","FOLIO NO ENCONTRADO",IF(OR(D47="",E47=""),"REVISAR DESCRIPCIÓN",IF(AND(H47="Crítica",OR(O47="Pendiente",O47="Cotizado")),"ATENCIÓN: PRIORIDAD CRÍTICA",IF(AND(M47="",O47&lt;&gt;"Descartado"),"REVISAR CANTIDAD O IMPORTE",IF(AND(N47="Sí",O47="Atendido"),"CONFIRMAR EVALUACIÓN","Sin alerta")))))))</f>
        <v/>
      </c>
    </row>
    <row r="48">
      <c r="A48" s="16" t="n"/>
      <c r="B48" s="16" t="n"/>
      <c r="C48" s="38" t="n"/>
      <c r="D48" s="16" t="n"/>
      <c r="E48" s="18" t="n"/>
      <c r="F48" s="16" t="n"/>
      <c r="G48" s="16" t="n"/>
      <c r="H48" s="16" t="n"/>
      <c r="I48" s="24" t="n"/>
      <c r="J48" s="16" t="n"/>
      <c r="K48" s="18" t="n"/>
      <c r="L48" s="25" t="n"/>
      <c r="M48" s="22">
        <f>IF(OR(A48="",I48="",L48=""),"",I48*L48)</f>
        <v/>
      </c>
      <c r="N48" s="16" t="n"/>
      <c r="O48" s="16" t="n"/>
      <c r="P48" s="18" t="n"/>
      <c r="Q48" s="18" t="n"/>
      <c r="R48" s="18" t="n"/>
      <c r="S48" s="12">
        <f>IF(B48="","",IFERROR(VLOOKUP(B48,'Inspecciones'!$A$5:$I$104,9,FALSE),"Folio no encontrado"))</f>
        <v/>
      </c>
      <c r="T48" s="23">
        <f>IF(A48="","",IF(B48="","REVISAR FOLIO",IF(S48="Folio no encontrado","FOLIO NO ENCONTRADO",IF(OR(D48="",E48=""),"REVISAR DESCRIPCIÓN",IF(AND(H48="Crítica",OR(O48="Pendiente",O48="Cotizado")),"ATENCIÓN: PRIORIDAD CRÍTICA",IF(AND(M48="",O48&lt;&gt;"Descartado"),"REVISAR CANTIDAD O IMPORTE",IF(AND(N48="Sí",O48="Atendido"),"CONFIRMAR EVALUACIÓN","Sin alerta")))))))</f>
        <v/>
      </c>
    </row>
    <row r="49">
      <c r="A49" s="16" t="n"/>
      <c r="B49" s="16" t="n"/>
      <c r="C49" s="38" t="n"/>
      <c r="D49" s="16" t="n"/>
      <c r="E49" s="18" t="n"/>
      <c r="F49" s="16" t="n"/>
      <c r="G49" s="16" t="n"/>
      <c r="H49" s="16" t="n"/>
      <c r="I49" s="24" t="n"/>
      <c r="J49" s="16" t="n"/>
      <c r="K49" s="18" t="n"/>
      <c r="L49" s="25" t="n"/>
      <c r="M49" s="20">
        <f>IF(OR(A49="",I49="",L49=""),"",I49*L49)</f>
        <v/>
      </c>
      <c r="N49" s="16" t="n"/>
      <c r="O49" s="16" t="n"/>
      <c r="P49" s="18" t="n"/>
      <c r="Q49" s="18" t="n"/>
      <c r="R49" s="18" t="n"/>
      <c r="S49" s="10">
        <f>IF(B49="","",IFERROR(VLOOKUP(B49,'Inspecciones'!$A$5:$I$104,9,FALSE),"Folio no encontrado"))</f>
        <v/>
      </c>
      <c r="T49" s="21">
        <f>IF(A49="","",IF(B49="","REVISAR FOLIO",IF(S49="Folio no encontrado","FOLIO NO ENCONTRADO",IF(OR(D49="",E49=""),"REVISAR DESCRIPCIÓN",IF(AND(H49="Crítica",OR(O49="Pendiente",O49="Cotizado")),"ATENCIÓN: PRIORIDAD CRÍTICA",IF(AND(M49="",O49&lt;&gt;"Descartado"),"REVISAR CANTIDAD O IMPORTE",IF(AND(N49="Sí",O49="Atendido"),"CONFIRMAR EVALUACIÓN","Sin alerta")))))))</f>
        <v/>
      </c>
    </row>
    <row r="50">
      <c r="A50" s="16" t="n"/>
      <c r="B50" s="16" t="n"/>
      <c r="C50" s="38" t="n"/>
      <c r="D50" s="16" t="n"/>
      <c r="E50" s="18" t="n"/>
      <c r="F50" s="16" t="n"/>
      <c r="G50" s="16" t="n"/>
      <c r="H50" s="16" t="n"/>
      <c r="I50" s="24" t="n"/>
      <c r="J50" s="16" t="n"/>
      <c r="K50" s="18" t="n"/>
      <c r="L50" s="25" t="n"/>
      <c r="M50" s="22">
        <f>IF(OR(A50="",I50="",L50=""),"",I50*L50)</f>
        <v/>
      </c>
      <c r="N50" s="16" t="n"/>
      <c r="O50" s="16" t="n"/>
      <c r="P50" s="18" t="n"/>
      <c r="Q50" s="18" t="n"/>
      <c r="R50" s="18" t="n"/>
      <c r="S50" s="12">
        <f>IF(B50="","",IFERROR(VLOOKUP(B50,'Inspecciones'!$A$5:$I$104,9,FALSE),"Folio no encontrado"))</f>
        <v/>
      </c>
      <c r="T50" s="23">
        <f>IF(A50="","",IF(B50="","REVISAR FOLIO",IF(S50="Folio no encontrado","FOLIO NO ENCONTRADO",IF(OR(D50="",E50=""),"REVISAR DESCRIPCIÓN",IF(AND(H50="Crítica",OR(O50="Pendiente",O50="Cotizado")),"ATENCIÓN: PRIORIDAD CRÍTICA",IF(AND(M50="",O50&lt;&gt;"Descartado"),"REVISAR CANTIDAD O IMPORTE",IF(AND(N50="Sí",O50="Atendido"),"CONFIRMAR EVALUACIÓN","Sin alerta")))))))</f>
        <v/>
      </c>
    </row>
    <row r="51">
      <c r="A51" s="16" t="n"/>
      <c r="B51" s="16" t="n"/>
      <c r="C51" s="38" t="n"/>
      <c r="D51" s="16" t="n"/>
      <c r="E51" s="18" t="n"/>
      <c r="F51" s="16" t="n"/>
      <c r="G51" s="16" t="n"/>
      <c r="H51" s="16" t="n"/>
      <c r="I51" s="24" t="n"/>
      <c r="J51" s="16" t="n"/>
      <c r="K51" s="18" t="n"/>
      <c r="L51" s="25" t="n"/>
      <c r="M51" s="20">
        <f>IF(OR(A51="",I51="",L51=""),"",I51*L51)</f>
        <v/>
      </c>
      <c r="N51" s="16" t="n"/>
      <c r="O51" s="16" t="n"/>
      <c r="P51" s="18" t="n"/>
      <c r="Q51" s="18" t="n"/>
      <c r="R51" s="18" t="n"/>
      <c r="S51" s="10">
        <f>IF(B51="","",IFERROR(VLOOKUP(B51,'Inspecciones'!$A$5:$I$104,9,FALSE),"Folio no encontrado"))</f>
        <v/>
      </c>
      <c r="T51" s="21">
        <f>IF(A51="","",IF(B51="","REVISAR FOLIO",IF(S51="Folio no encontrado","FOLIO NO ENCONTRADO",IF(OR(D51="",E51=""),"REVISAR DESCRIPCIÓN",IF(AND(H51="Crítica",OR(O51="Pendiente",O51="Cotizado")),"ATENCIÓN: PRIORIDAD CRÍTICA",IF(AND(M51="",O51&lt;&gt;"Descartado"),"REVISAR CANTIDAD O IMPORTE",IF(AND(N51="Sí",O51="Atendido"),"CONFIRMAR EVALUACIÓN","Sin alerta")))))))</f>
        <v/>
      </c>
    </row>
    <row r="52">
      <c r="A52" s="16" t="n"/>
      <c r="B52" s="16" t="n"/>
      <c r="C52" s="38" t="n"/>
      <c r="D52" s="16" t="n"/>
      <c r="E52" s="18" t="n"/>
      <c r="F52" s="16" t="n"/>
      <c r="G52" s="16" t="n"/>
      <c r="H52" s="16" t="n"/>
      <c r="I52" s="24" t="n"/>
      <c r="J52" s="16" t="n"/>
      <c r="K52" s="18" t="n"/>
      <c r="L52" s="25" t="n"/>
      <c r="M52" s="22">
        <f>IF(OR(A52="",I52="",L52=""),"",I52*L52)</f>
        <v/>
      </c>
      <c r="N52" s="16" t="n"/>
      <c r="O52" s="16" t="n"/>
      <c r="P52" s="18" t="n"/>
      <c r="Q52" s="18" t="n"/>
      <c r="R52" s="18" t="n"/>
      <c r="S52" s="12">
        <f>IF(B52="","",IFERROR(VLOOKUP(B52,'Inspecciones'!$A$5:$I$104,9,FALSE),"Folio no encontrado"))</f>
        <v/>
      </c>
      <c r="T52" s="23">
        <f>IF(A52="","",IF(B52="","REVISAR FOLIO",IF(S52="Folio no encontrado","FOLIO NO ENCONTRADO",IF(OR(D52="",E52=""),"REVISAR DESCRIPCIÓN",IF(AND(H52="Crítica",OR(O52="Pendiente",O52="Cotizado")),"ATENCIÓN: PRIORIDAD CRÍTICA",IF(AND(M52="",O52&lt;&gt;"Descartado"),"REVISAR CANTIDAD O IMPORTE",IF(AND(N52="Sí",O52="Atendido"),"CONFIRMAR EVALUACIÓN","Sin alerta")))))))</f>
        <v/>
      </c>
    </row>
    <row r="53">
      <c r="A53" s="16" t="n"/>
      <c r="B53" s="16" t="n"/>
      <c r="C53" s="38" t="n"/>
      <c r="D53" s="16" t="n"/>
      <c r="E53" s="18" t="n"/>
      <c r="F53" s="16" t="n"/>
      <c r="G53" s="16" t="n"/>
      <c r="H53" s="16" t="n"/>
      <c r="I53" s="24" t="n"/>
      <c r="J53" s="16" t="n"/>
      <c r="K53" s="18" t="n"/>
      <c r="L53" s="25" t="n"/>
      <c r="M53" s="20">
        <f>IF(OR(A53="",I53="",L53=""),"",I53*L53)</f>
        <v/>
      </c>
      <c r="N53" s="16" t="n"/>
      <c r="O53" s="16" t="n"/>
      <c r="P53" s="18" t="n"/>
      <c r="Q53" s="18" t="n"/>
      <c r="R53" s="18" t="n"/>
      <c r="S53" s="10">
        <f>IF(B53="","",IFERROR(VLOOKUP(B53,'Inspecciones'!$A$5:$I$104,9,FALSE),"Folio no encontrado"))</f>
        <v/>
      </c>
      <c r="T53" s="21">
        <f>IF(A53="","",IF(B53="","REVISAR FOLIO",IF(S53="Folio no encontrado","FOLIO NO ENCONTRADO",IF(OR(D53="",E53=""),"REVISAR DESCRIPCIÓN",IF(AND(H53="Crítica",OR(O53="Pendiente",O53="Cotizado")),"ATENCIÓN: PRIORIDAD CRÍTICA",IF(AND(M53="",O53&lt;&gt;"Descartado"),"REVISAR CANTIDAD O IMPORTE",IF(AND(N53="Sí",O53="Atendido"),"CONFIRMAR EVALUACIÓN","Sin alerta")))))))</f>
        <v/>
      </c>
    </row>
    <row r="54">
      <c r="A54" s="16" t="n"/>
      <c r="B54" s="16" t="n"/>
      <c r="C54" s="38" t="n"/>
      <c r="D54" s="16" t="n"/>
      <c r="E54" s="18" t="n"/>
      <c r="F54" s="16" t="n"/>
      <c r="G54" s="16" t="n"/>
      <c r="H54" s="16" t="n"/>
      <c r="I54" s="24" t="n"/>
      <c r="J54" s="16" t="n"/>
      <c r="K54" s="18" t="n"/>
      <c r="L54" s="25" t="n"/>
      <c r="M54" s="22">
        <f>IF(OR(A54="",I54="",L54=""),"",I54*L54)</f>
        <v/>
      </c>
      <c r="N54" s="16" t="n"/>
      <c r="O54" s="16" t="n"/>
      <c r="P54" s="18" t="n"/>
      <c r="Q54" s="18" t="n"/>
      <c r="R54" s="18" t="n"/>
      <c r="S54" s="12">
        <f>IF(B54="","",IFERROR(VLOOKUP(B54,'Inspecciones'!$A$5:$I$104,9,FALSE),"Folio no encontrado"))</f>
        <v/>
      </c>
      <c r="T54" s="23">
        <f>IF(A54="","",IF(B54="","REVISAR FOLIO",IF(S54="Folio no encontrado","FOLIO NO ENCONTRADO",IF(OR(D54="",E54=""),"REVISAR DESCRIPCIÓN",IF(AND(H54="Crítica",OR(O54="Pendiente",O54="Cotizado")),"ATENCIÓN: PRIORIDAD CRÍTICA",IF(AND(M54="",O54&lt;&gt;"Descartado"),"REVISAR CANTIDAD O IMPORTE",IF(AND(N54="Sí",O54="Atendido"),"CONFIRMAR EVALUACIÓN","Sin alerta")))))))</f>
        <v/>
      </c>
    </row>
    <row r="55">
      <c r="A55" s="16" t="n"/>
      <c r="B55" s="16" t="n"/>
      <c r="C55" s="38" t="n"/>
      <c r="D55" s="16" t="n"/>
      <c r="E55" s="18" t="n"/>
      <c r="F55" s="16" t="n"/>
      <c r="G55" s="16" t="n"/>
      <c r="H55" s="16" t="n"/>
      <c r="I55" s="24" t="n"/>
      <c r="J55" s="16" t="n"/>
      <c r="K55" s="18" t="n"/>
      <c r="L55" s="25" t="n"/>
      <c r="M55" s="20">
        <f>IF(OR(A55="",I55="",L55=""),"",I55*L55)</f>
        <v/>
      </c>
      <c r="N55" s="16" t="n"/>
      <c r="O55" s="16" t="n"/>
      <c r="P55" s="18" t="n"/>
      <c r="Q55" s="18" t="n"/>
      <c r="R55" s="18" t="n"/>
      <c r="S55" s="10">
        <f>IF(B55="","",IFERROR(VLOOKUP(B55,'Inspecciones'!$A$5:$I$104,9,FALSE),"Folio no encontrado"))</f>
        <v/>
      </c>
      <c r="T55" s="21">
        <f>IF(A55="","",IF(B55="","REVISAR FOLIO",IF(S55="Folio no encontrado","FOLIO NO ENCONTRADO",IF(OR(D55="",E55=""),"REVISAR DESCRIPCIÓN",IF(AND(H55="Crítica",OR(O55="Pendiente",O55="Cotizado")),"ATENCIÓN: PRIORIDAD CRÍTICA",IF(AND(M55="",O55&lt;&gt;"Descartado"),"REVISAR CANTIDAD O IMPORTE",IF(AND(N55="Sí",O55="Atendido"),"CONFIRMAR EVALUACIÓN","Sin alerta")))))))</f>
        <v/>
      </c>
    </row>
    <row r="56">
      <c r="A56" s="16" t="n"/>
      <c r="B56" s="16" t="n"/>
      <c r="C56" s="38" t="n"/>
      <c r="D56" s="16" t="n"/>
      <c r="E56" s="18" t="n"/>
      <c r="F56" s="16" t="n"/>
      <c r="G56" s="16" t="n"/>
      <c r="H56" s="16" t="n"/>
      <c r="I56" s="24" t="n"/>
      <c r="J56" s="16" t="n"/>
      <c r="K56" s="18" t="n"/>
      <c r="L56" s="25" t="n"/>
      <c r="M56" s="22">
        <f>IF(OR(A56="",I56="",L56=""),"",I56*L56)</f>
        <v/>
      </c>
      <c r="N56" s="16" t="n"/>
      <c r="O56" s="16" t="n"/>
      <c r="P56" s="18" t="n"/>
      <c r="Q56" s="18" t="n"/>
      <c r="R56" s="18" t="n"/>
      <c r="S56" s="12">
        <f>IF(B56="","",IFERROR(VLOOKUP(B56,'Inspecciones'!$A$5:$I$104,9,FALSE),"Folio no encontrado"))</f>
        <v/>
      </c>
      <c r="T56" s="23">
        <f>IF(A56="","",IF(B56="","REVISAR FOLIO",IF(S56="Folio no encontrado","FOLIO NO ENCONTRADO",IF(OR(D56="",E56=""),"REVISAR DESCRIPCIÓN",IF(AND(H56="Crítica",OR(O56="Pendiente",O56="Cotizado")),"ATENCIÓN: PRIORIDAD CRÍTICA",IF(AND(M56="",O56&lt;&gt;"Descartado"),"REVISAR CANTIDAD O IMPORTE",IF(AND(N56="Sí",O56="Atendido"),"CONFIRMAR EVALUACIÓN","Sin alerta")))))))</f>
        <v/>
      </c>
    </row>
    <row r="57">
      <c r="A57" s="16" t="n"/>
      <c r="B57" s="16" t="n"/>
      <c r="C57" s="38" t="n"/>
      <c r="D57" s="16" t="n"/>
      <c r="E57" s="18" t="n"/>
      <c r="F57" s="16" t="n"/>
      <c r="G57" s="16" t="n"/>
      <c r="H57" s="16" t="n"/>
      <c r="I57" s="24" t="n"/>
      <c r="J57" s="16" t="n"/>
      <c r="K57" s="18" t="n"/>
      <c r="L57" s="25" t="n"/>
      <c r="M57" s="20">
        <f>IF(OR(A57="",I57="",L57=""),"",I57*L57)</f>
        <v/>
      </c>
      <c r="N57" s="16" t="n"/>
      <c r="O57" s="16" t="n"/>
      <c r="P57" s="18" t="n"/>
      <c r="Q57" s="18" t="n"/>
      <c r="R57" s="18" t="n"/>
      <c r="S57" s="10">
        <f>IF(B57="","",IFERROR(VLOOKUP(B57,'Inspecciones'!$A$5:$I$104,9,FALSE),"Folio no encontrado"))</f>
        <v/>
      </c>
      <c r="T57" s="21">
        <f>IF(A57="","",IF(B57="","REVISAR FOLIO",IF(S57="Folio no encontrado","FOLIO NO ENCONTRADO",IF(OR(D57="",E57=""),"REVISAR DESCRIPCIÓN",IF(AND(H57="Crítica",OR(O57="Pendiente",O57="Cotizado")),"ATENCIÓN: PRIORIDAD CRÍTICA",IF(AND(M57="",O57&lt;&gt;"Descartado"),"REVISAR CANTIDAD O IMPORTE",IF(AND(N57="Sí",O57="Atendido"),"CONFIRMAR EVALUACIÓN","Sin alerta")))))))</f>
        <v/>
      </c>
    </row>
    <row r="58">
      <c r="A58" s="16" t="n"/>
      <c r="B58" s="16" t="n"/>
      <c r="C58" s="38" t="n"/>
      <c r="D58" s="16" t="n"/>
      <c r="E58" s="18" t="n"/>
      <c r="F58" s="16" t="n"/>
      <c r="G58" s="16" t="n"/>
      <c r="H58" s="16" t="n"/>
      <c r="I58" s="24" t="n"/>
      <c r="J58" s="16" t="n"/>
      <c r="K58" s="18" t="n"/>
      <c r="L58" s="25" t="n"/>
      <c r="M58" s="22">
        <f>IF(OR(A58="",I58="",L58=""),"",I58*L58)</f>
        <v/>
      </c>
      <c r="N58" s="16" t="n"/>
      <c r="O58" s="16" t="n"/>
      <c r="P58" s="18" t="n"/>
      <c r="Q58" s="18" t="n"/>
      <c r="R58" s="18" t="n"/>
      <c r="S58" s="12">
        <f>IF(B58="","",IFERROR(VLOOKUP(B58,'Inspecciones'!$A$5:$I$104,9,FALSE),"Folio no encontrado"))</f>
        <v/>
      </c>
      <c r="T58" s="23">
        <f>IF(A58="","",IF(B58="","REVISAR FOLIO",IF(S58="Folio no encontrado","FOLIO NO ENCONTRADO",IF(OR(D58="",E58=""),"REVISAR DESCRIPCIÓN",IF(AND(H58="Crítica",OR(O58="Pendiente",O58="Cotizado")),"ATENCIÓN: PRIORIDAD CRÍTICA",IF(AND(M58="",O58&lt;&gt;"Descartado"),"REVISAR CANTIDAD O IMPORTE",IF(AND(N58="Sí",O58="Atendido"),"CONFIRMAR EVALUACIÓN","Sin alerta")))))))</f>
        <v/>
      </c>
    </row>
    <row r="59">
      <c r="A59" s="16" t="n"/>
      <c r="B59" s="16" t="n"/>
      <c r="C59" s="38" t="n"/>
      <c r="D59" s="16" t="n"/>
      <c r="E59" s="18" t="n"/>
      <c r="F59" s="16" t="n"/>
      <c r="G59" s="16" t="n"/>
      <c r="H59" s="16" t="n"/>
      <c r="I59" s="24" t="n"/>
      <c r="J59" s="16" t="n"/>
      <c r="K59" s="18" t="n"/>
      <c r="L59" s="25" t="n"/>
      <c r="M59" s="20">
        <f>IF(OR(A59="",I59="",L59=""),"",I59*L59)</f>
        <v/>
      </c>
      <c r="N59" s="16" t="n"/>
      <c r="O59" s="16" t="n"/>
      <c r="P59" s="18" t="n"/>
      <c r="Q59" s="18" t="n"/>
      <c r="R59" s="18" t="n"/>
      <c r="S59" s="10">
        <f>IF(B59="","",IFERROR(VLOOKUP(B59,'Inspecciones'!$A$5:$I$104,9,FALSE),"Folio no encontrado"))</f>
        <v/>
      </c>
      <c r="T59" s="21">
        <f>IF(A59="","",IF(B59="","REVISAR FOLIO",IF(S59="Folio no encontrado","FOLIO NO ENCONTRADO",IF(OR(D59="",E59=""),"REVISAR DESCRIPCIÓN",IF(AND(H59="Crítica",OR(O59="Pendiente",O59="Cotizado")),"ATENCIÓN: PRIORIDAD CRÍTICA",IF(AND(M59="",O59&lt;&gt;"Descartado"),"REVISAR CANTIDAD O IMPORTE",IF(AND(N59="Sí",O59="Atendido"),"CONFIRMAR EVALUACIÓN","Sin alerta")))))))</f>
        <v/>
      </c>
    </row>
    <row r="60">
      <c r="A60" s="16" t="n"/>
      <c r="B60" s="16" t="n"/>
      <c r="C60" s="38" t="n"/>
      <c r="D60" s="16" t="n"/>
      <c r="E60" s="18" t="n"/>
      <c r="F60" s="16" t="n"/>
      <c r="G60" s="16" t="n"/>
      <c r="H60" s="16" t="n"/>
      <c r="I60" s="24" t="n"/>
      <c r="J60" s="16" t="n"/>
      <c r="K60" s="18" t="n"/>
      <c r="L60" s="25" t="n"/>
      <c r="M60" s="22">
        <f>IF(OR(A60="",I60="",L60=""),"",I60*L60)</f>
        <v/>
      </c>
      <c r="N60" s="16" t="n"/>
      <c r="O60" s="16" t="n"/>
      <c r="P60" s="18" t="n"/>
      <c r="Q60" s="18" t="n"/>
      <c r="R60" s="18" t="n"/>
      <c r="S60" s="12">
        <f>IF(B60="","",IFERROR(VLOOKUP(B60,'Inspecciones'!$A$5:$I$104,9,FALSE),"Folio no encontrado"))</f>
        <v/>
      </c>
      <c r="T60" s="23">
        <f>IF(A60="","",IF(B60="","REVISAR FOLIO",IF(S60="Folio no encontrado","FOLIO NO ENCONTRADO",IF(OR(D60="",E60=""),"REVISAR DESCRIPCIÓN",IF(AND(H60="Crítica",OR(O60="Pendiente",O60="Cotizado")),"ATENCIÓN: PRIORIDAD CRÍTICA",IF(AND(M60="",O60&lt;&gt;"Descartado"),"REVISAR CANTIDAD O IMPORTE",IF(AND(N60="Sí",O60="Atendido"),"CONFIRMAR EVALUACIÓN","Sin alerta")))))))</f>
        <v/>
      </c>
    </row>
    <row r="61">
      <c r="A61" s="16" t="n"/>
      <c r="B61" s="16" t="n"/>
      <c r="C61" s="38" t="n"/>
      <c r="D61" s="16" t="n"/>
      <c r="E61" s="18" t="n"/>
      <c r="F61" s="16" t="n"/>
      <c r="G61" s="16" t="n"/>
      <c r="H61" s="16" t="n"/>
      <c r="I61" s="24" t="n"/>
      <c r="J61" s="16" t="n"/>
      <c r="K61" s="18" t="n"/>
      <c r="L61" s="25" t="n"/>
      <c r="M61" s="20">
        <f>IF(OR(A61="",I61="",L61=""),"",I61*L61)</f>
        <v/>
      </c>
      <c r="N61" s="16" t="n"/>
      <c r="O61" s="16" t="n"/>
      <c r="P61" s="18" t="n"/>
      <c r="Q61" s="18" t="n"/>
      <c r="R61" s="18" t="n"/>
      <c r="S61" s="10">
        <f>IF(B61="","",IFERROR(VLOOKUP(B61,'Inspecciones'!$A$5:$I$104,9,FALSE),"Folio no encontrado"))</f>
        <v/>
      </c>
      <c r="T61" s="21">
        <f>IF(A61="","",IF(B61="","REVISAR FOLIO",IF(S61="Folio no encontrado","FOLIO NO ENCONTRADO",IF(OR(D61="",E61=""),"REVISAR DESCRIPCIÓN",IF(AND(H61="Crítica",OR(O61="Pendiente",O61="Cotizado")),"ATENCIÓN: PRIORIDAD CRÍTICA",IF(AND(M61="",O61&lt;&gt;"Descartado"),"REVISAR CANTIDAD O IMPORTE",IF(AND(N61="Sí",O61="Atendido"),"CONFIRMAR EVALUACIÓN","Sin alerta")))))))</f>
        <v/>
      </c>
    </row>
    <row r="62">
      <c r="A62" s="16" t="n"/>
      <c r="B62" s="16" t="n"/>
      <c r="C62" s="38" t="n"/>
      <c r="D62" s="16" t="n"/>
      <c r="E62" s="18" t="n"/>
      <c r="F62" s="16" t="n"/>
      <c r="G62" s="16" t="n"/>
      <c r="H62" s="16" t="n"/>
      <c r="I62" s="24" t="n"/>
      <c r="J62" s="16" t="n"/>
      <c r="K62" s="18" t="n"/>
      <c r="L62" s="25" t="n"/>
      <c r="M62" s="22">
        <f>IF(OR(A62="",I62="",L62=""),"",I62*L62)</f>
        <v/>
      </c>
      <c r="N62" s="16" t="n"/>
      <c r="O62" s="16" t="n"/>
      <c r="P62" s="18" t="n"/>
      <c r="Q62" s="18" t="n"/>
      <c r="R62" s="18" t="n"/>
      <c r="S62" s="12">
        <f>IF(B62="","",IFERROR(VLOOKUP(B62,'Inspecciones'!$A$5:$I$104,9,FALSE),"Folio no encontrado"))</f>
        <v/>
      </c>
      <c r="T62" s="23">
        <f>IF(A62="","",IF(B62="","REVISAR FOLIO",IF(S62="Folio no encontrado","FOLIO NO ENCONTRADO",IF(OR(D62="",E62=""),"REVISAR DESCRIPCIÓN",IF(AND(H62="Crítica",OR(O62="Pendiente",O62="Cotizado")),"ATENCIÓN: PRIORIDAD CRÍTICA",IF(AND(M62="",O62&lt;&gt;"Descartado"),"REVISAR CANTIDAD O IMPORTE",IF(AND(N62="Sí",O62="Atendido"),"CONFIRMAR EVALUACIÓN","Sin alerta")))))))</f>
        <v/>
      </c>
    </row>
    <row r="63">
      <c r="A63" s="16" t="n"/>
      <c r="B63" s="16" t="n"/>
      <c r="C63" s="38" t="n"/>
      <c r="D63" s="16" t="n"/>
      <c r="E63" s="18" t="n"/>
      <c r="F63" s="16" t="n"/>
      <c r="G63" s="16" t="n"/>
      <c r="H63" s="16" t="n"/>
      <c r="I63" s="24" t="n"/>
      <c r="J63" s="16" t="n"/>
      <c r="K63" s="18" t="n"/>
      <c r="L63" s="25" t="n"/>
      <c r="M63" s="20">
        <f>IF(OR(A63="",I63="",L63=""),"",I63*L63)</f>
        <v/>
      </c>
      <c r="N63" s="16" t="n"/>
      <c r="O63" s="16" t="n"/>
      <c r="P63" s="18" t="n"/>
      <c r="Q63" s="18" t="n"/>
      <c r="R63" s="18" t="n"/>
      <c r="S63" s="10">
        <f>IF(B63="","",IFERROR(VLOOKUP(B63,'Inspecciones'!$A$5:$I$104,9,FALSE),"Folio no encontrado"))</f>
        <v/>
      </c>
      <c r="T63" s="21">
        <f>IF(A63="","",IF(B63="","REVISAR FOLIO",IF(S63="Folio no encontrado","FOLIO NO ENCONTRADO",IF(OR(D63="",E63=""),"REVISAR DESCRIPCIÓN",IF(AND(H63="Crítica",OR(O63="Pendiente",O63="Cotizado")),"ATENCIÓN: PRIORIDAD CRÍTICA",IF(AND(M63="",O63&lt;&gt;"Descartado"),"REVISAR CANTIDAD O IMPORTE",IF(AND(N63="Sí",O63="Atendido"),"CONFIRMAR EVALUACIÓN","Sin alerta")))))))</f>
        <v/>
      </c>
    </row>
    <row r="64">
      <c r="A64" s="16" t="n"/>
      <c r="B64" s="16" t="n"/>
      <c r="C64" s="38" t="n"/>
      <c r="D64" s="16" t="n"/>
      <c r="E64" s="18" t="n"/>
      <c r="F64" s="16" t="n"/>
      <c r="G64" s="16" t="n"/>
      <c r="H64" s="16" t="n"/>
      <c r="I64" s="24" t="n"/>
      <c r="J64" s="16" t="n"/>
      <c r="K64" s="18" t="n"/>
      <c r="L64" s="25" t="n"/>
      <c r="M64" s="22">
        <f>IF(OR(A64="",I64="",L64=""),"",I64*L64)</f>
        <v/>
      </c>
      <c r="N64" s="16" t="n"/>
      <c r="O64" s="16" t="n"/>
      <c r="P64" s="18" t="n"/>
      <c r="Q64" s="18" t="n"/>
      <c r="R64" s="18" t="n"/>
      <c r="S64" s="12">
        <f>IF(B64="","",IFERROR(VLOOKUP(B64,'Inspecciones'!$A$5:$I$104,9,FALSE),"Folio no encontrado"))</f>
        <v/>
      </c>
      <c r="T64" s="23">
        <f>IF(A64="","",IF(B64="","REVISAR FOLIO",IF(S64="Folio no encontrado","FOLIO NO ENCONTRADO",IF(OR(D64="",E64=""),"REVISAR DESCRIPCIÓN",IF(AND(H64="Crítica",OR(O64="Pendiente",O64="Cotizado")),"ATENCIÓN: PRIORIDAD CRÍTICA",IF(AND(M64="",O64&lt;&gt;"Descartado"),"REVISAR CANTIDAD O IMPORTE",IF(AND(N64="Sí",O64="Atendido"),"CONFIRMAR EVALUACIÓN","Sin alerta")))))))</f>
        <v/>
      </c>
    </row>
    <row r="65">
      <c r="A65" s="16" t="n"/>
      <c r="B65" s="16" t="n"/>
      <c r="C65" s="38" t="n"/>
      <c r="D65" s="16" t="n"/>
      <c r="E65" s="18" t="n"/>
      <c r="F65" s="16" t="n"/>
      <c r="G65" s="16" t="n"/>
      <c r="H65" s="16" t="n"/>
      <c r="I65" s="24" t="n"/>
      <c r="J65" s="16" t="n"/>
      <c r="K65" s="18" t="n"/>
      <c r="L65" s="25" t="n"/>
      <c r="M65" s="20">
        <f>IF(OR(A65="",I65="",L65=""),"",I65*L65)</f>
        <v/>
      </c>
      <c r="N65" s="16" t="n"/>
      <c r="O65" s="16" t="n"/>
      <c r="P65" s="18" t="n"/>
      <c r="Q65" s="18" t="n"/>
      <c r="R65" s="18" t="n"/>
      <c r="S65" s="10">
        <f>IF(B65="","",IFERROR(VLOOKUP(B65,'Inspecciones'!$A$5:$I$104,9,FALSE),"Folio no encontrado"))</f>
        <v/>
      </c>
      <c r="T65" s="21">
        <f>IF(A65="","",IF(B65="","REVISAR FOLIO",IF(S65="Folio no encontrado","FOLIO NO ENCONTRADO",IF(OR(D65="",E65=""),"REVISAR DESCRIPCIÓN",IF(AND(H65="Crítica",OR(O65="Pendiente",O65="Cotizado")),"ATENCIÓN: PRIORIDAD CRÍTICA",IF(AND(M65="",O65&lt;&gt;"Descartado"),"REVISAR CANTIDAD O IMPORTE",IF(AND(N65="Sí",O65="Atendido"),"CONFIRMAR EVALUACIÓN","Sin alerta")))))))</f>
        <v/>
      </c>
    </row>
    <row r="66">
      <c r="A66" s="16" t="n"/>
      <c r="B66" s="16" t="n"/>
      <c r="C66" s="38" t="n"/>
      <c r="D66" s="16" t="n"/>
      <c r="E66" s="18" t="n"/>
      <c r="F66" s="16" t="n"/>
      <c r="G66" s="16" t="n"/>
      <c r="H66" s="16" t="n"/>
      <c r="I66" s="24" t="n"/>
      <c r="J66" s="16" t="n"/>
      <c r="K66" s="18" t="n"/>
      <c r="L66" s="25" t="n"/>
      <c r="M66" s="22">
        <f>IF(OR(A66="",I66="",L66=""),"",I66*L66)</f>
        <v/>
      </c>
      <c r="N66" s="16" t="n"/>
      <c r="O66" s="16" t="n"/>
      <c r="P66" s="18" t="n"/>
      <c r="Q66" s="18" t="n"/>
      <c r="R66" s="18" t="n"/>
      <c r="S66" s="12">
        <f>IF(B66="","",IFERROR(VLOOKUP(B66,'Inspecciones'!$A$5:$I$104,9,FALSE),"Folio no encontrado"))</f>
        <v/>
      </c>
      <c r="T66" s="23">
        <f>IF(A66="","",IF(B66="","REVISAR FOLIO",IF(S66="Folio no encontrado","FOLIO NO ENCONTRADO",IF(OR(D66="",E66=""),"REVISAR DESCRIPCIÓN",IF(AND(H66="Crítica",OR(O66="Pendiente",O66="Cotizado")),"ATENCIÓN: PRIORIDAD CRÍTICA",IF(AND(M66="",O66&lt;&gt;"Descartado"),"REVISAR CANTIDAD O IMPORTE",IF(AND(N66="Sí",O66="Atendido"),"CONFIRMAR EVALUACIÓN","Sin alerta")))))))</f>
        <v/>
      </c>
    </row>
    <row r="67">
      <c r="A67" s="16" t="n"/>
      <c r="B67" s="16" t="n"/>
      <c r="C67" s="38" t="n"/>
      <c r="D67" s="16" t="n"/>
      <c r="E67" s="18" t="n"/>
      <c r="F67" s="16" t="n"/>
      <c r="G67" s="16" t="n"/>
      <c r="H67" s="16" t="n"/>
      <c r="I67" s="24" t="n"/>
      <c r="J67" s="16" t="n"/>
      <c r="K67" s="18" t="n"/>
      <c r="L67" s="25" t="n"/>
      <c r="M67" s="20">
        <f>IF(OR(A67="",I67="",L67=""),"",I67*L67)</f>
        <v/>
      </c>
      <c r="N67" s="16" t="n"/>
      <c r="O67" s="16" t="n"/>
      <c r="P67" s="18" t="n"/>
      <c r="Q67" s="18" t="n"/>
      <c r="R67" s="18" t="n"/>
      <c r="S67" s="10">
        <f>IF(B67="","",IFERROR(VLOOKUP(B67,'Inspecciones'!$A$5:$I$104,9,FALSE),"Folio no encontrado"))</f>
        <v/>
      </c>
      <c r="T67" s="21">
        <f>IF(A67="","",IF(B67="","REVISAR FOLIO",IF(S67="Folio no encontrado","FOLIO NO ENCONTRADO",IF(OR(D67="",E67=""),"REVISAR DESCRIPCIÓN",IF(AND(H67="Crítica",OR(O67="Pendiente",O67="Cotizado")),"ATENCIÓN: PRIORIDAD CRÍTICA",IF(AND(M67="",O67&lt;&gt;"Descartado"),"REVISAR CANTIDAD O IMPORTE",IF(AND(N67="Sí",O67="Atendido"),"CONFIRMAR EVALUACIÓN","Sin alerta")))))))</f>
        <v/>
      </c>
    </row>
    <row r="68">
      <c r="A68" s="16" t="n"/>
      <c r="B68" s="16" t="n"/>
      <c r="C68" s="38" t="n"/>
      <c r="D68" s="16" t="n"/>
      <c r="E68" s="18" t="n"/>
      <c r="F68" s="16" t="n"/>
      <c r="G68" s="16" t="n"/>
      <c r="H68" s="16" t="n"/>
      <c r="I68" s="24" t="n"/>
      <c r="J68" s="16" t="n"/>
      <c r="K68" s="18" t="n"/>
      <c r="L68" s="25" t="n"/>
      <c r="M68" s="22">
        <f>IF(OR(A68="",I68="",L68=""),"",I68*L68)</f>
        <v/>
      </c>
      <c r="N68" s="16" t="n"/>
      <c r="O68" s="16" t="n"/>
      <c r="P68" s="18" t="n"/>
      <c r="Q68" s="18" t="n"/>
      <c r="R68" s="18" t="n"/>
      <c r="S68" s="12">
        <f>IF(B68="","",IFERROR(VLOOKUP(B68,'Inspecciones'!$A$5:$I$104,9,FALSE),"Folio no encontrado"))</f>
        <v/>
      </c>
      <c r="T68" s="23">
        <f>IF(A68="","",IF(B68="","REVISAR FOLIO",IF(S68="Folio no encontrado","FOLIO NO ENCONTRADO",IF(OR(D68="",E68=""),"REVISAR DESCRIPCIÓN",IF(AND(H68="Crítica",OR(O68="Pendiente",O68="Cotizado")),"ATENCIÓN: PRIORIDAD CRÍTICA",IF(AND(M68="",O68&lt;&gt;"Descartado"),"REVISAR CANTIDAD O IMPORTE",IF(AND(N68="Sí",O68="Atendido"),"CONFIRMAR EVALUACIÓN","Sin alerta")))))))</f>
        <v/>
      </c>
    </row>
    <row r="69">
      <c r="A69" s="16" t="n"/>
      <c r="B69" s="16" t="n"/>
      <c r="C69" s="38" t="n"/>
      <c r="D69" s="16" t="n"/>
      <c r="E69" s="18" t="n"/>
      <c r="F69" s="16" t="n"/>
      <c r="G69" s="16" t="n"/>
      <c r="H69" s="16" t="n"/>
      <c r="I69" s="24" t="n"/>
      <c r="J69" s="16" t="n"/>
      <c r="K69" s="18" t="n"/>
      <c r="L69" s="25" t="n"/>
      <c r="M69" s="20">
        <f>IF(OR(A69="",I69="",L69=""),"",I69*L69)</f>
        <v/>
      </c>
      <c r="N69" s="16" t="n"/>
      <c r="O69" s="16" t="n"/>
      <c r="P69" s="18" t="n"/>
      <c r="Q69" s="18" t="n"/>
      <c r="R69" s="18" t="n"/>
      <c r="S69" s="10">
        <f>IF(B69="","",IFERROR(VLOOKUP(B69,'Inspecciones'!$A$5:$I$104,9,FALSE),"Folio no encontrado"))</f>
        <v/>
      </c>
      <c r="T69" s="21">
        <f>IF(A69="","",IF(B69="","REVISAR FOLIO",IF(S69="Folio no encontrado","FOLIO NO ENCONTRADO",IF(OR(D69="",E69=""),"REVISAR DESCRIPCIÓN",IF(AND(H69="Crítica",OR(O69="Pendiente",O69="Cotizado")),"ATENCIÓN: PRIORIDAD CRÍTICA",IF(AND(M69="",O69&lt;&gt;"Descartado"),"REVISAR CANTIDAD O IMPORTE",IF(AND(N69="Sí",O69="Atendido"),"CONFIRMAR EVALUACIÓN","Sin alerta")))))))</f>
        <v/>
      </c>
    </row>
    <row r="70">
      <c r="A70" s="16" t="n"/>
      <c r="B70" s="16" t="n"/>
      <c r="C70" s="38" t="n"/>
      <c r="D70" s="16" t="n"/>
      <c r="E70" s="18" t="n"/>
      <c r="F70" s="16" t="n"/>
      <c r="G70" s="16" t="n"/>
      <c r="H70" s="16" t="n"/>
      <c r="I70" s="24" t="n"/>
      <c r="J70" s="16" t="n"/>
      <c r="K70" s="18" t="n"/>
      <c r="L70" s="25" t="n"/>
      <c r="M70" s="22">
        <f>IF(OR(A70="",I70="",L70=""),"",I70*L70)</f>
        <v/>
      </c>
      <c r="N70" s="16" t="n"/>
      <c r="O70" s="16" t="n"/>
      <c r="P70" s="18" t="n"/>
      <c r="Q70" s="18" t="n"/>
      <c r="R70" s="18" t="n"/>
      <c r="S70" s="12">
        <f>IF(B70="","",IFERROR(VLOOKUP(B70,'Inspecciones'!$A$5:$I$104,9,FALSE),"Folio no encontrado"))</f>
        <v/>
      </c>
      <c r="T70" s="23">
        <f>IF(A70="","",IF(B70="","REVISAR FOLIO",IF(S70="Folio no encontrado","FOLIO NO ENCONTRADO",IF(OR(D70="",E70=""),"REVISAR DESCRIPCIÓN",IF(AND(H70="Crítica",OR(O70="Pendiente",O70="Cotizado")),"ATENCIÓN: PRIORIDAD CRÍTICA",IF(AND(M70="",O70&lt;&gt;"Descartado"),"REVISAR CANTIDAD O IMPORTE",IF(AND(N70="Sí",O70="Atendido"),"CONFIRMAR EVALUACIÓN","Sin alerta")))))))</f>
        <v/>
      </c>
    </row>
    <row r="71">
      <c r="A71" s="16" t="n"/>
      <c r="B71" s="16" t="n"/>
      <c r="C71" s="38" t="n"/>
      <c r="D71" s="16" t="n"/>
      <c r="E71" s="18" t="n"/>
      <c r="F71" s="16" t="n"/>
      <c r="G71" s="16" t="n"/>
      <c r="H71" s="16" t="n"/>
      <c r="I71" s="24" t="n"/>
      <c r="J71" s="16" t="n"/>
      <c r="K71" s="18" t="n"/>
      <c r="L71" s="25" t="n"/>
      <c r="M71" s="20">
        <f>IF(OR(A71="",I71="",L71=""),"",I71*L71)</f>
        <v/>
      </c>
      <c r="N71" s="16" t="n"/>
      <c r="O71" s="16" t="n"/>
      <c r="P71" s="18" t="n"/>
      <c r="Q71" s="18" t="n"/>
      <c r="R71" s="18" t="n"/>
      <c r="S71" s="10">
        <f>IF(B71="","",IFERROR(VLOOKUP(B71,'Inspecciones'!$A$5:$I$104,9,FALSE),"Folio no encontrado"))</f>
        <v/>
      </c>
      <c r="T71" s="21">
        <f>IF(A71="","",IF(B71="","REVISAR FOLIO",IF(S71="Folio no encontrado","FOLIO NO ENCONTRADO",IF(OR(D71="",E71=""),"REVISAR DESCRIPCIÓN",IF(AND(H71="Crítica",OR(O71="Pendiente",O71="Cotizado")),"ATENCIÓN: PRIORIDAD CRÍTICA",IF(AND(M71="",O71&lt;&gt;"Descartado"),"REVISAR CANTIDAD O IMPORTE",IF(AND(N71="Sí",O71="Atendido"),"CONFIRMAR EVALUACIÓN","Sin alerta")))))))</f>
        <v/>
      </c>
    </row>
    <row r="72">
      <c r="A72" s="16" t="n"/>
      <c r="B72" s="16" t="n"/>
      <c r="C72" s="38" t="n"/>
      <c r="D72" s="16" t="n"/>
      <c r="E72" s="18" t="n"/>
      <c r="F72" s="16" t="n"/>
      <c r="G72" s="16" t="n"/>
      <c r="H72" s="16" t="n"/>
      <c r="I72" s="24" t="n"/>
      <c r="J72" s="16" t="n"/>
      <c r="K72" s="18" t="n"/>
      <c r="L72" s="25" t="n"/>
      <c r="M72" s="22">
        <f>IF(OR(A72="",I72="",L72=""),"",I72*L72)</f>
        <v/>
      </c>
      <c r="N72" s="16" t="n"/>
      <c r="O72" s="16" t="n"/>
      <c r="P72" s="18" t="n"/>
      <c r="Q72" s="18" t="n"/>
      <c r="R72" s="18" t="n"/>
      <c r="S72" s="12">
        <f>IF(B72="","",IFERROR(VLOOKUP(B72,'Inspecciones'!$A$5:$I$104,9,FALSE),"Folio no encontrado"))</f>
        <v/>
      </c>
      <c r="T72" s="23">
        <f>IF(A72="","",IF(B72="","REVISAR FOLIO",IF(S72="Folio no encontrado","FOLIO NO ENCONTRADO",IF(OR(D72="",E72=""),"REVISAR DESCRIPCIÓN",IF(AND(H72="Crítica",OR(O72="Pendiente",O72="Cotizado")),"ATENCIÓN: PRIORIDAD CRÍTICA",IF(AND(M72="",O72&lt;&gt;"Descartado"),"REVISAR CANTIDAD O IMPORTE",IF(AND(N72="Sí",O72="Atendido"),"CONFIRMAR EVALUACIÓN","Sin alerta")))))))</f>
        <v/>
      </c>
    </row>
    <row r="73">
      <c r="A73" s="16" t="n"/>
      <c r="B73" s="16" t="n"/>
      <c r="C73" s="38" t="n"/>
      <c r="D73" s="16" t="n"/>
      <c r="E73" s="18" t="n"/>
      <c r="F73" s="16" t="n"/>
      <c r="G73" s="16" t="n"/>
      <c r="H73" s="16" t="n"/>
      <c r="I73" s="24" t="n"/>
      <c r="J73" s="16" t="n"/>
      <c r="K73" s="18" t="n"/>
      <c r="L73" s="25" t="n"/>
      <c r="M73" s="20">
        <f>IF(OR(A73="",I73="",L73=""),"",I73*L73)</f>
        <v/>
      </c>
      <c r="N73" s="16" t="n"/>
      <c r="O73" s="16" t="n"/>
      <c r="P73" s="18" t="n"/>
      <c r="Q73" s="18" t="n"/>
      <c r="R73" s="18" t="n"/>
      <c r="S73" s="10">
        <f>IF(B73="","",IFERROR(VLOOKUP(B73,'Inspecciones'!$A$5:$I$104,9,FALSE),"Folio no encontrado"))</f>
        <v/>
      </c>
      <c r="T73" s="21">
        <f>IF(A73="","",IF(B73="","REVISAR FOLIO",IF(S73="Folio no encontrado","FOLIO NO ENCONTRADO",IF(OR(D73="",E73=""),"REVISAR DESCRIPCIÓN",IF(AND(H73="Crítica",OR(O73="Pendiente",O73="Cotizado")),"ATENCIÓN: PRIORIDAD CRÍTICA",IF(AND(M73="",O73&lt;&gt;"Descartado"),"REVISAR CANTIDAD O IMPORTE",IF(AND(N73="Sí",O73="Atendido"),"CONFIRMAR EVALUACIÓN","Sin alerta")))))))</f>
        <v/>
      </c>
    </row>
    <row r="74">
      <c r="A74" s="16" t="n"/>
      <c r="B74" s="16" t="n"/>
      <c r="C74" s="38" t="n"/>
      <c r="D74" s="16" t="n"/>
      <c r="E74" s="18" t="n"/>
      <c r="F74" s="16" t="n"/>
      <c r="G74" s="16" t="n"/>
      <c r="H74" s="16" t="n"/>
      <c r="I74" s="24" t="n"/>
      <c r="J74" s="16" t="n"/>
      <c r="K74" s="18" t="n"/>
      <c r="L74" s="25" t="n"/>
      <c r="M74" s="22">
        <f>IF(OR(A74="",I74="",L74=""),"",I74*L74)</f>
        <v/>
      </c>
      <c r="N74" s="16" t="n"/>
      <c r="O74" s="16" t="n"/>
      <c r="P74" s="18" t="n"/>
      <c r="Q74" s="18" t="n"/>
      <c r="R74" s="18" t="n"/>
      <c r="S74" s="12">
        <f>IF(B74="","",IFERROR(VLOOKUP(B74,'Inspecciones'!$A$5:$I$104,9,FALSE),"Folio no encontrado"))</f>
        <v/>
      </c>
      <c r="T74" s="23">
        <f>IF(A74="","",IF(B74="","REVISAR FOLIO",IF(S74="Folio no encontrado","FOLIO NO ENCONTRADO",IF(OR(D74="",E74=""),"REVISAR DESCRIPCIÓN",IF(AND(H74="Crítica",OR(O74="Pendiente",O74="Cotizado")),"ATENCIÓN: PRIORIDAD CRÍTICA",IF(AND(M74="",O74&lt;&gt;"Descartado"),"REVISAR CANTIDAD O IMPORTE",IF(AND(N74="Sí",O74="Atendido"),"CONFIRMAR EVALUACIÓN","Sin alerta")))))))</f>
        <v/>
      </c>
    </row>
    <row r="75">
      <c r="A75" s="16" t="n"/>
      <c r="B75" s="16" t="n"/>
      <c r="C75" s="38" t="n"/>
      <c r="D75" s="16" t="n"/>
      <c r="E75" s="18" t="n"/>
      <c r="F75" s="16" t="n"/>
      <c r="G75" s="16" t="n"/>
      <c r="H75" s="16" t="n"/>
      <c r="I75" s="24" t="n"/>
      <c r="J75" s="16" t="n"/>
      <c r="K75" s="18" t="n"/>
      <c r="L75" s="25" t="n"/>
      <c r="M75" s="20">
        <f>IF(OR(A75="",I75="",L75=""),"",I75*L75)</f>
        <v/>
      </c>
      <c r="N75" s="16" t="n"/>
      <c r="O75" s="16" t="n"/>
      <c r="P75" s="18" t="n"/>
      <c r="Q75" s="18" t="n"/>
      <c r="R75" s="18" t="n"/>
      <c r="S75" s="10">
        <f>IF(B75="","",IFERROR(VLOOKUP(B75,'Inspecciones'!$A$5:$I$104,9,FALSE),"Folio no encontrado"))</f>
        <v/>
      </c>
      <c r="T75" s="21">
        <f>IF(A75="","",IF(B75="","REVISAR FOLIO",IF(S75="Folio no encontrado","FOLIO NO ENCONTRADO",IF(OR(D75="",E75=""),"REVISAR DESCRIPCIÓN",IF(AND(H75="Crítica",OR(O75="Pendiente",O75="Cotizado")),"ATENCIÓN: PRIORIDAD CRÍTICA",IF(AND(M75="",O75&lt;&gt;"Descartado"),"REVISAR CANTIDAD O IMPORTE",IF(AND(N75="Sí",O75="Atendido"),"CONFIRMAR EVALUACIÓN","Sin alerta")))))))</f>
        <v/>
      </c>
    </row>
    <row r="76">
      <c r="A76" s="16" t="n"/>
      <c r="B76" s="16" t="n"/>
      <c r="C76" s="38" t="n"/>
      <c r="D76" s="16" t="n"/>
      <c r="E76" s="18" t="n"/>
      <c r="F76" s="16" t="n"/>
      <c r="G76" s="16" t="n"/>
      <c r="H76" s="16" t="n"/>
      <c r="I76" s="24" t="n"/>
      <c r="J76" s="16" t="n"/>
      <c r="K76" s="18" t="n"/>
      <c r="L76" s="25" t="n"/>
      <c r="M76" s="22">
        <f>IF(OR(A76="",I76="",L76=""),"",I76*L76)</f>
        <v/>
      </c>
      <c r="N76" s="16" t="n"/>
      <c r="O76" s="16" t="n"/>
      <c r="P76" s="18" t="n"/>
      <c r="Q76" s="18" t="n"/>
      <c r="R76" s="18" t="n"/>
      <c r="S76" s="12">
        <f>IF(B76="","",IFERROR(VLOOKUP(B76,'Inspecciones'!$A$5:$I$104,9,FALSE),"Folio no encontrado"))</f>
        <v/>
      </c>
      <c r="T76" s="23">
        <f>IF(A76="","",IF(B76="","REVISAR FOLIO",IF(S76="Folio no encontrado","FOLIO NO ENCONTRADO",IF(OR(D76="",E76=""),"REVISAR DESCRIPCIÓN",IF(AND(H76="Crítica",OR(O76="Pendiente",O76="Cotizado")),"ATENCIÓN: PRIORIDAD CRÍTICA",IF(AND(M76="",O76&lt;&gt;"Descartado"),"REVISAR CANTIDAD O IMPORTE",IF(AND(N76="Sí",O76="Atendido"),"CONFIRMAR EVALUACIÓN","Sin alerta")))))))</f>
        <v/>
      </c>
    </row>
    <row r="77">
      <c r="A77" s="16" t="n"/>
      <c r="B77" s="16" t="n"/>
      <c r="C77" s="38" t="n"/>
      <c r="D77" s="16" t="n"/>
      <c r="E77" s="18" t="n"/>
      <c r="F77" s="16" t="n"/>
      <c r="G77" s="16" t="n"/>
      <c r="H77" s="16" t="n"/>
      <c r="I77" s="24" t="n"/>
      <c r="J77" s="16" t="n"/>
      <c r="K77" s="18" t="n"/>
      <c r="L77" s="25" t="n"/>
      <c r="M77" s="20">
        <f>IF(OR(A77="",I77="",L77=""),"",I77*L77)</f>
        <v/>
      </c>
      <c r="N77" s="16" t="n"/>
      <c r="O77" s="16" t="n"/>
      <c r="P77" s="18" t="n"/>
      <c r="Q77" s="18" t="n"/>
      <c r="R77" s="18" t="n"/>
      <c r="S77" s="10">
        <f>IF(B77="","",IFERROR(VLOOKUP(B77,'Inspecciones'!$A$5:$I$104,9,FALSE),"Folio no encontrado"))</f>
        <v/>
      </c>
      <c r="T77" s="21">
        <f>IF(A77="","",IF(B77="","REVISAR FOLIO",IF(S77="Folio no encontrado","FOLIO NO ENCONTRADO",IF(OR(D77="",E77=""),"REVISAR DESCRIPCIÓN",IF(AND(H77="Crítica",OR(O77="Pendiente",O77="Cotizado")),"ATENCIÓN: PRIORIDAD CRÍTICA",IF(AND(M77="",O77&lt;&gt;"Descartado"),"REVISAR CANTIDAD O IMPORTE",IF(AND(N77="Sí",O77="Atendido"),"CONFIRMAR EVALUACIÓN","Sin alerta")))))))</f>
        <v/>
      </c>
    </row>
    <row r="78">
      <c r="A78" s="16" t="n"/>
      <c r="B78" s="16" t="n"/>
      <c r="C78" s="38" t="n"/>
      <c r="D78" s="16" t="n"/>
      <c r="E78" s="18" t="n"/>
      <c r="F78" s="16" t="n"/>
      <c r="G78" s="16" t="n"/>
      <c r="H78" s="16" t="n"/>
      <c r="I78" s="24" t="n"/>
      <c r="J78" s="16" t="n"/>
      <c r="K78" s="18" t="n"/>
      <c r="L78" s="25" t="n"/>
      <c r="M78" s="22">
        <f>IF(OR(A78="",I78="",L78=""),"",I78*L78)</f>
        <v/>
      </c>
      <c r="N78" s="16" t="n"/>
      <c r="O78" s="16" t="n"/>
      <c r="P78" s="18" t="n"/>
      <c r="Q78" s="18" t="n"/>
      <c r="R78" s="18" t="n"/>
      <c r="S78" s="12">
        <f>IF(B78="","",IFERROR(VLOOKUP(B78,'Inspecciones'!$A$5:$I$104,9,FALSE),"Folio no encontrado"))</f>
        <v/>
      </c>
      <c r="T78" s="23">
        <f>IF(A78="","",IF(B78="","REVISAR FOLIO",IF(S78="Folio no encontrado","FOLIO NO ENCONTRADO",IF(OR(D78="",E78=""),"REVISAR DESCRIPCIÓN",IF(AND(H78="Crítica",OR(O78="Pendiente",O78="Cotizado")),"ATENCIÓN: PRIORIDAD CRÍTICA",IF(AND(M78="",O78&lt;&gt;"Descartado"),"REVISAR CANTIDAD O IMPORTE",IF(AND(N78="Sí",O78="Atendido"),"CONFIRMAR EVALUACIÓN","Sin alerta")))))))</f>
        <v/>
      </c>
    </row>
    <row r="79">
      <c r="A79" s="16" t="n"/>
      <c r="B79" s="16" t="n"/>
      <c r="C79" s="38" t="n"/>
      <c r="D79" s="16" t="n"/>
      <c r="E79" s="18" t="n"/>
      <c r="F79" s="16" t="n"/>
      <c r="G79" s="16" t="n"/>
      <c r="H79" s="16" t="n"/>
      <c r="I79" s="24" t="n"/>
      <c r="J79" s="16" t="n"/>
      <c r="K79" s="18" t="n"/>
      <c r="L79" s="25" t="n"/>
      <c r="M79" s="20">
        <f>IF(OR(A79="",I79="",L79=""),"",I79*L79)</f>
        <v/>
      </c>
      <c r="N79" s="16" t="n"/>
      <c r="O79" s="16" t="n"/>
      <c r="P79" s="18" t="n"/>
      <c r="Q79" s="18" t="n"/>
      <c r="R79" s="18" t="n"/>
      <c r="S79" s="10">
        <f>IF(B79="","",IFERROR(VLOOKUP(B79,'Inspecciones'!$A$5:$I$104,9,FALSE),"Folio no encontrado"))</f>
        <v/>
      </c>
      <c r="T79" s="21">
        <f>IF(A79="","",IF(B79="","REVISAR FOLIO",IF(S79="Folio no encontrado","FOLIO NO ENCONTRADO",IF(OR(D79="",E79=""),"REVISAR DESCRIPCIÓN",IF(AND(H79="Crítica",OR(O79="Pendiente",O79="Cotizado")),"ATENCIÓN: PRIORIDAD CRÍTICA",IF(AND(M79="",O79&lt;&gt;"Descartado"),"REVISAR CANTIDAD O IMPORTE",IF(AND(N79="Sí",O79="Atendido"),"CONFIRMAR EVALUACIÓN","Sin alerta")))))))</f>
        <v/>
      </c>
    </row>
    <row r="80">
      <c r="A80" s="16" t="n"/>
      <c r="B80" s="16" t="n"/>
      <c r="C80" s="38" t="n"/>
      <c r="D80" s="16" t="n"/>
      <c r="E80" s="18" t="n"/>
      <c r="F80" s="16" t="n"/>
      <c r="G80" s="16" t="n"/>
      <c r="H80" s="16" t="n"/>
      <c r="I80" s="24" t="n"/>
      <c r="J80" s="16" t="n"/>
      <c r="K80" s="18" t="n"/>
      <c r="L80" s="25" t="n"/>
      <c r="M80" s="22">
        <f>IF(OR(A80="",I80="",L80=""),"",I80*L80)</f>
        <v/>
      </c>
      <c r="N80" s="16" t="n"/>
      <c r="O80" s="16" t="n"/>
      <c r="P80" s="18" t="n"/>
      <c r="Q80" s="18" t="n"/>
      <c r="R80" s="18" t="n"/>
      <c r="S80" s="12">
        <f>IF(B80="","",IFERROR(VLOOKUP(B80,'Inspecciones'!$A$5:$I$104,9,FALSE),"Folio no encontrado"))</f>
        <v/>
      </c>
      <c r="T80" s="23">
        <f>IF(A80="","",IF(B80="","REVISAR FOLIO",IF(S80="Folio no encontrado","FOLIO NO ENCONTRADO",IF(OR(D80="",E80=""),"REVISAR DESCRIPCIÓN",IF(AND(H80="Crítica",OR(O80="Pendiente",O80="Cotizado")),"ATENCIÓN: PRIORIDAD CRÍTICA",IF(AND(M80="",O80&lt;&gt;"Descartado"),"REVISAR CANTIDAD O IMPORTE",IF(AND(N80="Sí",O80="Atendido"),"CONFIRMAR EVALUACIÓN","Sin alerta")))))))</f>
        <v/>
      </c>
    </row>
    <row r="81">
      <c r="A81" s="16" t="n"/>
      <c r="B81" s="16" t="n"/>
      <c r="C81" s="38" t="n"/>
      <c r="D81" s="16" t="n"/>
      <c r="E81" s="18" t="n"/>
      <c r="F81" s="16" t="n"/>
      <c r="G81" s="16" t="n"/>
      <c r="H81" s="16" t="n"/>
      <c r="I81" s="24" t="n"/>
      <c r="J81" s="16" t="n"/>
      <c r="K81" s="18" t="n"/>
      <c r="L81" s="25" t="n"/>
      <c r="M81" s="20">
        <f>IF(OR(A81="",I81="",L81=""),"",I81*L81)</f>
        <v/>
      </c>
      <c r="N81" s="16" t="n"/>
      <c r="O81" s="16" t="n"/>
      <c r="P81" s="18" t="n"/>
      <c r="Q81" s="18" t="n"/>
      <c r="R81" s="18" t="n"/>
      <c r="S81" s="10">
        <f>IF(B81="","",IFERROR(VLOOKUP(B81,'Inspecciones'!$A$5:$I$104,9,FALSE),"Folio no encontrado"))</f>
        <v/>
      </c>
      <c r="T81" s="21">
        <f>IF(A81="","",IF(B81="","REVISAR FOLIO",IF(S81="Folio no encontrado","FOLIO NO ENCONTRADO",IF(OR(D81="",E81=""),"REVISAR DESCRIPCIÓN",IF(AND(H81="Crítica",OR(O81="Pendiente",O81="Cotizado")),"ATENCIÓN: PRIORIDAD CRÍTICA",IF(AND(M81="",O81&lt;&gt;"Descartado"),"REVISAR CANTIDAD O IMPORTE",IF(AND(N81="Sí",O81="Atendido"),"CONFIRMAR EVALUACIÓN","Sin alerta")))))))</f>
        <v/>
      </c>
    </row>
    <row r="82">
      <c r="A82" s="16" t="n"/>
      <c r="B82" s="16" t="n"/>
      <c r="C82" s="38" t="n"/>
      <c r="D82" s="16" t="n"/>
      <c r="E82" s="18" t="n"/>
      <c r="F82" s="16" t="n"/>
      <c r="G82" s="16" t="n"/>
      <c r="H82" s="16" t="n"/>
      <c r="I82" s="24" t="n"/>
      <c r="J82" s="16" t="n"/>
      <c r="K82" s="18" t="n"/>
      <c r="L82" s="25" t="n"/>
      <c r="M82" s="22">
        <f>IF(OR(A82="",I82="",L82=""),"",I82*L82)</f>
        <v/>
      </c>
      <c r="N82" s="16" t="n"/>
      <c r="O82" s="16" t="n"/>
      <c r="P82" s="18" t="n"/>
      <c r="Q82" s="18" t="n"/>
      <c r="R82" s="18" t="n"/>
      <c r="S82" s="12">
        <f>IF(B82="","",IFERROR(VLOOKUP(B82,'Inspecciones'!$A$5:$I$104,9,FALSE),"Folio no encontrado"))</f>
        <v/>
      </c>
      <c r="T82" s="23">
        <f>IF(A82="","",IF(B82="","REVISAR FOLIO",IF(S82="Folio no encontrado","FOLIO NO ENCONTRADO",IF(OR(D82="",E82=""),"REVISAR DESCRIPCIÓN",IF(AND(H82="Crítica",OR(O82="Pendiente",O82="Cotizado")),"ATENCIÓN: PRIORIDAD CRÍTICA",IF(AND(M82="",O82&lt;&gt;"Descartado"),"REVISAR CANTIDAD O IMPORTE",IF(AND(N82="Sí",O82="Atendido"),"CONFIRMAR EVALUACIÓN","Sin alerta")))))))</f>
        <v/>
      </c>
    </row>
    <row r="83">
      <c r="A83" s="16" t="n"/>
      <c r="B83" s="16" t="n"/>
      <c r="C83" s="38" t="n"/>
      <c r="D83" s="16" t="n"/>
      <c r="E83" s="18" t="n"/>
      <c r="F83" s="16" t="n"/>
      <c r="G83" s="16" t="n"/>
      <c r="H83" s="16" t="n"/>
      <c r="I83" s="24" t="n"/>
      <c r="J83" s="16" t="n"/>
      <c r="K83" s="18" t="n"/>
      <c r="L83" s="25" t="n"/>
      <c r="M83" s="20">
        <f>IF(OR(A83="",I83="",L83=""),"",I83*L83)</f>
        <v/>
      </c>
      <c r="N83" s="16" t="n"/>
      <c r="O83" s="16" t="n"/>
      <c r="P83" s="18" t="n"/>
      <c r="Q83" s="18" t="n"/>
      <c r="R83" s="18" t="n"/>
      <c r="S83" s="10">
        <f>IF(B83="","",IFERROR(VLOOKUP(B83,'Inspecciones'!$A$5:$I$104,9,FALSE),"Folio no encontrado"))</f>
        <v/>
      </c>
      <c r="T83" s="21">
        <f>IF(A83="","",IF(B83="","REVISAR FOLIO",IF(S83="Folio no encontrado","FOLIO NO ENCONTRADO",IF(OR(D83="",E83=""),"REVISAR DESCRIPCIÓN",IF(AND(H83="Crítica",OR(O83="Pendiente",O83="Cotizado")),"ATENCIÓN: PRIORIDAD CRÍTICA",IF(AND(M83="",O83&lt;&gt;"Descartado"),"REVISAR CANTIDAD O IMPORTE",IF(AND(N83="Sí",O83="Atendido"),"CONFIRMAR EVALUACIÓN","Sin alerta")))))))</f>
        <v/>
      </c>
    </row>
    <row r="84">
      <c r="A84" s="16" t="n"/>
      <c r="B84" s="16" t="n"/>
      <c r="C84" s="38" t="n"/>
      <c r="D84" s="16" t="n"/>
      <c r="E84" s="18" t="n"/>
      <c r="F84" s="16" t="n"/>
      <c r="G84" s="16" t="n"/>
      <c r="H84" s="16" t="n"/>
      <c r="I84" s="24" t="n"/>
      <c r="J84" s="16" t="n"/>
      <c r="K84" s="18" t="n"/>
      <c r="L84" s="25" t="n"/>
      <c r="M84" s="22">
        <f>IF(OR(A84="",I84="",L84=""),"",I84*L84)</f>
        <v/>
      </c>
      <c r="N84" s="16" t="n"/>
      <c r="O84" s="16" t="n"/>
      <c r="P84" s="18" t="n"/>
      <c r="Q84" s="18" t="n"/>
      <c r="R84" s="18" t="n"/>
      <c r="S84" s="12">
        <f>IF(B84="","",IFERROR(VLOOKUP(B84,'Inspecciones'!$A$5:$I$104,9,FALSE),"Folio no encontrado"))</f>
        <v/>
      </c>
      <c r="T84" s="23">
        <f>IF(A84="","",IF(B84="","REVISAR FOLIO",IF(S84="Folio no encontrado","FOLIO NO ENCONTRADO",IF(OR(D84="",E84=""),"REVISAR DESCRIPCIÓN",IF(AND(H84="Crítica",OR(O84="Pendiente",O84="Cotizado")),"ATENCIÓN: PRIORIDAD CRÍTICA",IF(AND(M84="",O84&lt;&gt;"Descartado"),"REVISAR CANTIDAD O IMPORTE",IF(AND(N84="Sí",O84="Atendido"),"CONFIRMAR EVALUACIÓN","Sin alerta")))))))</f>
        <v/>
      </c>
    </row>
    <row r="85">
      <c r="A85" s="16" t="n"/>
      <c r="B85" s="16" t="n"/>
      <c r="C85" s="38" t="n"/>
      <c r="D85" s="16" t="n"/>
      <c r="E85" s="18" t="n"/>
      <c r="F85" s="16" t="n"/>
      <c r="G85" s="16" t="n"/>
      <c r="H85" s="16" t="n"/>
      <c r="I85" s="24" t="n"/>
      <c r="J85" s="16" t="n"/>
      <c r="K85" s="18" t="n"/>
      <c r="L85" s="25" t="n"/>
      <c r="M85" s="20">
        <f>IF(OR(A85="",I85="",L85=""),"",I85*L85)</f>
        <v/>
      </c>
      <c r="N85" s="16" t="n"/>
      <c r="O85" s="16" t="n"/>
      <c r="P85" s="18" t="n"/>
      <c r="Q85" s="18" t="n"/>
      <c r="R85" s="18" t="n"/>
      <c r="S85" s="10">
        <f>IF(B85="","",IFERROR(VLOOKUP(B85,'Inspecciones'!$A$5:$I$104,9,FALSE),"Folio no encontrado"))</f>
        <v/>
      </c>
      <c r="T85" s="21">
        <f>IF(A85="","",IF(B85="","REVISAR FOLIO",IF(S85="Folio no encontrado","FOLIO NO ENCONTRADO",IF(OR(D85="",E85=""),"REVISAR DESCRIPCIÓN",IF(AND(H85="Crítica",OR(O85="Pendiente",O85="Cotizado")),"ATENCIÓN: PRIORIDAD CRÍTICA",IF(AND(M85="",O85&lt;&gt;"Descartado"),"REVISAR CANTIDAD O IMPORTE",IF(AND(N85="Sí",O85="Atendido"),"CONFIRMAR EVALUACIÓN","Sin alerta")))))))</f>
        <v/>
      </c>
    </row>
    <row r="86">
      <c r="A86" s="16" t="n"/>
      <c r="B86" s="16" t="n"/>
      <c r="C86" s="38" t="n"/>
      <c r="D86" s="16" t="n"/>
      <c r="E86" s="18" t="n"/>
      <c r="F86" s="16" t="n"/>
      <c r="G86" s="16" t="n"/>
      <c r="H86" s="16" t="n"/>
      <c r="I86" s="24" t="n"/>
      <c r="J86" s="16" t="n"/>
      <c r="K86" s="18" t="n"/>
      <c r="L86" s="25" t="n"/>
      <c r="M86" s="22">
        <f>IF(OR(A86="",I86="",L86=""),"",I86*L86)</f>
        <v/>
      </c>
      <c r="N86" s="16" t="n"/>
      <c r="O86" s="16" t="n"/>
      <c r="P86" s="18" t="n"/>
      <c r="Q86" s="18" t="n"/>
      <c r="R86" s="18" t="n"/>
      <c r="S86" s="12">
        <f>IF(B86="","",IFERROR(VLOOKUP(B86,'Inspecciones'!$A$5:$I$104,9,FALSE),"Folio no encontrado"))</f>
        <v/>
      </c>
      <c r="T86" s="23">
        <f>IF(A86="","",IF(B86="","REVISAR FOLIO",IF(S86="Folio no encontrado","FOLIO NO ENCONTRADO",IF(OR(D86="",E86=""),"REVISAR DESCRIPCIÓN",IF(AND(H86="Crítica",OR(O86="Pendiente",O86="Cotizado")),"ATENCIÓN: PRIORIDAD CRÍTICA",IF(AND(M86="",O86&lt;&gt;"Descartado"),"REVISAR CANTIDAD O IMPORTE",IF(AND(N86="Sí",O86="Atendido"),"CONFIRMAR EVALUACIÓN","Sin alerta")))))))</f>
        <v/>
      </c>
    </row>
    <row r="87">
      <c r="A87" s="16" t="n"/>
      <c r="B87" s="16" t="n"/>
      <c r="C87" s="38" t="n"/>
      <c r="D87" s="16" t="n"/>
      <c r="E87" s="18" t="n"/>
      <c r="F87" s="16" t="n"/>
      <c r="G87" s="16" t="n"/>
      <c r="H87" s="16" t="n"/>
      <c r="I87" s="24" t="n"/>
      <c r="J87" s="16" t="n"/>
      <c r="K87" s="18" t="n"/>
      <c r="L87" s="25" t="n"/>
      <c r="M87" s="20">
        <f>IF(OR(A87="",I87="",L87=""),"",I87*L87)</f>
        <v/>
      </c>
      <c r="N87" s="16" t="n"/>
      <c r="O87" s="16" t="n"/>
      <c r="P87" s="18" t="n"/>
      <c r="Q87" s="18" t="n"/>
      <c r="R87" s="18" t="n"/>
      <c r="S87" s="10">
        <f>IF(B87="","",IFERROR(VLOOKUP(B87,'Inspecciones'!$A$5:$I$104,9,FALSE),"Folio no encontrado"))</f>
        <v/>
      </c>
      <c r="T87" s="21">
        <f>IF(A87="","",IF(B87="","REVISAR FOLIO",IF(S87="Folio no encontrado","FOLIO NO ENCONTRADO",IF(OR(D87="",E87=""),"REVISAR DESCRIPCIÓN",IF(AND(H87="Crítica",OR(O87="Pendiente",O87="Cotizado")),"ATENCIÓN: PRIORIDAD CRÍTICA",IF(AND(M87="",O87&lt;&gt;"Descartado"),"REVISAR CANTIDAD O IMPORTE",IF(AND(N87="Sí",O87="Atendido"),"CONFIRMAR EVALUACIÓN","Sin alerta")))))))</f>
        <v/>
      </c>
    </row>
    <row r="88">
      <c r="A88" s="16" t="n"/>
      <c r="B88" s="16" t="n"/>
      <c r="C88" s="38" t="n"/>
      <c r="D88" s="16" t="n"/>
      <c r="E88" s="18" t="n"/>
      <c r="F88" s="16" t="n"/>
      <c r="G88" s="16" t="n"/>
      <c r="H88" s="16" t="n"/>
      <c r="I88" s="24" t="n"/>
      <c r="J88" s="16" t="n"/>
      <c r="K88" s="18" t="n"/>
      <c r="L88" s="25" t="n"/>
      <c r="M88" s="22">
        <f>IF(OR(A88="",I88="",L88=""),"",I88*L88)</f>
        <v/>
      </c>
      <c r="N88" s="16" t="n"/>
      <c r="O88" s="16" t="n"/>
      <c r="P88" s="18" t="n"/>
      <c r="Q88" s="18" t="n"/>
      <c r="R88" s="18" t="n"/>
      <c r="S88" s="12">
        <f>IF(B88="","",IFERROR(VLOOKUP(B88,'Inspecciones'!$A$5:$I$104,9,FALSE),"Folio no encontrado"))</f>
        <v/>
      </c>
      <c r="T88" s="23">
        <f>IF(A88="","",IF(B88="","REVISAR FOLIO",IF(S88="Folio no encontrado","FOLIO NO ENCONTRADO",IF(OR(D88="",E88=""),"REVISAR DESCRIPCIÓN",IF(AND(H88="Crítica",OR(O88="Pendiente",O88="Cotizado")),"ATENCIÓN: PRIORIDAD CRÍTICA",IF(AND(M88="",O88&lt;&gt;"Descartado"),"REVISAR CANTIDAD O IMPORTE",IF(AND(N88="Sí",O88="Atendido"),"CONFIRMAR EVALUACIÓN","Sin alerta")))))))</f>
        <v/>
      </c>
    </row>
    <row r="89">
      <c r="A89" s="16" t="n"/>
      <c r="B89" s="16" t="n"/>
      <c r="C89" s="38" t="n"/>
      <c r="D89" s="16" t="n"/>
      <c r="E89" s="18" t="n"/>
      <c r="F89" s="16" t="n"/>
      <c r="G89" s="16" t="n"/>
      <c r="H89" s="16" t="n"/>
      <c r="I89" s="24" t="n"/>
      <c r="J89" s="16" t="n"/>
      <c r="K89" s="18" t="n"/>
      <c r="L89" s="25" t="n"/>
      <c r="M89" s="20">
        <f>IF(OR(A89="",I89="",L89=""),"",I89*L89)</f>
        <v/>
      </c>
      <c r="N89" s="16" t="n"/>
      <c r="O89" s="16" t="n"/>
      <c r="P89" s="18" t="n"/>
      <c r="Q89" s="18" t="n"/>
      <c r="R89" s="18" t="n"/>
      <c r="S89" s="10">
        <f>IF(B89="","",IFERROR(VLOOKUP(B89,'Inspecciones'!$A$5:$I$104,9,FALSE),"Folio no encontrado"))</f>
        <v/>
      </c>
      <c r="T89" s="21">
        <f>IF(A89="","",IF(B89="","REVISAR FOLIO",IF(S89="Folio no encontrado","FOLIO NO ENCONTRADO",IF(OR(D89="",E89=""),"REVISAR DESCRIPCIÓN",IF(AND(H89="Crítica",OR(O89="Pendiente",O89="Cotizado")),"ATENCIÓN: PRIORIDAD CRÍTICA",IF(AND(M89="",O89&lt;&gt;"Descartado"),"REVISAR CANTIDAD O IMPORTE",IF(AND(N89="Sí",O89="Atendido"),"CONFIRMAR EVALUACIÓN","Sin alerta")))))))</f>
        <v/>
      </c>
    </row>
    <row r="90">
      <c r="A90" s="16" t="n"/>
      <c r="B90" s="16" t="n"/>
      <c r="C90" s="38" t="n"/>
      <c r="D90" s="16" t="n"/>
      <c r="E90" s="18" t="n"/>
      <c r="F90" s="16" t="n"/>
      <c r="G90" s="16" t="n"/>
      <c r="H90" s="16" t="n"/>
      <c r="I90" s="24" t="n"/>
      <c r="J90" s="16" t="n"/>
      <c r="K90" s="18" t="n"/>
      <c r="L90" s="25" t="n"/>
      <c r="M90" s="22">
        <f>IF(OR(A90="",I90="",L90=""),"",I90*L90)</f>
        <v/>
      </c>
      <c r="N90" s="16" t="n"/>
      <c r="O90" s="16" t="n"/>
      <c r="P90" s="18" t="n"/>
      <c r="Q90" s="18" t="n"/>
      <c r="R90" s="18" t="n"/>
      <c r="S90" s="12">
        <f>IF(B90="","",IFERROR(VLOOKUP(B90,'Inspecciones'!$A$5:$I$104,9,FALSE),"Folio no encontrado"))</f>
        <v/>
      </c>
      <c r="T90" s="23">
        <f>IF(A90="","",IF(B90="","REVISAR FOLIO",IF(S90="Folio no encontrado","FOLIO NO ENCONTRADO",IF(OR(D90="",E90=""),"REVISAR DESCRIPCIÓN",IF(AND(H90="Crítica",OR(O90="Pendiente",O90="Cotizado")),"ATENCIÓN: PRIORIDAD CRÍTICA",IF(AND(M90="",O90&lt;&gt;"Descartado"),"REVISAR CANTIDAD O IMPORTE",IF(AND(N90="Sí",O90="Atendido"),"CONFIRMAR EVALUACIÓN","Sin alerta")))))))</f>
        <v/>
      </c>
    </row>
    <row r="91">
      <c r="A91" s="16" t="n"/>
      <c r="B91" s="16" t="n"/>
      <c r="C91" s="38" t="n"/>
      <c r="D91" s="16" t="n"/>
      <c r="E91" s="18" t="n"/>
      <c r="F91" s="16" t="n"/>
      <c r="G91" s="16" t="n"/>
      <c r="H91" s="16" t="n"/>
      <c r="I91" s="24" t="n"/>
      <c r="J91" s="16" t="n"/>
      <c r="K91" s="18" t="n"/>
      <c r="L91" s="25" t="n"/>
      <c r="M91" s="20">
        <f>IF(OR(A91="",I91="",L91=""),"",I91*L91)</f>
        <v/>
      </c>
      <c r="N91" s="16" t="n"/>
      <c r="O91" s="16" t="n"/>
      <c r="P91" s="18" t="n"/>
      <c r="Q91" s="18" t="n"/>
      <c r="R91" s="18" t="n"/>
      <c r="S91" s="10">
        <f>IF(B91="","",IFERROR(VLOOKUP(B91,'Inspecciones'!$A$5:$I$104,9,FALSE),"Folio no encontrado"))</f>
        <v/>
      </c>
      <c r="T91" s="21">
        <f>IF(A91="","",IF(B91="","REVISAR FOLIO",IF(S91="Folio no encontrado","FOLIO NO ENCONTRADO",IF(OR(D91="",E91=""),"REVISAR DESCRIPCIÓN",IF(AND(H91="Crítica",OR(O91="Pendiente",O91="Cotizado")),"ATENCIÓN: PRIORIDAD CRÍTICA",IF(AND(M91="",O91&lt;&gt;"Descartado"),"REVISAR CANTIDAD O IMPORTE",IF(AND(N91="Sí",O91="Atendido"),"CONFIRMAR EVALUACIÓN","Sin alerta")))))))</f>
        <v/>
      </c>
    </row>
    <row r="92">
      <c r="A92" s="16" t="n"/>
      <c r="B92" s="16" t="n"/>
      <c r="C92" s="38" t="n"/>
      <c r="D92" s="16" t="n"/>
      <c r="E92" s="18" t="n"/>
      <c r="F92" s="16" t="n"/>
      <c r="G92" s="16" t="n"/>
      <c r="H92" s="16" t="n"/>
      <c r="I92" s="24" t="n"/>
      <c r="J92" s="16" t="n"/>
      <c r="K92" s="18" t="n"/>
      <c r="L92" s="25" t="n"/>
      <c r="M92" s="22">
        <f>IF(OR(A92="",I92="",L92=""),"",I92*L92)</f>
        <v/>
      </c>
      <c r="N92" s="16" t="n"/>
      <c r="O92" s="16" t="n"/>
      <c r="P92" s="18" t="n"/>
      <c r="Q92" s="18" t="n"/>
      <c r="R92" s="18" t="n"/>
      <c r="S92" s="12">
        <f>IF(B92="","",IFERROR(VLOOKUP(B92,'Inspecciones'!$A$5:$I$104,9,FALSE),"Folio no encontrado"))</f>
        <v/>
      </c>
      <c r="T92" s="23">
        <f>IF(A92="","",IF(B92="","REVISAR FOLIO",IF(S92="Folio no encontrado","FOLIO NO ENCONTRADO",IF(OR(D92="",E92=""),"REVISAR DESCRIPCIÓN",IF(AND(H92="Crítica",OR(O92="Pendiente",O92="Cotizado")),"ATENCIÓN: PRIORIDAD CRÍTICA",IF(AND(M92="",O92&lt;&gt;"Descartado"),"REVISAR CANTIDAD O IMPORTE",IF(AND(N92="Sí",O92="Atendido"),"CONFIRMAR EVALUACIÓN","Sin alerta")))))))</f>
        <v/>
      </c>
    </row>
    <row r="93">
      <c r="A93" s="16" t="n"/>
      <c r="B93" s="16" t="n"/>
      <c r="C93" s="38" t="n"/>
      <c r="D93" s="16" t="n"/>
      <c r="E93" s="18" t="n"/>
      <c r="F93" s="16" t="n"/>
      <c r="G93" s="16" t="n"/>
      <c r="H93" s="16" t="n"/>
      <c r="I93" s="24" t="n"/>
      <c r="J93" s="16" t="n"/>
      <c r="K93" s="18" t="n"/>
      <c r="L93" s="25" t="n"/>
      <c r="M93" s="20">
        <f>IF(OR(A93="",I93="",L93=""),"",I93*L93)</f>
        <v/>
      </c>
      <c r="N93" s="16" t="n"/>
      <c r="O93" s="16" t="n"/>
      <c r="P93" s="18" t="n"/>
      <c r="Q93" s="18" t="n"/>
      <c r="R93" s="18" t="n"/>
      <c r="S93" s="10">
        <f>IF(B93="","",IFERROR(VLOOKUP(B93,'Inspecciones'!$A$5:$I$104,9,FALSE),"Folio no encontrado"))</f>
        <v/>
      </c>
      <c r="T93" s="21">
        <f>IF(A93="","",IF(B93="","REVISAR FOLIO",IF(S93="Folio no encontrado","FOLIO NO ENCONTRADO",IF(OR(D93="",E93=""),"REVISAR DESCRIPCIÓN",IF(AND(H93="Crítica",OR(O93="Pendiente",O93="Cotizado")),"ATENCIÓN: PRIORIDAD CRÍTICA",IF(AND(M93="",O93&lt;&gt;"Descartado"),"REVISAR CANTIDAD O IMPORTE",IF(AND(N93="Sí",O93="Atendido"),"CONFIRMAR EVALUACIÓN","Sin alerta")))))))</f>
        <v/>
      </c>
    </row>
    <row r="94">
      <c r="A94" s="16" t="n"/>
      <c r="B94" s="16" t="n"/>
      <c r="C94" s="38" t="n"/>
      <c r="D94" s="16" t="n"/>
      <c r="E94" s="18" t="n"/>
      <c r="F94" s="16" t="n"/>
      <c r="G94" s="16" t="n"/>
      <c r="H94" s="16" t="n"/>
      <c r="I94" s="24" t="n"/>
      <c r="J94" s="16" t="n"/>
      <c r="K94" s="18" t="n"/>
      <c r="L94" s="25" t="n"/>
      <c r="M94" s="22">
        <f>IF(OR(A94="",I94="",L94=""),"",I94*L94)</f>
        <v/>
      </c>
      <c r="N94" s="16" t="n"/>
      <c r="O94" s="16" t="n"/>
      <c r="P94" s="18" t="n"/>
      <c r="Q94" s="18" t="n"/>
      <c r="R94" s="18" t="n"/>
      <c r="S94" s="12">
        <f>IF(B94="","",IFERROR(VLOOKUP(B94,'Inspecciones'!$A$5:$I$104,9,FALSE),"Folio no encontrado"))</f>
        <v/>
      </c>
      <c r="T94" s="23">
        <f>IF(A94="","",IF(B94="","REVISAR FOLIO",IF(S94="Folio no encontrado","FOLIO NO ENCONTRADO",IF(OR(D94="",E94=""),"REVISAR DESCRIPCIÓN",IF(AND(H94="Crítica",OR(O94="Pendiente",O94="Cotizado")),"ATENCIÓN: PRIORIDAD CRÍTICA",IF(AND(M94="",O94&lt;&gt;"Descartado"),"REVISAR CANTIDAD O IMPORTE",IF(AND(N94="Sí",O94="Atendido"),"CONFIRMAR EVALUACIÓN","Sin alerta")))))))</f>
        <v/>
      </c>
    </row>
    <row r="95">
      <c r="A95" s="16" t="n"/>
      <c r="B95" s="16" t="n"/>
      <c r="C95" s="38" t="n"/>
      <c r="D95" s="16" t="n"/>
      <c r="E95" s="18" t="n"/>
      <c r="F95" s="16" t="n"/>
      <c r="G95" s="16" t="n"/>
      <c r="H95" s="16" t="n"/>
      <c r="I95" s="24" t="n"/>
      <c r="J95" s="16" t="n"/>
      <c r="K95" s="18" t="n"/>
      <c r="L95" s="25" t="n"/>
      <c r="M95" s="20">
        <f>IF(OR(A95="",I95="",L95=""),"",I95*L95)</f>
        <v/>
      </c>
      <c r="N95" s="16" t="n"/>
      <c r="O95" s="16" t="n"/>
      <c r="P95" s="18" t="n"/>
      <c r="Q95" s="18" t="n"/>
      <c r="R95" s="18" t="n"/>
      <c r="S95" s="10">
        <f>IF(B95="","",IFERROR(VLOOKUP(B95,'Inspecciones'!$A$5:$I$104,9,FALSE),"Folio no encontrado"))</f>
        <v/>
      </c>
      <c r="T95" s="21">
        <f>IF(A95="","",IF(B95="","REVISAR FOLIO",IF(S95="Folio no encontrado","FOLIO NO ENCONTRADO",IF(OR(D95="",E95=""),"REVISAR DESCRIPCIÓN",IF(AND(H95="Crítica",OR(O95="Pendiente",O95="Cotizado")),"ATENCIÓN: PRIORIDAD CRÍTICA",IF(AND(M95="",O95&lt;&gt;"Descartado"),"REVISAR CANTIDAD O IMPORTE",IF(AND(N95="Sí",O95="Atendido"),"CONFIRMAR EVALUACIÓN","Sin alerta")))))))</f>
        <v/>
      </c>
    </row>
    <row r="96">
      <c r="A96" s="16" t="n"/>
      <c r="B96" s="16" t="n"/>
      <c r="C96" s="38" t="n"/>
      <c r="D96" s="16" t="n"/>
      <c r="E96" s="18" t="n"/>
      <c r="F96" s="16" t="n"/>
      <c r="G96" s="16" t="n"/>
      <c r="H96" s="16" t="n"/>
      <c r="I96" s="24" t="n"/>
      <c r="J96" s="16" t="n"/>
      <c r="K96" s="18" t="n"/>
      <c r="L96" s="25" t="n"/>
      <c r="M96" s="22">
        <f>IF(OR(A96="",I96="",L96=""),"",I96*L96)</f>
        <v/>
      </c>
      <c r="N96" s="16" t="n"/>
      <c r="O96" s="16" t="n"/>
      <c r="P96" s="18" t="n"/>
      <c r="Q96" s="18" t="n"/>
      <c r="R96" s="18" t="n"/>
      <c r="S96" s="12">
        <f>IF(B96="","",IFERROR(VLOOKUP(B96,'Inspecciones'!$A$5:$I$104,9,FALSE),"Folio no encontrado"))</f>
        <v/>
      </c>
      <c r="T96" s="23">
        <f>IF(A96="","",IF(B96="","REVISAR FOLIO",IF(S96="Folio no encontrado","FOLIO NO ENCONTRADO",IF(OR(D96="",E96=""),"REVISAR DESCRIPCIÓN",IF(AND(H96="Crítica",OR(O96="Pendiente",O96="Cotizado")),"ATENCIÓN: PRIORIDAD CRÍTICA",IF(AND(M96="",O96&lt;&gt;"Descartado"),"REVISAR CANTIDAD O IMPORTE",IF(AND(N96="Sí",O96="Atendido"),"CONFIRMAR EVALUACIÓN","Sin alerta")))))))</f>
        <v/>
      </c>
    </row>
    <row r="97">
      <c r="A97" s="16" t="n"/>
      <c r="B97" s="16" t="n"/>
      <c r="C97" s="38" t="n"/>
      <c r="D97" s="16" t="n"/>
      <c r="E97" s="18" t="n"/>
      <c r="F97" s="16" t="n"/>
      <c r="G97" s="16" t="n"/>
      <c r="H97" s="16" t="n"/>
      <c r="I97" s="24" t="n"/>
      <c r="J97" s="16" t="n"/>
      <c r="K97" s="18" t="n"/>
      <c r="L97" s="25" t="n"/>
      <c r="M97" s="20">
        <f>IF(OR(A97="",I97="",L97=""),"",I97*L97)</f>
        <v/>
      </c>
      <c r="N97" s="16" t="n"/>
      <c r="O97" s="16" t="n"/>
      <c r="P97" s="18" t="n"/>
      <c r="Q97" s="18" t="n"/>
      <c r="R97" s="18" t="n"/>
      <c r="S97" s="10">
        <f>IF(B97="","",IFERROR(VLOOKUP(B97,'Inspecciones'!$A$5:$I$104,9,FALSE),"Folio no encontrado"))</f>
        <v/>
      </c>
      <c r="T97" s="21">
        <f>IF(A97="","",IF(B97="","REVISAR FOLIO",IF(S97="Folio no encontrado","FOLIO NO ENCONTRADO",IF(OR(D97="",E97=""),"REVISAR DESCRIPCIÓN",IF(AND(H97="Crítica",OR(O97="Pendiente",O97="Cotizado")),"ATENCIÓN: PRIORIDAD CRÍTICA",IF(AND(M97="",O97&lt;&gt;"Descartado"),"REVISAR CANTIDAD O IMPORTE",IF(AND(N97="Sí",O97="Atendido"),"CONFIRMAR EVALUACIÓN","Sin alerta")))))))</f>
        <v/>
      </c>
    </row>
    <row r="98">
      <c r="A98" s="16" t="n"/>
      <c r="B98" s="16" t="n"/>
      <c r="C98" s="38" t="n"/>
      <c r="D98" s="16" t="n"/>
      <c r="E98" s="18" t="n"/>
      <c r="F98" s="16" t="n"/>
      <c r="G98" s="16" t="n"/>
      <c r="H98" s="16" t="n"/>
      <c r="I98" s="24" t="n"/>
      <c r="J98" s="16" t="n"/>
      <c r="K98" s="18" t="n"/>
      <c r="L98" s="25" t="n"/>
      <c r="M98" s="22">
        <f>IF(OR(A98="",I98="",L98=""),"",I98*L98)</f>
        <v/>
      </c>
      <c r="N98" s="16" t="n"/>
      <c r="O98" s="16" t="n"/>
      <c r="P98" s="18" t="n"/>
      <c r="Q98" s="18" t="n"/>
      <c r="R98" s="18" t="n"/>
      <c r="S98" s="12">
        <f>IF(B98="","",IFERROR(VLOOKUP(B98,'Inspecciones'!$A$5:$I$104,9,FALSE),"Folio no encontrado"))</f>
        <v/>
      </c>
      <c r="T98" s="23">
        <f>IF(A98="","",IF(B98="","REVISAR FOLIO",IF(S98="Folio no encontrado","FOLIO NO ENCONTRADO",IF(OR(D98="",E98=""),"REVISAR DESCRIPCIÓN",IF(AND(H98="Crítica",OR(O98="Pendiente",O98="Cotizado")),"ATENCIÓN: PRIORIDAD CRÍTICA",IF(AND(M98="",O98&lt;&gt;"Descartado"),"REVISAR CANTIDAD O IMPORTE",IF(AND(N98="Sí",O98="Atendido"),"CONFIRMAR EVALUACIÓN","Sin alerta")))))))</f>
        <v/>
      </c>
    </row>
    <row r="99">
      <c r="A99" s="16" t="n"/>
      <c r="B99" s="16" t="n"/>
      <c r="C99" s="38" t="n"/>
      <c r="D99" s="16" t="n"/>
      <c r="E99" s="18" t="n"/>
      <c r="F99" s="16" t="n"/>
      <c r="G99" s="16" t="n"/>
      <c r="H99" s="16" t="n"/>
      <c r="I99" s="24" t="n"/>
      <c r="J99" s="16" t="n"/>
      <c r="K99" s="18" t="n"/>
      <c r="L99" s="25" t="n"/>
      <c r="M99" s="20">
        <f>IF(OR(A99="",I99="",L99=""),"",I99*L99)</f>
        <v/>
      </c>
      <c r="N99" s="16" t="n"/>
      <c r="O99" s="16" t="n"/>
      <c r="P99" s="18" t="n"/>
      <c r="Q99" s="18" t="n"/>
      <c r="R99" s="18" t="n"/>
      <c r="S99" s="10">
        <f>IF(B99="","",IFERROR(VLOOKUP(B99,'Inspecciones'!$A$5:$I$104,9,FALSE),"Folio no encontrado"))</f>
        <v/>
      </c>
      <c r="T99" s="21">
        <f>IF(A99="","",IF(B99="","REVISAR FOLIO",IF(S99="Folio no encontrado","FOLIO NO ENCONTRADO",IF(OR(D99="",E99=""),"REVISAR DESCRIPCIÓN",IF(AND(H99="Crítica",OR(O99="Pendiente",O99="Cotizado")),"ATENCIÓN: PRIORIDAD CRÍTICA",IF(AND(M99="",O99&lt;&gt;"Descartado"),"REVISAR CANTIDAD O IMPORTE",IF(AND(N99="Sí",O99="Atendido"),"CONFIRMAR EVALUACIÓN","Sin alerta")))))))</f>
        <v/>
      </c>
    </row>
    <row r="100">
      <c r="A100" s="16" t="n"/>
      <c r="B100" s="16" t="n"/>
      <c r="C100" s="38" t="n"/>
      <c r="D100" s="16" t="n"/>
      <c r="E100" s="18" t="n"/>
      <c r="F100" s="16" t="n"/>
      <c r="G100" s="16" t="n"/>
      <c r="H100" s="16" t="n"/>
      <c r="I100" s="24" t="n"/>
      <c r="J100" s="16" t="n"/>
      <c r="K100" s="18" t="n"/>
      <c r="L100" s="25" t="n"/>
      <c r="M100" s="22">
        <f>IF(OR(A100="",I100="",L100=""),"",I100*L100)</f>
        <v/>
      </c>
      <c r="N100" s="16" t="n"/>
      <c r="O100" s="16" t="n"/>
      <c r="P100" s="18" t="n"/>
      <c r="Q100" s="18" t="n"/>
      <c r="R100" s="18" t="n"/>
      <c r="S100" s="12">
        <f>IF(B100="","",IFERROR(VLOOKUP(B100,'Inspecciones'!$A$5:$I$104,9,FALSE),"Folio no encontrado"))</f>
        <v/>
      </c>
      <c r="T100" s="23">
        <f>IF(A100="","",IF(B100="","REVISAR FOLIO",IF(S100="Folio no encontrado","FOLIO NO ENCONTRADO",IF(OR(D100="",E100=""),"REVISAR DESCRIPCIÓN",IF(AND(H100="Crítica",OR(O100="Pendiente",O100="Cotizado")),"ATENCIÓN: PRIORIDAD CRÍTICA",IF(AND(M100="",O100&lt;&gt;"Descartado"),"REVISAR CANTIDAD O IMPORTE",IF(AND(N100="Sí",O100="Atendido"),"CONFIRMAR EVALUACIÓN","Sin alerta")))))))</f>
        <v/>
      </c>
    </row>
    <row r="101">
      <c r="A101" s="16" t="n"/>
      <c r="B101" s="16" t="n"/>
      <c r="C101" s="38" t="n"/>
      <c r="D101" s="16" t="n"/>
      <c r="E101" s="18" t="n"/>
      <c r="F101" s="16" t="n"/>
      <c r="G101" s="16" t="n"/>
      <c r="H101" s="16" t="n"/>
      <c r="I101" s="24" t="n"/>
      <c r="J101" s="16" t="n"/>
      <c r="K101" s="18" t="n"/>
      <c r="L101" s="25" t="n"/>
      <c r="M101" s="20">
        <f>IF(OR(A101="",I101="",L101=""),"",I101*L101)</f>
        <v/>
      </c>
      <c r="N101" s="16" t="n"/>
      <c r="O101" s="16" t="n"/>
      <c r="P101" s="18" t="n"/>
      <c r="Q101" s="18" t="n"/>
      <c r="R101" s="18" t="n"/>
      <c r="S101" s="10">
        <f>IF(B101="","",IFERROR(VLOOKUP(B101,'Inspecciones'!$A$5:$I$104,9,FALSE),"Folio no encontrado"))</f>
        <v/>
      </c>
      <c r="T101" s="21">
        <f>IF(A101="","",IF(B101="","REVISAR FOLIO",IF(S101="Folio no encontrado","FOLIO NO ENCONTRADO",IF(OR(D101="",E101=""),"REVISAR DESCRIPCIÓN",IF(AND(H101="Crítica",OR(O101="Pendiente",O101="Cotizado")),"ATENCIÓN: PRIORIDAD CRÍTICA",IF(AND(M101="",O101&lt;&gt;"Descartado"),"REVISAR CANTIDAD O IMPORTE",IF(AND(N101="Sí",O101="Atendido"),"CONFIRMAR EVALUACIÓN","Sin alerta")))))))</f>
        <v/>
      </c>
    </row>
    <row r="102">
      <c r="A102" s="16" t="n"/>
      <c r="B102" s="16" t="n"/>
      <c r="C102" s="38" t="n"/>
      <c r="D102" s="16" t="n"/>
      <c r="E102" s="18" t="n"/>
      <c r="F102" s="16" t="n"/>
      <c r="G102" s="16" t="n"/>
      <c r="H102" s="16" t="n"/>
      <c r="I102" s="24" t="n"/>
      <c r="J102" s="16" t="n"/>
      <c r="K102" s="18" t="n"/>
      <c r="L102" s="25" t="n"/>
      <c r="M102" s="22">
        <f>IF(OR(A102="",I102="",L102=""),"",I102*L102)</f>
        <v/>
      </c>
      <c r="N102" s="16" t="n"/>
      <c r="O102" s="16" t="n"/>
      <c r="P102" s="18" t="n"/>
      <c r="Q102" s="18" t="n"/>
      <c r="R102" s="18" t="n"/>
      <c r="S102" s="12">
        <f>IF(B102="","",IFERROR(VLOOKUP(B102,'Inspecciones'!$A$5:$I$104,9,FALSE),"Folio no encontrado"))</f>
        <v/>
      </c>
      <c r="T102" s="23">
        <f>IF(A102="","",IF(B102="","REVISAR FOLIO",IF(S102="Folio no encontrado","FOLIO NO ENCONTRADO",IF(OR(D102="",E102=""),"REVISAR DESCRIPCIÓN",IF(AND(H102="Crítica",OR(O102="Pendiente",O102="Cotizado")),"ATENCIÓN: PRIORIDAD CRÍTICA",IF(AND(M102="",O102&lt;&gt;"Descartado"),"REVISAR CANTIDAD O IMPORTE",IF(AND(N102="Sí",O102="Atendido"),"CONFIRMAR EVALUACIÓN","Sin alerta")))))))</f>
        <v/>
      </c>
    </row>
    <row r="103">
      <c r="A103" s="16" t="n"/>
      <c r="B103" s="16" t="n"/>
      <c r="C103" s="38" t="n"/>
      <c r="D103" s="16" t="n"/>
      <c r="E103" s="18" t="n"/>
      <c r="F103" s="16" t="n"/>
      <c r="G103" s="16" t="n"/>
      <c r="H103" s="16" t="n"/>
      <c r="I103" s="24" t="n"/>
      <c r="J103" s="16" t="n"/>
      <c r="K103" s="18" t="n"/>
      <c r="L103" s="25" t="n"/>
      <c r="M103" s="20">
        <f>IF(OR(A103="",I103="",L103=""),"",I103*L103)</f>
        <v/>
      </c>
      <c r="N103" s="16" t="n"/>
      <c r="O103" s="16" t="n"/>
      <c r="P103" s="18" t="n"/>
      <c r="Q103" s="18" t="n"/>
      <c r="R103" s="18" t="n"/>
      <c r="S103" s="10">
        <f>IF(B103="","",IFERROR(VLOOKUP(B103,'Inspecciones'!$A$5:$I$104,9,FALSE),"Folio no encontrado"))</f>
        <v/>
      </c>
      <c r="T103" s="21">
        <f>IF(A103="","",IF(B103="","REVISAR FOLIO",IF(S103="Folio no encontrado","FOLIO NO ENCONTRADO",IF(OR(D103="",E103=""),"REVISAR DESCRIPCIÓN",IF(AND(H103="Crítica",OR(O103="Pendiente",O103="Cotizado")),"ATENCIÓN: PRIORIDAD CRÍTICA",IF(AND(M103="",O103&lt;&gt;"Descartado"),"REVISAR CANTIDAD O IMPORTE",IF(AND(N103="Sí",O103="Atendido"),"CONFIRMAR EVALUACIÓN","Sin alerta")))))))</f>
        <v/>
      </c>
    </row>
    <row r="104">
      <c r="A104" s="16" t="n"/>
      <c r="B104" s="16" t="n"/>
      <c r="C104" s="38" t="n"/>
      <c r="D104" s="16" t="n"/>
      <c r="E104" s="18" t="n"/>
      <c r="F104" s="16" t="n"/>
      <c r="G104" s="16" t="n"/>
      <c r="H104" s="16" t="n"/>
      <c r="I104" s="24" t="n"/>
      <c r="J104" s="16" t="n"/>
      <c r="K104" s="18" t="n"/>
      <c r="L104" s="25" t="n"/>
      <c r="M104" s="22">
        <f>IF(OR(A104="",I104="",L104=""),"",I104*L104)</f>
        <v/>
      </c>
      <c r="N104" s="16" t="n"/>
      <c r="O104" s="16" t="n"/>
      <c r="P104" s="18" t="n"/>
      <c r="Q104" s="18" t="n"/>
      <c r="R104" s="18" t="n"/>
      <c r="S104" s="12">
        <f>IF(B104="","",IFERROR(VLOOKUP(B104,'Inspecciones'!$A$5:$I$104,9,FALSE),"Folio no encontrado"))</f>
        <v/>
      </c>
      <c r="T104" s="23">
        <f>IF(A104="","",IF(B104="","REVISAR FOLIO",IF(S104="Folio no encontrado","FOLIO NO ENCONTRADO",IF(OR(D104="",E104=""),"REVISAR DESCRIPCIÓN",IF(AND(H104="Crítica",OR(O104="Pendiente",O104="Cotizado")),"ATENCIÓN: PRIORIDAD CRÍTICA",IF(AND(M104="",O104&lt;&gt;"Descartado"),"REVISAR CANTIDAD O IMPORTE",IF(AND(N104="Sí",O104="Atendido"),"CONFIRMAR EVALUACIÓN","Sin alerta")))))))</f>
        <v/>
      </c>
    </row>
  </sheetData>
  <autoFilter ref="A4:T104"/>
  <mergeCells count="1">
    <mergeCell ref="A1:T1"/>
  </mergeCells>
  <conditionalFormatting sqref="H5:H104">
    <cfRule type="expression" priority="1" dxfId="0">
      <formula>$H5="Crítica"</formula>
    </cfRule>
  </conditionalFormatting>
  <conditionalFormatting sqref="T5:T104">
    <cfRule type="expression" priority="2" dxfId="1">
      <formula>$T5="Sin alerta"</formula>
    </cfRule>
    <cfRule type="expression" priority="3" dxfId="0">
      <formula>AND($T5&lt;&gt;"",$T5&lt;&gt;"Sin alerta")</formula>
    </cfRule>
  </conditionalFormatting>
  <dataValidations count="13">
    <dataValidation sqref="A5:A104" showDropDown="0" showInputMessage="0" showErrorMessage="0" allowBlank="0" errorTitle="Folio duplicado" error="El folio del hallazgo debe ser único." type="custom">
      <formula1>OR(A5="",COUNTIF($A$5:$A$104,A5)=1)</formula1>
    </dataValidation>
    <dataValidation sqref="B5:B104" showDropDown="0" showInputMessage="0" showErrorMessage="0" allowBlank="0" errorTitle="Folio no válido" error="Seleccione un folio existente en Inspecciones." type="list">
      <formula1>INDIRECT("'Inspecciones'!$A$5:$A$104")</formula1>
    </dataValidation>
    <dataValidation sqref="C5:C104" showDropDown="0" showInputMessage="0" showErrorMessage="0" allowBlank="0" errorTitle="Fecha no válida" error="La fecha debe estar dentro del horizonte definido en Parámetros." type="date" operator="between">
      <formula1>INDIRECT("'Parámetros'!$B$7")</formula1>
      <formula2>INDIRECT("'Parámetros'!$B$12")</formula2>
    </dataValidation>
    <dataValidation sqref="D5:D104" showDropDown="0" showInputMessage="0" showErrorMessage="0" allowBlank="0" errorTitle="Valor no válido" error="Seleccione un área de la lista." type="list">
      <formula1>INDIRECT("'Parámetros'!$F$3:$F$9")</formula1>
    </dataValidation>
    <dataValidation sqref="F5:F104" showDropDown="0" showInputMessage="0" showErrorMessage="0" allowBlank="0" errorTitle="Valor no válido" error="Seleccione un tipo de daño de la lista." type="list">
      <formula1>INDIRECT("'Parámetros'!$H$3:$H$8")</formula1>
    </dataValidation>
    <dataValidation sqref="G5:G104" showDropDown="0" showInputMessage="0" showErrorMessage="0" allowBlank="0" errorTitle="Valor no válido" error="Seleccione una severidad de la lista." type="list">
      <formula1>INDIRECT("'Parámetros'!$J$3:$J$5")</formula1>
    </dataValidation>
    <dataValidation sqref="H5:H104" showDropDown="0" showInputMessage="0" showErrorMessage="0" allowBlank="0" errorTitle="Valor no válido" error="Seleccione una prioridad de la lista." type="list">
      <formula1>INDIRECT("'Parámetros'!$L$3:$L$6")</formula1>
    </dataValidation>
    <dataValidation sqref="J5:J104" showDropDown="0" showInputMessage="0" showErrorMessage="0" allowBlank="0" errorTitle="Valor no válido" error="Seleccione una unidad de la lista." type="list">
      <formula1>INDIRECT("'Parámetros'!$N$3:$N$5")</formula1>
    </dataValidation>
    <dataValidation sqref="K5:K104" showDropDown="0" showInputMessage="0" showErrorMessage="0" allowBlank="0" errorTitle="Valor no válido" error="Seleccione una acción propuesta de la lista." type="list">
      <formula1>INDIRECT("'Parámetros'!$P$3:$P$6")</formula1>
    </dataValidation>
    <dataValidation sqref="N5:N104" showDropDown="0" showInputMessage="0" showErrorMessage="0" allowBlank="0" errorTitle="Valor no válido" error="Seleccione Sí o No." type="list">
      <formula1>INDIRECT("'Parámetros'!$R$3:$R$4")</formula1>
    </dataValidation>
    <dataValidation sqref="O5:O104" showDropDown="0" showInputMessage="0" showErrorMessage="0" allowBlank="0" errorTitle="Valor no válido" error="Seleccione un estado del hallazgo." type="list">
      <formula1>INDIRECT("'Parámetros'!$T$3:$T$8")</formula1>
    </dataValidation>
    <dataValidation sqref="I5:I104" showDropDown="0" showInputMessage="0" showErrorMessage="0" allowBlank="0" errorTitle="Cantidad no válida" error="Capture una cantidad mayor a cero y dentro del máximo de Parámetros." type="decimal" operator="between">
      <formula1>0.01</formula1>
      <formula2>INDIRECT("'Parámetros'!$B$10")</formula2>
    </dataValidation>
    <dataValidation sqref="L5:L104" showDropDown="0" showInputMessage="0" showErrorMessage="0" allowBlank="0" errorTitle="Costo no válido" error="Capture un costo no negativo dentro del máximo de Parámetros." type="decimal" operator="between">
      <formula1>0</formula1>
      <formula2>INDIRECT("'Parámetros'!$B$11")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12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8" customWidth="1" min="3" max="3"/>
    <col width="20" customWidth="1" min="4" max="4"/>
    <col width="3" customWidth="1" min="5" max="5"/>
    <col width="22" customWidth="1" min="6" max="6"/>
    <col width="3" customWidth="1" min="7" max="7"/>
    <col width="21" customWidth="1" min="8" max="8"/>
    <col width="3" customWidth="1" min="9" max="9"/>
    <col width="16" customWidth="1" min="10" max="10"/>
    <col width="3" customWidth="1" min="11" max="11"/>
    <col width="15" customWidth="1" min="12" max="12"/>
    <col width="3" customWidth="1" min="13" max="13"/>
    <col width="14" customWidth="1" min="14" max="14"/>
    <col width="3" customWidth="1" min="15" max="15"/>
    <col width="26" customWidth="1" min="16" max="16"/>
    <col width="3" customWidth="1" min="17" max="17"/>
    <col width="24" customWidth="1" min="18" max="18"/>
    <col width="3" customWidth="1" min="19" max="19"/>
    <col width="20" customWidth="1" min="20" max="20"/>
  </cols>
  <sheetData>
    <row r="1" ht="27" customHeight="1">
      <c r="A1" s="1" t="inlineStr">
        <is>
          <t>Parámetros editables de la inspección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5" t="n"/>
    </row>
    <row r="2" ht="32" customHeight="1">
      <c r="A2" s="4" t="inlineStr">
        <is>
          <t>Parámetro</t>
        </is>
      </c>
      <c r="B2" s="4" t="inlineStr">
        <is>
          <t>Valor</t>
        </is>
      </c>
      <c r="C2" s="4" t="inlineStr">
        <is>
          <t>Uso administrativo</t>
        </is>
      </c>
      <c r="D2" s="4" t="inlineStr">
        <is>
          <t>Estado de inspección</t>
        </is>
      </c>
      <c r="F2" s="4" t="inlineStr">
        <is>
          <t>Área</t>
        </is>
      </c>
      <c r="H2" s="4" t="inlineStr">
        <is>
          <t>Tipo de daño</t>
        </is>
      </c>
      <c r="J2" s="4" t="inlineStr">
        <is>
          <t>Severidad</t>
        </is>
      </c>
      <c r="L2" s="4" t="inlineStr">
        <is>
          <t>Prioridad</t>
        </is>
      </c>
      <c r="N2" s="4" t="inlineStr">
        <is>
          <t>Unidad</t>
        </is>
      </c>
      <c r="P2" s="4" t="inlineStr">
        <is>
          <t>Acción propuesta</t>
        </is>
      </c>
      <c r="R2" s="4" t="inlineStr">
        <is>
          <t>Evaluación especializada</t>
        </is>
      </c>
      <c r="T2" s="4" t="inlineStr">
        <is>
          <t>Estado del hallazgo</t>
        </is>
      </c>
    </row>
    <row r="3">
      <c r="A3" s="26" t="inlineStr">
        <is>
          <t>Plazo objetivo de revisión</t>
        </is>
      </c>
      <c r="B3" s="27" t="n">
        <v>7</v>
      </c>
      <c r="C3" s="28" t="inlineStr">
        <is>
          <t>Días naturales para advertir antigüedad</t>
        </is>
      </c>
      <c r="D3" s="29" t="inlineStr">
        <is>
          <t>Pendiente</t>
        </is>
      </c>
      <c r="F3" s="29" t="inlineStr">
        <is>
          <t>Frente</t>
        </is>
      </c>
      <c r="H3" s="29" t="inlineStr">
        <is>
          <t>Abolladura</t>
        </is>
      </c>
      <c r="J3" s="29" t="inlineStr">
        <is>
          <t>Leve</t>
        </is>
      </c>
      <c r="L3" s="29" t="inlineStr">
        <is>
          <t>Baja</t>
        </is>
      </c>
      <c r="N3" s="29" t="inlineStr">
        <is>
          <t>pieza</t>
        </is>
      </c>
      <c r="P3" s="29" t="inlineStr">
        <is>
          <t>Evaluar</t>
        </is>
      </c>
      <c r="R3" s="29" t="inlineStr">
        <is>
          <t>Sí</t>
        </is>
      </c>
      <c r="T3" s="29" t="inlineStr">
        <is>
          <t>Pendiente</t>
        </is>
      </c>
    </row>
    <row r="4">
      <c r="A4" s="26" t="inlineStr">
        <is>
          <t>Umbral de importe alto</t>
        </is>
      </c>
      <c r="B4" s="30" t="n">
        <v>25000</v>
      </c>
      <c r="C4" s="28" t="inlineStr">
        <is>
          <t>Monto preliminar que requiere revisión</t>
        </is>
      </c>
      <c r="D4" s="29" t="inlineStr">
        <is>
          <t>En revisión</t>
        </is>
      </c>
      <c r="F4" s="29" t="inlineStr">
        <is>
          <t>Parte trasera</t>
        </is>
      </c>
      <c r="H4" s="29" t="inlineStr">
        <is>
          <t>Rayón</t>
        </is>
      </c>
      <c r="J4" s="29" t="inlineStr">
        <is>
          <t>Moderada</t>
        </is>
      </c>
      <c r="L4" s="29" t="inlineStr">
        <is>
          <t>Media</t>
        </is>
      </c>
      <c r="N4" s="29" t="inlineStr">
        <is>
          <t>hora</t>
        </is>
      </c>
      <c r="P4" s="29" t="inlineStr">
        <is>
          <t>Reparar</t>
        </is>
      </c>
      <c r="R4" s="29" t="inlineStr">
        <is>
          <t>No</t>
        </is>
      </c>
      <c r="T4" s="29" t="inlineStr">
        <is>
          <t>Cotizado</t>
        </is>
      </c>
    </row>
    <row r="5">
      <c r="A5" s="26" t="inlineStr">
        <is>
          <t>Año modelo mínimo</t>
        </is>
      </c>
      <c r="B5" s="27" t="n">
        <v>1950</v>
      </c>
      <c r="C5" s="28" t="inlineStr">
        <is>
          <t>Límite inferior de captura</t>
        </is>
      </c>
      <c r="D5" s="29" t="inlineStr">
        <is>
          <t>Concluida</t>
        </is>
      </c>
      <c r="F5" s="29" t="inlineStr">
        <is>
          <t>Costado izquierdo</t>
        </is>
      </c>
      <c r="H5" s="29" t="inlineStr">
        <is>
          <t>Fractura</t>
        </is>
      </c>
      <c r="J5" s="29" t="inlineStr">
        <is>
          <t>Severa</t>
        </is>
      </c>
      <c r="L5" s="29" t="inlineStr">
        <is>
          <t>Alta</t>
        </is>
      </c>
      <c r="N5" s="29" t="inlineStr">
        <is>
          <t>servicio</t>
        </is>
      </c>
      <c r="P5" s="29" t="inlineStr">
        <is>
          <t>Sustituir</t>
        </is>
      </c>
      <c r="T5" s="29" t="inlineStr">
        <is>
          <t>Autorizado</t>
        </is>
      </c>
    </row>
    <row r="6">
      <c r="A6" s="26" t="inlineStr">
        <is>
          <t>Año modelo máximo</t>
        </is>
      </c>
      <c r="B6" s="27" t="n">
        <v>2027</v>
      </c>
      <c r="C6" s="28" t="inlineStr">
        <is>
          <t>Límite superior de captura</t>
        </is>
      </c>
      <c r="D6" s="29" t="inlineStr">
        <is>
          <t>Cancelada</t>
        </is>
      </c>
      <c r="F6" s="29" t="inlineStr">
        <is>
          <t>Costado derecho</t>
        </is>
      </c>
      <c r="H6" s="29" t="inlineStr">
        <is>
          <t>Desalineación</t>
        </is>
      </c>
      <c r="L6" s="29" t="inlineStr">
        <is>
          <t>Crítica</t>
        </is>
      </c>
      <c r="P6" s="29" t="inlineStr">
        <is>
          <t>Desmontar para evaluar</t>
        </is>
      </c>
      <c r="T6" s="29" t="inlineStr">
        <is>
          <t>En proceso</t>
        </is>
      </c>
    </row>
    <row r="7">
      <c r="A7" s="26" t="inlineStr">
        <is>
          <t>Fecha mínima de recepción</t>
        </is>
      </c>
      <c r="B7" s="39" t="n">
        <v>45545</v>
      </c>
      <c r="C7" s="28" t="inlineStr">
        <is>
          <t>Inicio permitido de captura</t>
        </is>
      </c>
      <c r="D7" s="29" t="inlineStr">
        <is>
          <t>En espera</t>
        </is>
      </c>
      <c r="F7" s="29" t="inlineStr">
        <is>
          <t>Techo</t>
        </is>
      </c>
      <c r="H7" s="29" t="inlineStr">
        <is>
          <t>Rasgadura</t>
        </is>
      </c>
      <c r="T7" s="29" t="inlineStr">
        <is>
          <t>Atendido</t>
        </is>
      </c>
    </row>
    <row r="8">
      <c r="A8" s="26" t="inlineStr">
        <is>
          <t>Fecha máxima de recepción</t>
        </is>
      </c>
      <c r="B8" s="39" t="n">
        <v>46275</v>
      </c>
      <c r="C8" s="28" t="inlineStr">
        <is>
          <t>No permite recepciones futuras</t>
        </is>
      </c>
      <c r="F8" s="29" t="inlineStr">
        <is>
          <t>Parte inferior</t>
        </is>
      </c>
      <c r="H8" s="29" t="inlineStr">
        <is>
          <t>Daño no visible</t>
        </is>
      </c>
      <c r="T8" s="29" t="inlineStr">
        <is>
          <t>Descartado</t>
        </is>
      </c>
    </row>
    <row r="9">
      <c r="A9" s="26" t="inlineStr">
        <is>
          <t>Odómetro máximo</t>
        </is>
      </c>
      <c r="B9" s="27" t="n">
        <v>1000000</v>
      </c>
      <c r="C9" s="28" t="inlineStr">
        <is>
          <t>Máximo administrativo en kilómetros</t>
        </is>
      </c>
      <c r="F9" s="29" t="inlineStr">
        <is>
          <t>Interior</t>
        </is>
      </c>
    </row>
    <row r="10">
      <c r="A10" s="26" t="inlineStr">
        <is>
          <t>Cantidad máxima por hallazgo</t>
        </is>
      </c>
      <c r="B10" s="32" t="n">
        <v>1000</v>
      </c>
      <c r="C10" s="28" t="inlineStr">
        <is>
          <t>Máximo permitido por concepto</t>
        </is>
      </c>
    </row>
    <row r="11">
      <c r="A11" s="26" t="inlineStr">
        <is>
          <t>Costo unitario máximo</t>
        </is>
      </c>
      <c r="B11" s="30" t="n">
        <v>1000000</v>
      </c>
      <c r="C11" s="28" t="inlineStr">
        <is>
          <t>Máximo preliminar por unidad</t>
        </is>
      </c>
    </row>
    <row r="12">
      <c r="A12" s="26" t="inlineStr">
        <is>
          <t>Fecha máxima de compromiso o cierre</t>
        </is>
      </c>
      <c r="B12" s="39" t="n">
        <v>46640</v>
      </c>
      <c r="C12" s="28" t="inlineStr">
        <is>
          <t>Horizonte máximo permitido</t>
        </is>
      </c>
    </row>
  </sheetData>
  <mergeCells count="1">
    <mergeCell ref="A1:T1"/>
  </mergeCells>
  <dataValidations count="10">
    <dataValidation sqref="B3" showDropDown="0" showInputMessage="0" showErrorMessage="0" allowBlank="0" errorTitle="Plazo no válido" error="Capture un plazo entre 1 y 60 días." type="whole" operator="between">
      <formula1>1</formula1>
      <formula2>60</formula2>
    </dataValidation>
    <dataValidation sqref="B4" showDropDown="0" showInputMessage="0" showErrorMessage="0" allowBlank="0" errorTitle="Importe no válido" error="Capture un importe entre 0 y 100,000,000." type="decimal" operator="between">
      <formula1>0</formula1>
      <formula2>100000000</formula2>
    </dataValidation>
    <dataValidation sqref="B5" showDropDown="0" showInputMessage="0" showErrorMessage="0" allowBlank="0" errorTitle="Año no válido" error="El año mínimo debe ser al menos 1900 y no superar el máximo." type="custom">
      <formula1>AND(B5&gt;=1900,B5&lt;=B6)</formula1>
    </dataValidation>
    <dataValidation sqref="B6" showDropDown="0" showInputMessage="0" showErrorMessage="0" allowBlank="0" errorTitle="Año no válido" error="El año máximo debe ser igual o mayor al mínimo y no exceder dos años futuros." type="custom">
      <formula1>AND(B6&gt;=B5,B6&lt;=YEAR(TODAY())+2)</formula1>
    </dataValidation>
    <dataValidation sqref="B7" showDropDown="0" showInputMessage="0" showErrorMessage="0" allowBlank="0" errorTitle="Fecha no válida" error="Revise la fecha mínima; debe ser anterior o igual a la fecha máxima." type="custom">
      <formula1>AND(B7&gt;=DATE(2000,1,1),B7&lt;=B8)</formula1>
    </dataValidation>
    <dataValidation sqref="B8" showDropDown="0" showInputMessage="0" showErrorMessage="0" allowBlank="0" errorTitle="Fecha no válida" error="La fecha máxima debe estar entre la mínima y la fecha actual." type="custom">
      <formula1>AND(B8&gt;=B7,B8&lt;=TODAY())</formula1>
    </dataValidation>
    <dataValidation sqref="B9" showDropDown="0" showInputMessage="0" showErrorMessage="0" allowBlank="0" errorTitle="Límite no válido" error="Capture un límite de odómetro entre 1 y 10,000,000 km." type="whole" operator="between">
      <formula1>1</formula1>
      <formula2>10000000</formula2>
    </dataValidation>
    <dataValidation sqref="B10" showDropDown="0" showInputMessage="0" showErrorMessage="0" allowBlank="0" errorTitle="Cantidad no válida" error="Capture una cantidad máxima entre 0.01 y 100,000." type="decimal" operator="between">
      <formula1>0.01</formula1>
      <formula2>100000</formula2>
    </dataValidation>
    <dataValidation sqref="B11" showDropDown="0" showInputMessage="0" showErrorMessage="0" allowBlank="0" errorTitle="Costo no válido" error="Capture un costo máximo entre 0 y 100,000,000." type="decimal" operator="between">
      <formula1>0</formula1>
      <formula2>100000000</formula2>
    </dataValidation>
    <dataValidation sqref="B12" showDropDown="0" showInputMessage="0" showErrorMessage="0" allowBlank="0" errorTitle="Fecha no válida" error="La fecha máxima debe ser posterior a la recepción máxima y estar dentro de 730 días." type="custom">
      <formula1>AND(B12&gt;=B8,B12&lt;=B8+730)</formula1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5" customWidth="1" min="2" max="2"/>
    <col width="55" customWidth="1" min="3" max="3"/>
    <col width="45" customWidth="1" min="4" max="4"/>
  </cols>
  <sheetData>
    <row r="1" ht="27" customHeight="1">
      <c r="A1" s="1" t="inlineStr">
        <is>
          <t>Indicaciones y significado de alertas</t>
        </is>
      </c>
      <c r="B1" s="34" t="n"/>
      <c r="C1" s="34" t="n"/>
      <c r="D1" s="35" t="n"/>
    </row>
    <row r="2" ht="32" customHeight="1">
      <c r="A2" s="3" t="inlineStr">
        <is>
          <t>Las alertas señalan datos administrativos por revisar; no sustituyen evaluación especializada, diagnóstico, cotización ni decisión técnica.</t>
        </is>
      </c>
    </row>
    <row r="3" ht="32" customHeight="1">
      <c r="A3" s="4" t="inlineStr">
        <is>
          <t>Color o mensaje</t>
        </is>
      </c>
      <c r="B3" s="4" t="inlineStr">
        <is>
          <t>Dónde aparece</t>
        </is>
      </c>
      <c r="C3" s="4" t="inlineStr">
        <is>
          <t>Dato que debe revisarse</t>
        </is>
      </c>
      <c r="D3" s="4" t="inlineStr">
        <is>
          <t>Alcance de la advertencia</t>
        </is>
      </c>
    </row>
    <row r="4" ht="48" customHeight="1">
      <c r="A4" s="23" t="inlineStr">
        <is>
          <t>Amarillo / celda editable</t>
        </is>
      </c>
      <c r="B4" s="23" t="inlineStr">
        <is>
          <t>Hojas de captura, Parámetros y periodo</t>
        </is>
      </c>
      <c r="C4" s="23" t="inlineStr">
        <is>
          <t>Capture o ajuste únicamente los datos conocidos.</t>
        </is>
      </c>
      <c r="D4" s="23" t="inlineStr">
        <is>
          <t>Es una guía visual de entrada.</t>
        </is>
      </c>
    </row>
    <row r="5" ht="48" customHeight="1">
      <c r="A5" s="21" t="inlineStr">
        <is>
          <t>Rojo / ATENCIÓN: HALLAZGO CRÍTICO</t>
        </is>
      </c>
      <c r="B5" s="21" t="inlineStr">
        <is>
          <t>Inspecciones y Daños</t>
        </is>
      </c>
      <c r="C5" s="21" t="inlineStr">
        <is>
          <t>Revise prioridad, estado y seguimiento del hallazgo.</t>
        </is>
      </c>
      <c r="D5" s="21" t="inlineStr">
        <is>
          <t>No confirma gravedad técnica.</t>
        </is>
      </c>
    </row>
    <row r="6" ht="48" customHeight="1">
      <c r="A6" s="23" t="inlineStr">
        <is>
          <t>Rojo / PLAZO COMPROMISO VENCIDO</t>
        </is>
      </c>
      <c r="B6" s="23" t="inlineStr">
        <is>
          <t>Inspecciones</t>
        </is>
      </c>
      <c r="C6" s="23" t="inlineStr">
        <is>
          <t>Revise fecha compromiso y estado de la inspección.</t>
        </is>
      </c>
      <c r="D6" s="23" t="inlineStr">
        <is>
          <t>No determina incumplimiento contractual.</t>
        </is>
      </c>
    </row>
    <row r="7" ht="48" customHeight="1">
      <c r="A7" s="21" t="inlineStr">
        <is>
          <t>Rojo / REVISAR ANTIGÜEDAD</t>
        </is>
      </c>
      <c r="B7" s="21" t="inlineStr">
        <is>
          <t>Inspecciones</t>
        </is>
      </c>
      <c r="C7" s="21" t="inlineStr">
        <is>
          <t>Revise días abiertos y plazo objetivo de Parámetros.</t>
        </is>
      </c>
      <c r="D7" s="21" t="inlineStr">
        <is>
          <t>El plazo es un supuesto editable.</t>
        </is>
      </c>
    </row>
    <row r="8" ht="48" customHeight="1">
      <c r="A8" s="23" t="inlineStr">
        <is>
          <t>Rojo / REVISAR IMPORTE ALTO</t>
        </is>
      </c>
      <c r="B8" s="23" t="inlineStr">
        <is>
          <t>Inspecciones</t>
        </is>
      </c>
      <c r="C8" s="23" t="inlineStr">
        <is>
          <t>Revise subtotales y umbral de importe alto.</t>
        </is>
      </c>
      <c r="D8" s="23" t="inlineStr">
        <is>
          <t>El importe es preliminar.</t>
        </is>
      </c>
    </row>
    <row r="9" ht="48" customHeight="1">
      <c r="A9" s="21" t="inlineStr">
        <is>
          <t>Rojo / REVISAR FECHA, ESTADO O CIERRE</t>
        </is>
      </c>
      <c r="B9" s="21" t="inlineStr">
        <is>
          <t>Inspecciones</t>
        </is>
      </c>
      <c r="C9" s="21" t="inlineStr">
        <is>
          <t>Complete fecha de recepción, estado o fecha de cierre faltante.</t>
        </is>
      </c>
      <c r="D9" s="21" t="inlineStr">
        <is>
          <t>Señala consistencia administrativa.</t>
        </is>
      </c>
    </row>
    <row r="10" ht="48" customHeight="1">
      <c r="A10" s="23" t="inlineStr">
        <is>
          <t>Rojo / FOLIO NO ENCONTRADO</t>
        </is>
      </c>
      <c r="B10" s="23" t="inlineStr">
        <is>
          <t>Daños</t>
        </is>
      </c>
      <c r="C10" s="23" t="inlineStr">
        <is>
          <t>Corrija el folio vinculado con la hoja Inspecciones.</t>
        </is>
      </c>
      <c r="D10" s="23" t="inlineStr">
        <is>
          <t>No crea ni recupera registros.</t>
        </is>
      </c>
    </row>
    <row r="11" ht="48" customHeight="1">
      <c r="A11" s="21" t="inlineStr">
        <is>
          <t>Rojo / REVISAR DESCRIPCIÓN O IMPORTE</t>
        </is>
      </c>
      <c r="B11" s="21" t="inlineStr">
        <is>
          <t>Daños</t>
        </is>
      </c>
      <c r="C11" s="21" t="inlineStr">
        <is>
          <t>Revise área, componente, cantidad y costo unitario.</t>
        </is>
      </c>
      <c r="D11" s="21" t="inlineStr">
        <is>
          <t>No valida suficiencia de la descripción.</t>
        </is>
      </c>
    </row>
    <row r="12" ht="48" customHeight="1">
      <c r="A12" s="23" t="inlineStr">
        <is>
          <t>Rojo / CONFIRMAR EVALUACIÓN</t>
        </is>
      </c>
      <c r="B12" s="23" t="inlineStr">
        <is>
          <t>Daños</t>
        </is>
      </c>
      <c r="C12" s="23" t="inlineStr">
        <is>
          <t>Revise si quedó documentada la evaluación indicada.</t>
        </is>
      </c>
      <c r="D12" s="23" t="inlineStr">
        <is>
          <t>No certifica que la evaluación exista.</t>
        </is>
      </c>
    </row>
    <row r="13" ht="48" customHeight="1">
      <c r="A13" s="21" t="inlineStr">
        <is>
          <t>Turquesa / Sin alerta</t>
        </is>
      </c>
      <c r="B13" s="21" t="inlineStr">
        <is>
          <t>Inspecciones y Daños</t>
        </is>
      </c>
      <c r="C13" s="21" t="inlineStr">
        <is>
          <t>No hay una condición programada pendiente en esa fila.</t>
        </is>
      </c>
      <c r="D13" s="21" t="inlineStr">
        <is>
          <t>No garantiza que el registro esté completo.</t>
        </is>
      </c>
    </row>
    <row r="14" ht="48" customHeight="1">
      <c r="A14" s="23" t="inlineStr">
        <is>
          <t>Rojo / contador mayor que cero</t>
        </is>
      </c>
      <c r="B14" s="23" t="inlineStr">
        <is>
          <t>Resumen</t>
        </is>
      </c>
      <c r="C14" s="23" t="inlineStr">
        <is>
          <t>Abra la hoja de captura relacionada y revise las filas alertadas.</t>
        </is>
      </c>
      <c r="D14" s="23" t="inlineStr">
        <is>
          <t>Es un indicador calculado para seguimiento.</t>
        </is>
      </c>
    </row>
    <row r="15"/>
    <row r="16" ht="55" customHeight="1">
      <c r="A16" s="33" t="inlineStr">
        <is>
          <t>Cobertura de fórmulas</t>
        </is>
      </c>
      <c r="B16" s="21" t="inlineStr">
        <is>
          <t>Filas 5 a 104, incluidas las filas de control 5, 54 y 104.</t>
        </is>
      </c>
      <c r="C16" s="21" t="inlineStr">
        <is>
          <t>Inspecciones: días abiertos, conteos, suma preliminar y alerta. Daños: subtotal, VLOOKUP del estado y alerta.</t>
        </is>
      </c>
      <c r="D16" s="21" t="inlineStr">
        <is>
          <t>Cuando falta el folio o una entrada base, la fórmula queda visualmente vacía o muestra una advertencia comprobable.</t>
        </is>
      </c>
    </row>
    <row r="17" ht="55" customHeight="1">
      <c r="A17" s="33" t="inlineStr">
        <is>
          <t>Comportamiento seguro</t>
        </is>
      </c>
      <c r="B17" s="21" t="inlineStr">
        <is>
          <t>SUMIF y COUNTIFS usan folios y fechas como origen.</t>
        </is>
      </c>
      <c r="C17" s="21" t="inlineStr">
        <is>
          <t>El subtotal usa cantidad por costo unitario; el promedio usa IFERROR para evitar división entre cero.</t>
        </is>
      </c>
      <c r="D17" s="21" t="inlineStr">
        <is>
          <t>No hay autorreferencias, macros, vínculos externos ni cálculos sobre campos de texto.</t>
        </is>
      </c>
    </row>
    <row r="18" ht="55" customHeight="1">
      <c r="A18" s="33" t="inlineStr">
        <is>
          <t>Rango operativo</t>
        </is>
      </c>
      <c r="B18" s="21" t="inlineStr">
        <is>
          <t>Inspecciones A5:Q104 y Daños A5:T104.</t>
        </is>
      </c>
      <c r="C18" s="21" t="inlineStr">
        <is>
          <t>Validaciones, formatos, fórmulas y alertas cubren las 100 filas preparadas.</t>
        </is>
      </c>
      <c r="D18" s="21" t="inlineStr">
        <is>
          <t>Los diez casos de cada hoja son ejemplos ficticios reemplazables.</t>
        </is>
      </c>
    </row>
  </sheetData>
  <autoFilter ref="A3:D14"/>
  <mergeCells count="1">
    <mergeCell ref="A1:D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Libro ficticio generado con openpyxl</dc:creator>
  <dc:title xmlns:dc="http://purl.org/dc/elements/1.1/">Inspección de vehículo accidentado en Excel</dc:title>
  <dc:subject xmlns:dc="http://purl.org/dc/elements/1.1/">Inventario administrativo ficticio de daños y áreas por evaluar</dc:subject>
  <dcterms:created xmlns:dcterms="http://purl.org/dc/terms/" xmlns:xsi="http://www.w3.org/2001/XMLSchema-instance" xsi:type="dcterms:W3CDTF">2026-09-10T14:19:43Z</dcterms:created>
  <dcterms:modified xmlns:dcterms="http://purl.org/dc/terms/" xmlns:xsi="http://www.w3.org/2001/XMLSchema-instance" xsi:type="dcterms:W3CDTF">2026-09-10T14:19:45+00:00Z</dcterms:modified>
</cp:coreProperties>
</file>