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speccione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'Inspecciones'!$A$4:$S$104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 &quot;MXN&quot;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73444"/>
      <sz val="9"/>
    </font>
    <font>
      <name val="Calibri"/>
      <b val="1"/>
      <color rgb="00FFFFFF"/>
      <sz val="10"/>
    </font>
    <font>
      <name val="Calibri"/>
      <color rgb="00273444"/>
      <sz val="10"/>
    </font>
    <font>
      <name val="Calibri"/>
      <b val="1"/>
      <color rgb="00273444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F3F6F8"/>
      </patternFill>
    </fill>
    <fill>
      <patternFill patternType="solid">
        <fgColor rgb="00BD3A24"/>
      </patternFill>
    </fill>
    <fill>
      <patternFill patternType="solid">
        <fgColor rgb="000E7C86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3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3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3" fontId="4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3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273444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Resultados del periodo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'Resumen'!B14</f>
            </strRef>
          </tx>
          <spPr>
            <a:solidFill xmlns:a="http://schemas.openxmlformats.org/drawingml/2006/main">
              <a:srgbClr val="F05A28"/>
            </a:solidFill>
            <a:ln xmlns:a="http://schemas.openxmlformats.org/drawingml/2006/main">
              <a:solidFill>
                <a:srgbClr val="F05A28"/>
              </a:solidFill>
              <a:prstDash val="solid"/>
            </a:ln>
          </spPr>
          <cat>
            <numRef>
              <f>'Resumen'!$A$15:$A$19</f>
            </numRef>
          </cat>
          <val>
            <numRef>
              <f>'Resumen'!$B$15:$B$19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Elementos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22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3" customWidth="1" min="3" max="3"/>
    <col width="31" customWidth="1" min="4" max="4"/>
    <col width="21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RESUMEN — INSPECCIÓN DE LUCES DEL VEHÍCULO</t>
        </is>
      </c>
      <c r="B1" s="39" t="n"/>
      <c r="C1" s="39" t="n"/>
      <c r="D1" s="39" t="n"/>
      <c r="E1" s="39" t="n"/>
      <c r="F1" s="39" t="n"/>
      <c r="G1" s="39" t="n"/>
      <c r="H1" s="40" t="n"/>
    </row>
    <row r="2" ht="28" customHeight="1">
      <c r="A2" s="2" t="inlineStr">
        <is>
          <t>Taller Faro Imaginario (negocio ficticio). Seguimiento administrativo basado únicamente en las capturas del libro.</t>
        </is>
      </c>
    </row>
    <row r="3">
      <c r="A3" s="3" t="inlineStr">
        <is>
          <t>Periodo de análisis</t>
        </is>
      </c>
      <c r="B3" s="3" t="n"/>
      <c r="D3" s="3" t="inlineStr">
        <is>
          <t>Costos y plazos</t>
        </is>
      </c>
      <c r="E3" s="3" t="n"/>
    </row>
    <row r="4">
      <c r="A4" s="4" t="inlineStr">
        <is>
          <t>Fecha inicial</t>
        </is>
      </c>
      <c r="B4" s="41" t="n">
        <v>46266</v>
      </c>
      <c r="D4" s="4" t="inlineStr">
        <is>
          <t>Costo estimado</t>
        </is>
      </c>
      <c r="E4" s="42">
        <f>IF(OR($B$4="",$B$5="",$B$5&lt;$B$4),"",IF(COUNTIFS(Inspecciones!$B$5:$B$104,"&gt;="&amp;$B$4,Inspecciones!$B$5:$B$104,"&lt;="&amp;$B$5,Inspecciones!$O$5:$O$104,"&gt;0")=0,"",SUMIFS(Inspecciones!$O$5:$O$104,Inspecciones!$B$5:$B$104,"&gt;="&amp;$B$4,Inspecciones!$B$5:$B$104,"&lt;="&amp;$B$5)))</f>
        <v/>
      </c>
    </row>
    <row r="5">
      <c r="A5" s="4" t="inlineStr">
        <is>
          <t>Fecha final</t>
        </is>
      </c>
      <c r="B5" s="41" t="n">
        <v>46275</v>
      </c>
      <c r="D5" s="7" t="inlineStr">
        <is>
          <t>Costo real</t>
        </is>
      </c>
      <c r="E5" s="43">
        <f>IF(OR($B$4="",$B$5="",$B$5&lt;$B$4),"",IF(COUNTIFS(Inspecciones!$B$5:$B$104,"&gt;="&amp;$B$4,Inspecciones!$B$5:$B$104,"&lt;="&amp;$B$5,Inspecciones!$P$5:$P$104,"&gt;0")=0,"",SUMIFS(Inspecciones!$P$5:$P$104,Inspecciones!$B$5:$B$104,"&gt;="&amp;$B$4,Inspecciones!$B$5:$B$104,"&lt;="&amp;$B$5)))</f>
        <v/>
      </c>
    </row>
    <row r="6">
      <c r="A6" s="4" t="inlineStr">
        <is>
          <t>Validación del periodo</t>
        </is>
      </c>
      <c r="B6" s="9">
        <f>IF(OR(B4="",B5=""),"REVISAR: capture ambas fechas",IF(B5&lt;B4,"REVISAR: la fecha final es anterior","PERIODO VÁLIDO"))</f>
        <v/>
      </c>
      <c r="D6" s="4" t="inlineStr">
        <is>
          <t>Variación de costo</t>
        </is>
      </c>
      <c r="E6" s="42">
        <f>IF(OR(E4="",E5=""),"",E5-E4)</f>
        <v/>
      </c>
    </row>
    <row r="7">
      <c r="A7" s="7" t="inlineStr">
        <is>
          <t>Elementos registrados</t>
        </is>
      </c>
      <c r="B7" s="10">
        <f>IF(OR($B$4="",$B$5="",$B$5&lt;$B$4),"",COUNTIFS(Inspecciones!$B$5:$B$104,"&gt;="&amp;$B$4,Inspecciones!$B$5:$B$104,"&lt;="&amp;$B$5))</f>
        <v/>
      </c>
      <c r="D7" s="7" t="inlineStr">
        <is>
          <t>% de incidencias corregidas</t>
        </is>
      </c>
      <c r="E7" s="44">
        <f>IF(OR(OR($B$4="",$B$5="",$B$5&lt;$B$4),B8=0),"",IFERROR((COUNTIFS(Inspecciones!$B$5:$B$104,"&gt;="&amp;$B$4,Inspecciones!$B$5:$B$104,"&lt;="&amp;$B$5,Inspecciones!$I$5:$I$104,"Falla",Inspecciones!$K$5:$K$104,"Corregida")+COUNTIFS(Inspecciones!$B$5:$B$104,"&gt;="&amp;$B$4,Inspecciones!$B$5:$B$104,"&lt;="&amp;$B$5,Inspecciones!$I$5:$I$104,"Intermitente",Inspecciones!$K$5:$K$104,"Corregida"))/B8,""))</f>
        <v/>
      </c>
    </row>
    <row r="8">
      <c r="A8" s="4" t="inlineStr">
        <is>
          <t>Con falla o intermitencia</t>
        </is>
      </c>
      <c r="B8" s="12">
        <f>IF(OR($B$4="",$B$5="",$B$5&lt;$B$4),"",COUNTIFS(Inspecciones!$B$5:$B$104,"&gt;="&amp;$B$4,Inspecciones!$B$5:$B$104,"&lt;="&amp;$B$5,Inspecciones!$I$5:$I$104,"Falla")+COUNTIFS(Inspecciones!$B$5:$B$104,"&gt;="&amp;$B$4,Inspecciones!$B$5:$B$104,"&lt;="&amp;$B$5,Inspecciones!$I$5:$I$104,"Intermitente"))</f>
        <v/>
      </c>
      <c r="D8" s="4" t="inlineStr">
        <is>
          <t>Última inspección del periodo</t>
        </is>
      </c>
      <c r="E8" s="45">
        <f>IF(B7=0,"",IFERROR(AGGREGATE(14,6,Inspecciones!$B$5:$B$104/((Inspecciones!$B$5:$B$104&gt;=$B$4)*(Inspecciones!$B$5:$B$104&lt;=$B$5)),1),""))</f>
        <v/>
      </c>
    </row>
    <row r="9">
      <c r="A9" s="7" t="inlineStr">
        <is>
          <t>Correcciones pendientes</t>
        </is>
      </c>
      <c r="B9" s="10">
        <f>IF(OR($B$4="",$B$5="",$B$5&lt;$B$4),"",COUNTIFS(Inspecciones!$B$5:$B$104,"&gt;="&amp;$B$4,Inspecciones!$B$5:$B$104,"&lt;="&amp;$B$5,Inspecciones!$K$5:$K$104,"Pendiente")+COUNTIFS(Inspecciones!$B$5:$B$104,"&gt;="&amp;$B$4,Inspecciones!$B$5:$B$104,"&lt;="&amp;$B$5,Inspecciones!$K$5:$K$104,"En proceso"))</f>
        <v/>
      </c>
      <c r="D9" s="7" t="inlineStr">
        <is>
          <t>Duración del periodo</t>
        </is>
      </c>
      <c r="E9" s="10">
        <f>IF(OR($B$4="",$B$5="",$B$5&lt;$B$4),"",$B$5-$B$4+1)</f>
        <v/>
      </c>
    </row>
    <row r="10">
      <c r="A10" s="4" t="inlineStr">
        <is>
          <t>Alertas vencidas</t>
        </is>
      </c>
      <c r="B10" s="12">
        <f>IF(OR($B$4="",$B$5="",$B$5&lt;$B$4),"",COUNTIFS(Inspecciones!$B$5:$B$104,"&gt;="&amp;$B$4,Inspecciones!$B$5:$B$104,"&lt;="&amp;$B$5,Inspecciones!$R$5:$R$104,"VENCIDA*"))</f>
        <v/>
      </c>
    </row>
    <row r="11">
      <c r="A11" s="7" t="inlineStr">
        <is>
          <t>Registros por revisar</t>
        </is>
      </c>
      <c r="B11" s="10">
        <f>IF(OR($B$4="",$B$5="",$B$5&lt;$B$4),"",COUNTIFS(Inspecciones!$B$5:$B$104,"&gt;="&amp;$B$4,Inspecciones!$B$5:$B$104,"&lt;="&amp;$B$5,Inspecciones!$R$5:$R$104,"REVISAR*"))</f>
        <v/>
      </c>
    </row>
    <row r="12">
      <c r="A12" s="4" t="inlineStr">
        <is>
          <t>Elementos corregidos</t>
        </is>
      </c>
      <c r="B12" s="12">
        <f>IF(OR($B$4="",$B$5="",$B$5&lt;$B$4),"",COUNTIFS(Inspecciones!$B$5:$B$104,"&gt;="&amp;$B$4,Inspecciones!$B$5:$B$104,"&lt;="&amp;$B$5,Inspecciones!$K$5:$K$104,"Corregida"))</f>
        <v/>
      </c>
    </row>
    <row r="13"/>
    <row r="14">
      <c r="A14" s="14" t="inlineStr">
        <is>
          <t>Resultado</t>
        </is>
      </c>
      <c r="B14" s="14" t="inlineStr">
        <is>
          <t>Elementos</t>
        </is>
      </c>
    </row>
    <row r="15">
      <c r="A15" s="15" t="inlineStr">
        <is>
          <t>Funciona</t>
        </is>
      </c>
      <c r="B15" s="16">
        <f>IF(OR($B$7="",$B$7=0),"",COUNTIFS(Inspecciones!$B$5:$B$104,"&gt;="&amp;$B$4,Inspecciones!$B$5:$B$104,"&lt;="&amp;$B$5,Inspecciones!$I$5:$I$104,A15))</f>
        <v/>
      </c>
    </row>
    <row r="16">
      <c r="A16" s="17" t="inlineStr">
        <is>
          <t>Falla</t>
        </is>
      </c>
      <c r="B16" s="18">
        <f>IF(OR($B$7="",$B$7=0),"",COUNTIFS(Inspecciones!$B$5:$B$104,"&gt;="&amp;$B$4,Inspecciones!$B$5:$B$104,"&lt;="&amp;$B$5,Inspecciones!$I$5:$I$104,A16))</f>
        <v/>
      </c>
    </row>
    <row r="17">
      <c r="A17" s="15" t="inlineStr">
        <is>
          <t>Intermitente</t>
        </is>
      </c>
      <c r="B17" s="16">
        <f>IF(OR($B$7="",$B$7=0),"",COUNTIFS(Inspecciones!$B$5:$B$104,"&gt;="&amp;$B$4,Inspecciones!$B$5:$B$104,"&lt;="&amp;$B$5,Inspecciones!$I$5:$I$104,A17))</f>
        <v/>
      </c>
    </row>
    <row r="18">
      <c r="A18" s="17" t="inlineStr">
        <is>
          <t>No revisado</t>
        </is>
      </c>
      <c r="B18" s="18">
        <f>IF(OR($B$7="",$B$7=0),"",COUNTIFS(Inspecciones!$B$5:$B$104,"&gt;="&amp;$B$4,Inspecciones!$B$5:$B$104,"&lt;="&amp;$B$5,Inspecciones!$I$5:$I$104,A18))</f>
        <v/>
      </c>
    </row>
    <row r="19">
      <c r="A19" s="15" t="inlineStr">
        <is>
          <t>No aplica</t>
        </is>
      </c>
      <c r="B19" s="16">
        <f>IF(OR($B$7="",$B$7=0),"",COUNTIFS(Inspecciones!$B$5:$B$104,"&gt;="&amp;$B$4,Inspecciones!$B$5:$B$104,"&lt;="&amp;$B$5,Inspecciones!$I$5:$I$104,A19))</f>
        <v/>
      </c>
    </row>
    <row r="20"/>
    <row r="21"/>
    <row r="22">
      <c r="A22" s="3" t="inlineStr">
        <is>
          <t>Color o mensaje</t>
        </is>
      </c>
      <c r="B22" s="3" t="inlineStr">
        <is>
          <t>Dato que debe revisarse</t>
        </is>
      </c>
    </row>
    <row r="23" ht="38" customHeight="1">
      <c r="A23" s="19" t="inlineStr">
        <is>
          <t>Rojo: VENCIDA / REVISAR</t>
        </is>
      </c>
      <c r="B23" s="20" t="inlineStr">
        <is>
          <t>Revise compromiso, fechas, datos faltantes, coherencia del estado o variación de costo.</t>
        </is>
      </c>
    </row>
    <row r="24" ht="38" customHeight="1">
      <c r="A24" s="21" t="inlineStr">
        <is>
          <t>Amarillo: PENDIENTE</t>
        </is>
      </c>
      <c r="B24" s="20" t="inlineStr">
        <is>
          <t>Confirme la corrección requerida, la fecha compromiso y el seguimiento administrativo.</t>
        </is>
      </c>
    </row>
    <row r="25" ht="38" customHeight="1">
      <c r="A25" s="19" t="inlineStr">
        <is>
          <t>Rojo: ADVERTENCIA</t>
        </is>
      </c>
      <c r="B25" s="20" t="inlineStr">
        <is>
          <t>Revise los días abiertos frente al objetivo editable de la hoja Parámetros.</t>
        </is>
      </c>
    </row>
    <row r="26" ht="38" customHeight="1">
      <c r="A26" s="22" t="inlineStr">
        <is>
          <t>Verde: SIN ALERTA</t>
        </is>
      </c>
      <c r="B26" s="20" t="inlineStr">
        <is>
          <t>El registro no presenta una contradicción comprobable con las entradas capturadas.</t>
        </is>
      </c>
    </row>
    <row r="27"/>
    <row r="28"/>
    <row r="29">
      <c r="A29" s="3" t="inlineStr">
        <is>
          <t>Cálculo</t>
        </is>
      </c>
      <c r="B29" s="3" t="inlineStr">
        <is>
          <t>Origen y comportamiento</t>
        </is>
      </c>
    </row>
    <row r="30" ht="34" customHeight="1">
      <c r="A30" s="23" t="inlineStr">
        <is>
          <t>Categoría</t>
        </is>
      </c>
      <c r="B30" s="24" t="inlineStr">
        <is>
          <t>Se obtiene del Elemento mediante VLOOKUP contra Parámetros; queda vacía si no hay elemento.</t>
        </is>
      </c>
    </row>
    <row r="31" ht="34" customHeight="1">
      <c r="A31" s="25" t="inlineStr">
        <is>
          <t>Días de atención</t>
        </is>
      </c>
      <c r="B31" s="20" t="inlineStr">
        <is>
          <t>Usa fecha de inspección, estado y fecha de corrección; queda vacío si no aplica.</t>
        </is>
      </c>
    </row>
    <row r="32" ht="34" customHeight="1">
      <c r="A32" s="23" t="inlineStr">
        <is>
          <t>Variación de costo</t>
        </is>
      </c>
      <c r="B32" s="24" t="inlineStr">
        <is>
          <t>Resta Costo estimado de Costo real; queda vacía cuando falta cualquiera de los dos.</t>
        </is>
      </c>
    </row>
    <row r="33" ht="34" customHeight="1">
      <c r="A33" s="25" t="inlineStr">
        <is>
          <t>% de incidencias corregidas</t>
        </is>
      </c>
      <c r="B33" s="20" t="inlineStr">
        <is>
          <t>Divide incidencias corregidas entre fallas e intermitencias del periodo; IFERROR evita errores.</t>
        </is>
      </c>
    </row>
    <row r="34" ht="34" customHeight="1">
      <c r="A34" s="23" t="inlineStr">
        <is>
          <t>Alertas</t>
        </is>
      </c>
      <c r="B34" s="24" t="inlineStr">
        <is>
          <t>Contrastan entradas, plazos y tolerancia editable; son avisos administrativos, no diagnóstico.</t>
        </is>
      </c>
    </row>
    <row r="35"/>
    <row r="36" ht="34" customHeight="1">
      <c r="A36" s="2" t="inlineStr">
        <is>
          <t>Este libro registra observaciones y correcciones capturadas por la persona usuaria. No sustituye procedimientos del taller, pruebas técnicas ni revisión profesional.</t>
        </is>
      </c>
    </row>
  </sheetData>
  <mergeCells count="1">
    <mergeCell ref="A1:H1"/>
  </mergeCells>
  <conditionalFormatting sqref="B6">
    <cfRule type="expression" priority="1" dxfId="0">
      <formula>LEFT($B$6,7)="REVISAR"</formula>
    </cfRule>
    <cfRule type="expression" priority="2" dxfId="1">
      <formula>$B$6="PERIODO VÁLIDO"</formula>
    </cfRule>
  </conditionalFormatting>
  <dataValidations count="1">
    <dataValidation sqref="B4:B5" showDropDown="0" showInputMessage="0" showErrorMessage="0" allowBlank="0" errorTitle="Fecha de periodo no válida" error="Capture una fecha entre la mínima permitida y el día de hoy." type="custom">
      <formula1>OR(B4="",AND(ISNUMBER(B4),B4&gt;=INDIRECT("'Parámetros'!$B$9"),B4&lt;=TODAY()))</formula1>
    </dataValidation>
  </dataValidation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9" customWidth="1" min="3" max="3"/>
    <col width="25" customWidth="1" min="4" max="4"/>
    <col width="14" customWidth="1" min="5" max="5"/>
    <col width="20" customWidth="1" min="6" max="6"/>
    <col width="26" customWidth="1" min="7" max="7"/>
    <col width="23" customWidth="1" min="8" max="8"/>
    <col width="17" customWidth="1" min="9" max="9"/>
    <col width="34" customWidth="1" min="10" max="10"/>
    <col width="21" customWidth="1" min="11" max="11"/>
    <col width="16" customWidth="1" min="12" max="12"/>
    <col width="17" customWidth="1" min="13" max="13"/>
    <col width="29" customWidth="1" min="14" max="14"/>
    <col width="17" customWidth="1" min="15" max="15"/>
    <col width="17" customWidth="1" min="16" max="16"/>
    <col width="16" customWidth="1" min="17" max="17"/>
    <col width="34" customWidth="1" min="18" max="18"/>
    <col width="18" customWidth="1" min="19" max="19"/>
  </cols>
  <sheetData>
    <row r="1" ht="26" customHeight="1">
      <c r="A1" s="1" t="inlineStr">
        <is>
          <t>INSPECCIÓN ADMINISTRATIVA DE LUCES DEL VEHÍCULO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39" t="n"/>
      <c r="R1" s="39" t="n"/>
      <c r="S1" s="40" t="n"/>
    </row>
    <row r="2" ht="32" customHeight="1">
      <c r="A2" s="2" t="inlineStr">
        <is>
          <t>Capture una fila por elemento revisado. Las celdas amarillas son editables; las alertas apoyan el seguimiento y no constituyen diagnóstico ni certificación.</t>
        </is>
      </c>
    </row>
    <row r="3"/>
    <row r="4" ht="42" customHeight="1">
      <c r="A4" s="3" t="inlineStr">
        <is>
          <t>Folio</t>
        </is>
      </c>
      <c r="B4" s="3" t="inlineStr">
        <is>
          <t>Fecha de inspección</t>
        </is>
      </c>
      <c r="C4" s="3" t="inlineStr">
        <is>
          <t>ID de vehículo</t>
        </is>
      </c>
      <c r="D4" s="3" t="inlineStr">
        <is>
          <t>Vehículo</t>
        </is>
      </c>
      <c r="E4" s="3" t="inlineStr">
        <is>
          <t>Odómetro km</t>
        </is>
      </c>
      <c r="F4" s="3" t="inlineStr">
        <is>
          <t>Categoría</t>
        </is>
      </c>
      <c r="G4" s="3" t="inlineStr">
        <is>
          <t>Elemento</t>
        </is>
      </c>
      <c r="H4" s="3" t="inlineStr">
        <is>
          <t>Ubicación</t>
        </is>
      </c>
      <c r="I4" s="3" t="inlineStr">
        <is>
          <t>Resultado</t>
        </is>
      </c>
      <c r="J4" s="3" t="inlineStr">
        <is>
          <t>Corrección o nota</t>
        </is>
      </c>
      <c r="K4" s="3" t="inlineStr">
        <is>
          <t>Estado de corrección</t>
        </is>
      </c>
      <c r="L4" s="3" t="inlineStr">
        <is>
          <t>Fecha compromiso</t>
        </is>
      </c>
      <c r="M4" s="3" t="inlineStr">
        <is>
          <t>Fecha de corrección</t>
        </is>
      </c>
      <c r="N4" s="3" t="inlineStr">
        <is>
          <t>Responsable</t>
        </is>
      </c>
      <c r="O4" s="3" t="inlineStr">
        <is>
          <t>Costo estimado</t>
        </is>
      </c>
      <c r="P4" s="3" t="inlineStr">
        <is>
          <t>Costo real</t>
        </is>
      </c>
      <c r="Q4" s="3" t="inlineStr">
        <is>
          <t>Días de atención</t>
        </is>
      </c>
      <c r="R4" s="3" t="inlineStr">
        <is>
          <t>Alerta administrativa</t>
        </is>
      </c>
      <c r="S4" s="3" t="inlineStr">
        <is>
          <t>Variación de costo</t>
        </is>
      </c>
    </row>
    <row r="5">
      <c r="A5" s="26" t="inlineStr">
        <is>
          <t>FICT-LUZ-0001</t>
        </is>
      </c>
      <c r="B5" s="46" t="n">
        <v>46270</v>
      </c>
      <c r="C5" s="26" t="inlineStr">
        <is>
          <t>VEH-FICT-ALFA</t>
        </is>
      </c>
      <c r="D5" s="28" t="inlineStr">
        <is>
          <t>Vehículo ficticio Alfa</t>
        </is>
      </c>
      <c r="E5" s="29" t="n">
        <v>48520</v>
      </c>
      <c r="F5" s="30">
        <f>IF(G5="","",IFERROR(VLOOKUP(G5,'Parámetros'!$F$5:$G$18,2,FALSE),"REVISAR CATÁLOGO"))</f>
        <v/>
      </c>
      <c r="G5" s="26" t="inlineStr">
        <is>
          <t>Faro de luz baja</t>
        </is>
      </c>
      <c r="H5" s="26" t="inlineStr">
        <is>
          <t>Frontal izquierda</t>
        </is>
      </c>
      <c r="I5" s="26" t="inlineStr">
        <is>
          <t>Falla</t>
        </is>
      </c>
      <c r="J5" s="28" t="inlineStr">
        <is>
          <t>Sustituir foco; operación ficticia</t>
        </is>
      </c>
      <c r="K5" s="26" t="inlineStr">
        <is>
          <t>Pendiente</t>
        </is>
      </c>
      <c r="L5" s="46" t="n">
        <v>46274</v>
      </c>
      <c r="M5" s="46" t="n"/>
      <c r="N5" s="28" t="inlineStr">
        <is>
          <t>Abril Destello (persona ficticia)</t>
        </is>
      </c>
      <c r="O5" s="47" t="n">
        <v>450</v>
      </c>
      <c r="P5" s="47" t="n"/>
      <c r="Q5" s="32">
        <f>IF(OR(B5="",K5="",K5="No requerida"),"",IF(K5="Corregida",IF(M5="","",MAX(0,M5-B5)),IF(OR(K5="Pendiente",K5="En proceso"),MAX(0,TODAY()-B5),"")))</f>
        <v/>
      </c>
      <c r="R5" s="20">
        <f>IF(A5="","",IF(OR(B5="",C5="",D5="",G5="",H5="",I5="",K5="",N5=""),"REVISAR: faltan datos",IF(I5="No revisado","REVISAR: inspección incompleta",IF(AND(OR(I5="Falla",I5="Intermitente"),K5="No requerida"),"REVISAR: incidencia sin corrección",IF(AND(OR(I5="Funciona",I5="No aplica"),OR(K5="Pendiente",K5="En proceso")),"REVISAR: resultado y estado",IF(AND(K5="Corregida",M5=""),"REVISAR: falta fecha corregida",IF(AND(M5&lt;&gt;"",B5&lt;&gt;"",M5&lt;B5),"REVISAR: orden de fechas",IF(AND(OR(K5="Pendiente",K5="En proceso"),L5=""),"REVISAR: falta compromiso",IF(AND(OR(K5="Pendiente",K5="En proceso"),L5&lt;&gt;"",L5&lt;TODAY()),"VENCIDA: revisar compromiso",IF(AND(OR(K5="Pendiente",K5="En proceso"),Q5&lt;&gt;"",Q5&gt;'Parámetros'!$B$5),"ADVERTENCIA: supera objetivo",IF(AND(O5&lt;&gt;"",P5&lt;&gt;"",O5&gt;0,P5&gt;O5*(1+'Parámetros'!$B$6)),"REVISAR: costo sobre tolerancia",IF(OR(K5="Pendiente",K5="En proceso"),"PENDIENTE","SIN ALERTA"))))))))))))</f>
        <v/>
      </c>
      <c r="S5" s="48">
        <f>IF(OR(O5="",P5=""),"",P5-O5)</f>
        <v/>
      </c>
    </row>
    <row r="6">
      <c r="A6" s="26" t="inlineStr">
        <is>
          <t>FICT-LUZ-0002</t>
        </is>
      </c>
      <c r="B6" s="46" t="n">
        <v>46271</v>
      </c>
      <c r="C6" s="26" t="inlineStr">
        <is>
          <t>VEH-FICT-BRAVO</t>
        </is>
      </c>
      <c r="D6" s="28" t="inlineStr">
        <is>
          <t>Vehículo ficticio Bravo</t>
        </is>
      </c>
      <c r="E6" s="29" t="n">
        <v>73110</v>
      </c>
      <c r="F6" s="34">
        <f>IF(G6="","",IFERROR(VLOOKUP(G6,'Parámetros'!$F$5:$G$18,2,FALSE),"REVISAR CATÁLOGO"))</f>
        <v/>
      </c>
      <c r="G6" s="26" t="inlineStr">
        <is>
          <t>Luz de freno</t>
        </is>
      </c>
      <c r="H6" s="26" t="inlineStr">
        <is>
          <t>Posterior derecha</t>
        </is>
      </c>
      <c r="I6" s="26" t="inlineStr">
        <is>
          <t>Funciona</t>
        </is>
      </c>
      <c r="J6" s="28" t="inlineStr">
        <is>
          <t>Sin corrección requerida</t>
        </is>
      </c>
      <c r="K6" s="26" t="inlineStr">
        <is>
          <t>No requerida</t>
        </is>
      </c>
      <c r="L6" s="46" t="n"/>
      <c r="M6" s="46" t="n"/>
      <c r="N6" s="28" t="inlineStr">
        <is>
          <t>Nilo Faro (persona ficticia)</t>
        </is>
      </c>
      <c r="O6" s="47" t="n"/>
      <c r="P6" s="47" t="n"/>
      <c r="Q6" s="35">
        <f>IF(OR(B6="",K6="",K6="No requerida"),"",IF(K6="Corregida",IF(M6="","",MAX(0,M6-B6)),IF(OR(K6="Pendiente",K6="En proceso"),MAX(0,TODAY()-B6),"")))</f>
        <v/>
      </c>
      <c r="R6" s="24">
        <f>IF(A6="","",IF(OR(B6="",C6="",D6="",G6="",H6="",I6="",K6="",N6=""),"REVISAR: faltan datos",IF(I6="No revisado","REVISAR: inspección incompleta",IF(AND(OR(I6="Falla",I6="Intermitente"),K6="No requerida"),"REVISAR: incidencia sin corrección",IF(AND(OR(I6="Funciona",I6="No aplica"),OR(K6="Pendiente",K6="En proceso")),"REVISAR: resultado y estado",IF(AND(K6="Corregida",M6=""),"REVISAR: falta fecha corregida",IF(AND(M6&lt;&gt;"",B6&lt;&gt;"",M6&lt;B6),"REVISAR: orden de fechas",IF(AND(OR(K6="Pendiente",K6="En proceso"),L6=""),"REVISAR: falta compromiso",IF(AND(OR(K6="Pendiente",K6="En proceso"),L6&lt;&gt;"",L6&lt;TODAY()),"VENCIDA: revisar compromiso",IF(AND(OR(K6="Pendiente",K6="En proceso"),Q6&lt;&gt;"",Q6&gt;'Parámetros'!$B$5),"ADVERTENCIA: supera objetivo",IF(AND(O6&lt;&gt;"",P6&lt;&gt;"",O6&gt;0,P6&gt;O6*(1+'Parámetros'!$B$6)),"REVISAR: costo sobre tolerancia",IF(OR(K6="Pendiente",K6="En proceso"),"PENDIENTE","SIN ALERTA"))))))))))))</f>
        <v/>
      </c>
      <c r="S6" s="49">
        <f>IF(OR(O6="",P6=""),"",P6-O6)</f>
        <v/>
      </c>
    </row>
    <row r="7">
      <c r="A7" s="26" t="inlineStr">
        <is>
          <t>FICT-LUZ-0003</t>
        </is>
      </c>
      <c r="B7" s="46" t="n">
        <v>46272</v>
      </c>
      <c r="C7" s="26" t="inlineStr">
        <is>
          <t>VEH-FICT-CHARLIE</t>
        </is>
      </c>
      <c r="D7" s="28" t="inlineStr">
        <is>
          <t>Vehículo ficticio Charlie</t>
        </is>
      </c>
      <c r="E7" s="29" t="n">
        <v>36540</v>
      </c>
      <c r="F7" s="30">
        <f>IF(G7="","",IFERROR(VLOOKUP(G7,'Parámetros'!$F$5:$G$18,2,FALSE),"REVISAR CATÁLOGO"))</f>
        <v/>
      </c>
      <c r="G7" s="26" t="inlineStr">
        <is>
          <t>Luz direccional</t>
        </is>
      </c>
      <c r="H7" s="26" t="inlineStr">
        <is>
          <t>Frontal derecha</t>
        </is>
      </c>
      <c r="I7" s="26" t="inlineStr">
        <is>
          <t>Intermitente</t>
        </is>
      </c>
      <c r="J7" s="28" t="inlineStr">
        <is>
          <t>Revisar conexión; operación ficticia</t>
        </is>
      </c>
      <c r="K7" s="26" t="inlineStr">
        <is>
          <t>En proceso</t>
        </is>
      </c>
      <c r="L7" s="46" t="n">
        <v>46276</v>
      </c>
      <c r="M7" s="46" t="n"/>
      <c r="N7" s="28" t="inlineStr">
        <is>
          <t>Lía Brillo (persona ficticia)</t>
        </is>
      </c>
      <c r="O7" s="47" t="n">
        <v>300</v>
      </c>
      <c r="P7" s="47" t="n"/>
      <c r="Q7" s="32">
        <f>IF(OR(B7="",K7="",K7="No requerida"),"",IF(K7="Corregida",IF(M7="","",MAX(0,M7-B7)),IF(OR(K7="Pendiente",K7="En proceso"),MAX(0,TODAY()-B7),"")))</f>
        <v/>
      </c>
      <c r="R7" s="20">
        <f>IF(A7="","",IF(OR(B7="",C7="",D7="",G7="",H7="",I7="",K7="",N7=""),"REVISAR: faltan datos",IF(I7="No revisado","REVISAR: inspección incompleta",IF(AND(OR(I7="Falla",I7="Intermitente"),K7="No requerida"),"REVISAR: incidencia sin corrección",IF(AND(OR(I7="Funciona",I7="No aplica"),OR(K7="Pendiente",K7="En proceso")),"REVISAR: resultado y estado",IF(AND(K7="Corregida",M7=""),"REVISAR: falta fecha corregida",IF(AND(M7&lt;&gt;"",B7&lt;&gt;"",M7&lt;B7),"REVISAR: orden de fechas",IF(AND(OR(K7="Pendiente",K7="En proceso"),L7=""),"REVISAR: falta compromiso",IF(AND(OR(K7="Pendiente",K7="En proceso"),L7&lt;&gt;"",L7&lt;TODAY()),"VENCIDA: revisar compromiso",IF(AND(OR(K7="Pendiente",K7="En proceso"),Q7&lt;&gt;"",Q7&gt;'Parámetros'!$B$5),"ADVERTENCIA: supera objetivo",IF(AND(O7&lt;&gt;"",P7&lt;&gt;"",O7&gt;0,P7&gt;O7*(1+'Parámetros'!$B$6)),"REVISAR: costo sobre tolerancia",IF(OR(K7="Pendiente",K7="En proceso"),"PENDIENTE","SIN ALERTA"))))))))))))</f>
        <v/>
      </c>
      <c r="S7" s="48">
        <f>IF(OR(O7="",P7=""),"",P7-O7)</f>
        <v/>
      </c>
    </row>
    <row r="8">
      <c r="A8" s="26" t="inlineStr">
        <is>
          <t>FICT-LUZ-0004</t>
        </is>
      </c>
      <c r="B8" s="46" t="n">
        <v>46267</v>
      </c>
      <c r="C8" s="26" t="inlineStr">
        <is>
          <t>VEH-FICT-DELTA</t>
        </is>
      </c>
      <c r="D8" s="28" t="inlineStr">
        <is>
          <t>Vehículo ficticio Delta</t>
        </is>
      </c>
      <c r="E8" s="29" t="n">
        <v>92680</v>
      </c>
      <c r="F8" s="34">
        <f>IF(G8="","",IFERROR(VLOOKUP(G8,'Parámetros'!$F$5:$G$18,2,FALSE),"REVISAR CATÁLOGO"))</f>
        <v/>
      </c>
      <c r="G8" s="26" t="inlineStr">
        <is>
          <t>Luz de placa</t>
        </is>
      </c>
      <c r="H8" s="26" t="inlineStr">
        <is>
          <t>Centro</t>
        </is>
      </c>
      <c r="I8" s="26" t="inlineStr">
        <is>
          <t>Falla</t>
        </is>
      </c>
      <c r="J8" s="28" t="inlineStr">
        <is>
          <t>Sustitución ficticia registrada</t>
        </is>
      </c>
      <c r="K8" s="26" t="inlineStr">
        <is>
          <t>Corregida</t>
        </is>
      </c>
      <c r="L8" s="46" t="n">
        <v>46269</v>
      </c>
      <c r="M8" s="46" t="n">
        <v>46270</v>
      </c>
      <c r="N8" s="28" t="inlineStr">
        <is>
          <t>Tadeo Chispa (persona ficticia)</t>
        </is>
      </c>
      <c r="O8" s="47" t="n">
        <v>600</v>
      </c>
      <c r="P8" s="47" t="n">
        <v>780</v>
      </c>
      <c r="Q8" s="35">
        <f>IF(OR(B8="",K8="",K8="No requerida"),"",IF(K8="Corregida",IF(M8="","",MAX(0,M8-B8)),IF(OR(K8="Pendiente",K8="En proceso"),MAX(0,TODAY()-B8),"")))</f>
        <v/>
      </c>
      <c r="R8" s="24">
        <f>IF(A8="","",IF(OR(B8="",C8="",D8="",G8="",H8="",I8="",K8="",N8=""),"REVISAR: faltan datos",IF(I8="No revisado","REVISAR: inspección incompleta",IF(AND(OR(I8="Falla",I8="Intermitente"),K8="No requerida"),"REVISAR: incidencia sin corrección",IF(AND(OR(I8="Funciona",I8="No aplica"),OR(K8="Pendiente",K8="En proceso")),"REVISAR: resultado y estado",IF(AND(K8="Corregida",M8=""),"REVISAR: falta fecha corregida",IF(AND(M8&lt;&gt;"",B8&lt;&gt;"",M8&lt;B8),"REVISAR: orden de fechas",IF(AND(OR(K8="Pendiente",K8="En proceso"),L8=""),"REVISAR: falta compromiso",IF(AND(OR(K8="Pendiente",K8="En proceso"),L8&lt;&gt;"",L8&lt;TODAY()),"VENCIDA: revisar compromiso",IF(AND(OR(K8="Pendiente",K8="En proceso"),Q8&lt;&gt;"",Q8&gt;'Parámetros'!$B$5),"ADVERTENCIA: supera objetivo",IF(AND(O8&lt;&gt;"",P8&lt;&gt;"",O8&gt;0,P8&gt;O8*(1+'Parámetros'!$B$6)),"REVISAR: costo sobre tolerancia",IF(OR(K8="Pendiente",K8="En proceso"),"PENDIENTE","SIN ALERTA"))))))))))))</f>
        <v/>
      </c>
      <c r="S8" s="49">
        <f>IF(OR(O8="",P8=""),"",P8-O8)</f>
        <v/>
      </c>
    </row>
    <row r="9">
      <c r="A9" s="26" t="inlineStr">
        <is>
          <t>FICT-LUZ-0005</t>
        </is>
      </c>
      <c r="B9" s="46" t="n">
        <v>46273</v>
      </c>
      <c r="C9" s="26" t="inlineStr">
        <is>
          <t>VEH-FICT-ECO</t>
        </is>
      </c>
      <c r="D9" s="28" t="inlineStr">
        <is>
          <t>Vehículo ficticio Eco</t>
        </is>
      </c>
      <c r="E9" s="29" t="n">
        <v>28400</v>
      </c>
      <c r="F9" s="30">
        <f>IF(G9="","",IFERROR(VLOOKUP(G9,'Parámetros'!$F$5:$G$18,2,FALSE),"REVISAR CATÁLOGO"))</f>
        <v/>
      </c>
      <c r="G9" s="26" t="inlineStr">
        <is>
          <t>Testigo de carga</t>
        </is>
      </c>
      <c r="H9" s="26" t="inlineStr">
        <is>
          <t>Tablero</t>
        </is>
      </c>
      <c r="I9" s="26" t="inlineStr">
        <is>
          <t>No revisado</t>
        </is>
      </c>
      <c r="J9" s="28" t="inlineStr">
        <is>
          <t>Reprogramar observación visual</t>
        </is>
      </c>
      <c r="K9" s="26" t="inlineStr">
        <is>
          <t>Pendiente</t>
        </is>
      </c>
      <c r="L9" s="46" t="n">
        <v>46276</v>
      </c>
      <c r="M9" s="46" t="n"/>
      <c r="N9" s="28" t="inlineStr">
        <is>
          <t>Abril Destello (persona ficticia)</t>
        </is>
      </c>
      <c r="O9" s="47" t="n"/>
      <c r="P9" s="47" t="n"/>
      <c r="Q9" s="32">
        <f>IF(OR(B9="",K9="",K9="No requerida"),"",IF(K9="Corregida",IF(M9="","",MAX(0,M9-B9)),IF(OR(K9="Pendiente",K9="En proceso"),MAX(0,TODAY()-B9),"")))</f>
        <v/>
      </c>
      <c r="R9" s="20">
        <f>IF(A9="","",IF(OR(B9="",C9="",D9="",G9="",H9="",I9="",K9="",N9=""),"REVISAR: faltan datos",IF(I9="No revisado","REVISAR: inspección incompleta",IF(AND(OR(I9="Falla",I9="Intermitente"),K9="No requerida"),"REVISAR: incidencia sin corrección",IF(AND(OR(I9="Funciona",I9="No aplica"),OR(K9="Pendiente",K9="En proceso")),"REVISAR: resultado y estado",IF(AND(K9="Corregida",M9=""),"REVISAR: falta fecha corregida",IF(AND(M9&lt;&gt;"",B9&lt;&gt;"",M9&lt;B9),"REVISAR: orden de fechas",IF(AND(OR(K9="Pendiente",K9="En proceso"),L9=""),"REVISAR: falta compromiso",IF(AND(OR(K9="Pendiente",K9="En proceso"),L9&lt;&gt;"",L9&lt;TODAY()),"VENCIDA: revisar compromiso",IF(AND(OR(K9="Pendiente",K9="En proceso"),Q9&lt;&gt;"",Q9&gt;'Parámetros'!$B$5),"ADVERTENCIA: supera objetivo",IF(AND(O9&lt;&gt;"",P9&lt;&gt;"",O9&gt;0,P9&gt;O9*(1+'Parámetros'!$B$6)),"REVISAR: costo sobre tolerancia",IF(OR(K9="Pendiente",K9="En proceso"),"PENDIENTE","SIN ALERTA"))))))))))))</f>
        <v/>
      </c>
      <c r="S9" s="48">
        <f>IF(OR(O9="",P9=""),"",P9-O9)</f>
        <v/>
      </c>
    </row>
    <row r="10">
      <c r="A10" s="26" t="inlineStr">
        <is>
          <t>FICT-LUZ-0006</t>
        </is>
      </c>
      <c r="B10" s="46" t="n">
        <v>46275</v>
      </c>
      <c r="C10" s="26" t="inlineStr">
        <is>
          <t>VEH-FICT-FOXTROT</t>
        </is>
      </c>
      <c r="D10" s="28" t="inlineStr">
        <is>
          <t>Vehículo ficticio Foxtrot</t>
        </is>
      </c>
      <c r="E10" s="29" t="n">
        <v>15120</v>
      </c>
      <c r="F10" s="34">
        <f>IF(G10="","",IFERROR(VLOOKUP(G10,'Parámetros'!$F$5:$G$18,2,FALSE),"REVISAR CATÁLOGO"))</f>
        <v/>
      </c>
      <c r="G10" s="26" t="inlineStr">
        <is>
          <t>Luz interior de cabina</t>
        </is>
      </c>
      <c r="H10" s="26" t="inlineStr">
        <is>
          <t>Cabina</t>
        </is>
      </c>
      <c r="I10" s="26" t="inlineStr">
        <is>
          <t>Funciona</t>
        </is>
      </c>
      <c r="J10" s="28" t="inlineStr">
        <is>
          <t>Sin corrección requerida</t>
        </is>
      </c>
      <c r="K10" s="26" t="inlineStr">
        <is>
          <t>No requerida</t>
        </is>
      </c>
      <c r="L10" s="46" t="n"/>
      <c r="M10" s="46" t="n"/>
      <c r="N10" s="28" t="inlineStr">
        <is>
          <t>Nilo Faro (persona ficticia)</t>
        </is>
      </c>
      <c r="O10" s="47" t="n"/>
      <c r="P10" s="47" t="n"/>
      <c r="Q10" s="35">
        <f>IF(OR(B10="",K10="",K10="No requerida"),"",IF(K10="Corregida",IF(M10="","",MAX(0,M10-B10)),IF(OR(K10="Pendiente",K10="En proceso"),MAX(0,TODAY()-B10),"")))</f>
        <v/>
      </c>
      <c r="R10" s="24">
        <f>IF(A10="","",IF(OR(B10="",C10="",D10="",G10="",H10="",I10="",K10="",N10=""),"REVISAR: faltan datos",IF(I10="No revisado","REVISAR: inspección incompleta",IF(AND(OR(I10="Falla",I10="Intermitente"),K10="No requerida"),"REVISAR: incidencia sin corrección",IF(AND(OR(I10="Funciona",I10="No aplica"),OR(K10="Pendiente",K10="En proceso")),"REVISAR: resultado y estado",IF(AND(K10="Corregida",M10=""),"REVISAR: falta fecha corregida",IF(AND(M10&lt;&gt;"",B10&lt;&gt;"",M10&lt;B10),"REVISAR: orden de fechas",IF(AND(OR(K10="Pendiente",K10="En proceso"),L10=""),"REVISAR: falta compromiso",IF(AND(OR(K10="Pendiente",K10="En proceso"),L10&lt;&gt;"",L10&lt;TODAY()),"VENCIDA: revisar compromiso",IF(AND(OR(K10="Pendiente",K10="En proceso"),Q10&lt;&gt;"",Q10&gt;'Parámetros'!$B$5),"ADVERTENCIA: supera objetivo",IF(AND(O10&lt;&gt;"",P10&lt;&gt;"",O10&gt;0,P10&gt;O10*(1+'Parámetros'!$B$6)),"REVISAR: costo sobre tolerancia",IF(OR(K10="Pendiente",K10="En proceso"),"PENDIENTE","SIN ALERTA"))))))))))))</f>
        <v/>
      </c>
      <c r="S10" s="49">
        <f>IF(OR(O10="",P10=""),"",P10-O10)</f>
        <v/>
      </c>
    </row>
    <row r="11">
      <c r="A11" s="26" t="inlineStr">
        <is>
          <t>FICT-LUZ-0007</t>
        </is>
      </c>
      <c r="B11" s="46" t="n">
        <v>46269</v>
      </c>
      <c r="C11" s="26" t="inlineStr">
        <is>
          <t>VEH-FICT-GOLF</t>
        </is>
      </c>
      <c r="D11" s="28" t="inlineStr">
        <is>
          <t>Vehículo ficticio Golf</t>
        </is>
      </c>
      <c r="E11" s="29" t="n">
        <v>110300</v>
      </c>
      <c r="F11" s="30">
        <f>IF(G11="","",IFERROR(VLOOKUP(G11,'Parámetros'!$F$5:$G$18,2,FALSE),"REVISAR CATÁLOGO"))</f>
        <v/>
      </c>
      <c r="G11" s="26" t="inlineStr">
        <is>
          <t>Luz de reversa</t>
        </is>
      </c>
      <c r="H11" s="26" t="inlineStr">
        <is>
          <t>Posterior izquierda</t>
        </is>
      </c>
      <c r="I11" s="26" t="inlineStr">
        <is>
          <t>Falla</t>
        </is>
      </c>
      <c r="J11" s="28" t="inlineStr">
        <is>
          <t>Sustituir foco; operación ficticia</t>
        </is>
      </c>
      <c r="K11" s="26" t="inlineStr">
        <is>
          <t>Pendiente</t>
        </is>
      </c>
      <c r="L11" s="46" t="n">
        <v>46274</v>
      </c>
      <c r="M11" s="46" t="n"/>
      <c r="N11" s="28" t="inlineStr">
        <is>
          <t>Lía Brillo (persona ficticia)</t>
        </is>
      </c>
      <c r="O11" s="47" t="n">
        <v>520</v>
      </c>
      <c r="P11" s="47" t="n"/>
      <c r="Q11" s="32">
        <f>IF(OR(B11="",K11="",K11="No requerida"),"",IF(K11="Corregida",IF(M11="","",MAX(0,M11-B11)),IF(OR(K11="Pendiente",K11="En proceso"),MAX(0,TODAY()-B11),"")))</f>
        <v/>
      </c>
      <c r="R11" s="20">
        <f>IF(A11="","",IF(OR(B11="",C11="",D11="",G11="",H11="",I11="",K11="",N11=""),"REVISAR: faltan datos",IF(I11="No revisado","REVISAR: inspección incompleta",IF(AND(OR(I11="Falla",I11="Intermitente"),K11="No requerida"),"REVISAR: incidencia sin corrección",IF(AND(OR(I11="Funciona",I11="No aplica"),OR(K11="Pendiente",K11="En proceso")),"REVISAR: resultado y estado",IF(AND(K11="Corregida",M11=""),"REVISAR: falta fecha corregida",IF(AND(M11&lt;&gt;"",B11&lt;&gt;"",M11&lt;B11),"REVISAR: orden de fechas",IF(AND(OR(K11="Pendiente",K11="En proceso"),L11=""),"REVISAR: falta compromiso",IF(AND(OR(K11="Pendiente",K11="En proceso"),L11&lt;&gt;"",L11&lt;TODAY()),"VENCIDA: revisar compromiso",IF(AND(OR(K11="Pendiente",K11="En proceso"),Q11&lt;&gt;"",Q11&gt;'Parámetros'!$B$5),"ADVERTENCIA: supera objetivo",IF(AND(O11&lt;&gt;"",P11&lt;&gt;"",O11&gt;0,P11&gt;O11*(1+'Parámetros'!$B$6)),"REVISAR: costo sobre tolerancia",IF(OR(K11="Pendiente",K11="En proceso"),"PENDIENTE","SIN ALERTA"))))))))))))</f>
        <v/>
      </c>
      <c r="S11" s="48">
        <f>IF(OR(O11="",P11=""),"",P11-O11)</f>
        <v/>
      </c>
    </row>
    <row r="12">
      <c r="A12" s="26" t="inlineStr">
        <is>
          <t>FICT-LUZ-0008</t>
        </is>
      </c>
      <c r="B12" s="46" t="n">
        <v>46274</v>
      </c>
      <c r="C12" s="26" t="inlineStr">
        <is>
          <t>VEH-FICT-HOTEL</t>
        </is>
      </c>
      <c r="D12" s="28" t="inlineStr">
        <is>
          <t>Vehículo ficticio Hotel</t>
        </is>
      </c>
      <c r="E12" s="29" t="n">
        <v>64320</v>
      </c>
      <c r="F12" s="34">
        <f>IF(G12="","",IFERROR(VLOOKUP(G12,'Parámetros'!$F$5:$G$18,2,FALSE),"REVISAR CATÁLOGO"))</f>
        <v/>
      </c>
      <c r="G12" s="26" t="inlineStr">
        <is>
          <t>Faro de luz alta</t>
        </is>
      </c>
      <c r="H12" s="26" t="inlineStr">
        <is>
          <t>Frontal derecha</t>
        </is>
      </c>
      <c r="I12" s="26" t="inlineStr">
        <is>
          <t>Falla</t>
        </is>
      </c>
      <c r="J12" s="28" t="inlineStr">
        <is>
          <t>Corrección ficticia concluida</t>
        </is>
      </c>
      <c r="K12" s="26" t="inlineStr">
        <is>
          <t>Corregida</t>
        </is>
      </c>
      <c r="L12" s="46" t="n">
        <v>46275</v>
      </c>
      <c r="M12" s="46" t="n">
        <v>46275</v>
      </c>
      <c r="N12" s="28" t="inlineStr">
        <is>
          <t>Tadeo Chispa (persona ficticia)</t>
        </is>
      </c>
      <c r="O12" s="47" t="n">
        <v>350</v>
      </c>
      <c r="P12" s="47" t="n">
        <v>340</v>
      </c>
      <c r="Q12" s="35">
        <f>IF(OR(B12="",K12="",K12="No requerida"),"",IF(K12="Corregida",IF(M12="","",MAX(0,M12-B12)),IF(OR(K12="Pendiente",K12="En proceso"),MAX(0,TODAY()-B12),"")))</f>
        <v/>
      </c>
      <c r="R12" s="24">
        <f>IF(A12="","",IF(OR(B12="",C12="",D12="",G12="",H12="",I12="",K12="",N12=""),"REVISAR: faltan datos",IF(I12="No revisado","REVISAR: inspección incompleta",IF(AND(OR(I12="Falla",I12="Intermitente"),K12="No requerida"),"REVISAR: incidencia sin corrección",IF(AND(OR(I12="Funciona",I12="No aplica"),OR(K12="Pendiente",K12="En proceso")),"REVISAR: resultado y estado",IF(AND(K12="Corregida",M12=""),"REVISAR: falta fecha corregida",IF(AND(M12&lt;&gt;"",B12&lt;&gt;"",M12&lt;B12),"REVISAR: orden de fechas",IF(AND(OR(K12="Pendiente",K12="En proceso"),L12=""),"REVISAR: falta compromiso",IF(AND(OR(K12="Pendiente",K12="En proceso"),L12&lt;&gt;"",L12&lt;TODAY()),"VENCIDA: revisar compromiso",IF(AND(OR(K12="Pendiente",K12="En proceso"),Q12&lt;&gt;"",Q12&gt;'Parámetros'!$B$5),"ADVERTENCIA: supera objetivo",IF(AND(O12&lt;&gt;"",P12&lt;&gt;"",O12&gt;0,P12&gt;O12*(1+'Parámetros'!$B$6)),"REVISAR: costo sobre tolerancia",IF(OR(K12="Pendiente",K12="En proceso"),"PENDIENTE","SIN ALERTA"))))))))))))</f>
        <v/>
      </c>
      <c r="S12" s="49">
        <f>IF(OR(O12="",P12=""),"",P12-O12)</f>
        <v/>
      </c>
    </row>
    <row r="13">
      <c r="A13" s="26" t="inlineStr">
        <is>
          <t>FICT-LUZ-0009</t>
        </is>
      </c>
      <c r="B13" s="46" t="n">
        <v>46273</v>
      </c>
      <c r="C13" s="26" t="inlineStr">
        <is>
          <t>VEH-FICT-INDIA</t>
        </is>
      </c>
      <c r="D13" s="28" t="inlineStr">
        <is>
          <t>Vehículo ficticio India</t>
        </is>
      </c>
      <c r="E13" s="29" t="n">
        <v>55780</v>
      </c>
      <c r="F13" s="30">
        <f>IF(G13="","",IFERROR(VLOOKUP(G13,'Parámetros'!$F$5:$G$18,2,FALSE),"REVISAR CATÁLOGO"))</f>
        <v/>
      </c>
      <c r="G13" s="26" t="inlineStr">
        <is>
          <t>Luz antiniebla</t>
        </is>
      </c>
      <c r="H13" s="26" t="inlineStr">
        <is>
          <t>Frontal izquierda</t>
        </is>
      </c>
      <c r="I13" s="26" t="inlineStr">
        <is>
          <t>No aplica</t>
        </is>
      </c>
      <c r="J13" s="28" t="inlineStr">
        <is>
          <t>Elemento no instalado en unidad ficticia</t>
        </is>
      </c>
      <c r="K13" s="26" t="inlineStr">
        <is>
          <t>No requerida</t>
        </is>
      </c>
      <c r="L13" s="46" t="n"/>
      <c r="M13" s="46" t="n"/>
      <c r="N13" s="28" t="inlineStr">
        <is>
          <t>Abril Destello (persona ficticia)</t>
        </is>
      </c>
      <c r="O13" s="47" t="n"/>
      <c r="P13" s="47" t="n"/>
      <c r="Q13" s="32">
        <f>IF(OR(B13="",K13="",K13="No requerida"),"",IF(K13="Corregida",IF(M13="","",MAX(0,M13-B13)),IF(OR(K13="Pendiente",K13="En proceso"),MAX(0,TODAY()-B13),"")))</f>
        <v/>
      </c>
      <c r="R13" s="20">
        <f>IF(A13="","",IF(OR(B13="",C13="",D13="",G13="",H13="",I13="",K13="",N13=""),"REVISAR: faltan datos",IF(I13="No revisado","REVISAR: inspección incompleta",IF(AND(OR(I13="Falla",I13="Intermitente"),K13="No requerida"),"REVISAR: incidencia sin corrección",IF(AND(OR(I13="Funciona",I13="No aplica"),OR(K13="Pendiente",K13="En proceso")),"REVISAR: resultado y estado",IF(AND(K13="Corregida",M13=""),"REVISAR: falta fecha corregida",IF(AND(M13&lt;&gt;"",B13&lt;&gt;"",M13&lt;B13),"REVISAR: orden de fechas",IF(AND(OR(K13="Pendiente",K13="En proceso"),L13=""),"REVISAR: falta compromiso",IF(AND(OR(K13="Pendiente",K13="En proceso"),L13&lt;&gt;"",L13&lt;TODAY()),"VENCIDA: revisar compromiso",IF(AND(OR(K13="Pendiente",K13="En proceso"),Q13&lt;&gt;"",Q13&gt;'Parámetros'!$B$5),"ADVERTENCIA: supera objetivo",IF(AND(O13&lt;&gt;"",P13&lt;&gt;"",O13&gt;0,P13&gt;O13*(1+'Parámetros'!$B$6)),"REVISAR: costo sobre tolerancia",IF(OR(K13="Pendiente",K13="En proceso"),"PENDIENTE","SIN ALERTA"))))))))))))</f>
        <v/>
      </c>
      <c r="S13" s="48">
        <f>IF(OR(O13="",P13=""),"",P13-O13)</f>
        <v/>
      </c>
    </row>
    <row r="14">
      <c r="A14" s="26" t="inlineStr">
        <is>
          <t>FICT-LUZ-0010</t>
        </is>
      </c>
      <c r="B14" s="46" t="n">
        <v>46270</v>
      </c>
      <c r="C14" s="26" t="inlineStr">
        <is>
          <t>VEH-FICT-JULIET</t>
        </is>
      </c>
      <c r="D14" s="28" t="inlineStr">
        <is>
          <t>Vehículo ficticio Juliet</t>
        </is>
      </c>
      <c r="E14" s="29" t="n">
        <v>81250</v>
      </c>
      <c r="F14" s="34">
        <f>IF(G14="","",IFERROR(VLOOKUP(G14,'Parámetros'!$F$5:$G$18,2,FALSE),"REVISAR CATÁLOGO"))</f>
        <v/>
      </c>
      <c r="G14" s="26" t="inlineStr">
        <is>
          <t>Iluminación de tablero</t>
        </is>
      </c>
      <c r="H14" s="26" t="inlineStr">
        <is>
          <t>Tablero</t>
        </is>
      </c>
      <c r="I14" s="26" t="inlineStr">
        <is>
          <t>Intermitente</t>
        </is>
      </c>
      <c r="J14" s="28" t="inlineStr">
        <is>
          <t>Revisar conexión; operación ficticia</t>
        </is>
      </c>
      <c r="K14" s="26" t="inlineStr">
        <is>
          <t>Pendiente</t>
        </is>
      </c>
      <c r="L14" s="46" t="n">
        <v>46278</v>
      </c>
      <c r="M14" s="46" t="n"/>
      <c r="N14" s="28" t="inlineStr">
        <is>
          <t>Nilo Faro (persona ficticia)</t>
        </is>
      </c>
      <c r="O14" s="47" t="n">
        <v>900</v>
      </c>
      <c r="P14" s="47" t="n"/>
      <c r="Q14" s="35">
        <f>IF(OR(B14="",K14="",K14="No requerida"),"",IF(K14="Corregida",IF(M14="","",MAX(0,M14-B14)),IF(OR(K14="Pendiente",K14="En proceso"),MAX(0,TODAY()-B14),"")))</f>
        <v/>
      </c>
      <c r="R14" s="24">
        <f>IF(A14="","",IF(OR(B14="",C14="",D14="",G14="",H14="",I14="",K14="",N14=""),"REVISAR: faltan datos",IF(I14="No revisado","REVISAR: inspección incompleta",IF(AND(OR(I14="Falla",I14="Intermitente"),K14="No requerida"),"REVISAR: incidencia sin corrección",IF(AND(OR(I14="Funciona",I14="No aplica"),OR(K14="Pendiente",K14="En proceso")),"REVISAR: resultado y estado",IF(AND(K14="Corregida",M14=""),"REVISAR: falta fecha corregida",IF(AND(M14&lt;&gt;"",B14&lt;&gt;"",M14&lt;B14),"REVISAR: orden de fechas",IF(AND(OR(K14="Pendiente",K14="En proceso"),L14=""),"REVISAR: falta compromiso",IF(AND(OR(K14="Pendiente",K14="En proceso"),L14&lt;&gt;"",L14&lt;TODAY()),"VENCIDA: revisar compromiso",IF(AND(OR(K14="Pendiente",K14="En proceso"),Q14&lt;&gt;"",Q14&gt;'Parámetros'!$B$5),"ADVERTENCIA: supera objetivo",IF(AND(O14&lt;&gt;"",P14&lt;&gt;"",O14&gt;0,P14&gt;O14*(1+'Parámetros'!$B$6)),"REVISAR: costo sobre tolerancia",IF(OR(K14="Pendiente",K14="En proceso"),"PENDIENTE","SIN ALERTA"))))))))))))</f>
        <v/>
      </c>
      <c r="S14" s="49">
        <f>IF(OR(O14="",P14=""),"",P14-O14)</f>
        <v/>
      </c>
    </row>
    <row r="15">
      <c r="A15" s="26" t="n"/>
      <c r="B15" s="46" t="n"/>
      <c r="C15" s="26" t="n"/>
      <c r="D15" s="28" t="n"/>
      <c r="E15" s="29" t="n"/>
      <c r="F15" s="30">
        <f>IF(G15="","",IFERROR(VLOOKUP(G15,'Parámetros'!$F$5:$G$18,2,FALSE),"REVISAR CATÁLOGO"))</f>
        <v/>
      </c>
      <c r="G15" s="26" t="n"/>
      <c r="H15" s="26" t="n"/>
      <c r="I15" s="26" t="n"/>
      <c r="J15" s="28" t="n"/>
      <c r="K15" s="26" t="n"/>
      <c r="L15" s="46" t="n"/>
      <c r="M15" s="46" t="n"/>
      <c r="N15" s="28" t="n"/>
      <c r="O15" s="47" t="n"/>
      <c r="P15" s="47" t="n"/>
      <c r="Q15" s="32">
        <f>IF(OR(B15="",K15="",K15="No requerida"),"",IF(K15="Corregida",IF(M15="","",MAX(0,M15-B15)),IF(OR(K15="Pendiente",K15="En proceso"),MAX(0,TODAY()-B15),"")))</f>
        <v/>
      </c>
      <c r="R15" s="20">
        <f>IF(A15="","",IF(OR(B15="",C15="",D15="",G15="",H15="",I15="",K15="",N15=""),"REVISAR: faltan datos",IF(I15="No revisado","REVISAR: inspección incompleta",IF(AND(OR(I15="Falla",I15="Intermitente"),K15="No requerida"),"REVISAR: incidencia sin corrección",IF(AND(OR(I15="Funciona",I15="No aplica"),OR(K15="Pendiente",K15="En proceso")),"REVISAR: resultado y estado",IF(AND(K15="Corregida",M15=""),"REVISAR: falta fecha corregida",IF(AND(M15&lt;&gt;"",B15&lt;&gt;"",M15&lt;B15),"REVISAR: orden de fechas",IF(AND(OR(K15="Pendiente",K15="En proceso"),L15=""),"REVISAR: falta compromiso",IF(AND(OR(K15="Pendiente",K15="En proceso"),L15&lt;&gt;"",L15&lt;TODAY()),"VENCIDA: revisar compromiso",IF(AND(OR(K15="Pendiente",K15="En proceso"),Q15&lt;&gt;"",Q15&gt;'Parámetros'!$B$5),"ADVERTENCIA: supera objetivo",IF(AND(O15&lt;&gt;"",P15&lt;&gt;"",O15&gt;0,P15&gt;O15*(1+'Parámetros'!$B$6)),"REVISAR: costo sobre tolerancia",IF(OR(K15="Pendiente",K15="En proceso"),"PENDIENTE","SIN ALERTA"))))))))))))</f>
        <v/>
      </c>
      <c r="S15" s="48">
        <f>IF(OR(O15="",P15=""),"",P15-O15)</f>
        <v/>
      </c>
    </row>
    <row r="16">
      <c r="A16" s="26" t="n"/>
      <c r="B16" s="46" t="n"/>
      <c r="C16" s="26" t="n"/>
      <c r="D16" s="28" t="n"/>
      <c r="E16" s="29" t="n"/>
      <c r="F16" s="34">
        <f>IF(G16="","",IFERROR(VLOOKUP(G16,'Parámetros'!$F$5:$G$18,2,FALSE),"REVISAR CATÁLOGO"))</f>
        <v/>
      </c>
      <c r="G16" s="26" t="n"/>
      <c r="H16" s="26" t="n"/>
      <c r="I16" s="26" t="n"/>
      <c r="J16" s="28" t="n"/>
      <c r="K16" s="26" t="n"/>
      <c r="L16" s="46" t="n"/>
      <c r="M16" s="46" t="n"/>
      <c r="N16" s="28" t="n"/>
      <c r="O16" s="47" t="n"/>
      <c r="P16" s="47" t="n"/>
      <c r="Q16" s="35">
        <f>IF(OR(B16="",K16="",K16="No requerida"),"",IF(K16="Corregida",IF(M16="","",MAX(0,M16-B16)),IF(OR(K16="Pendiente",K16="En proceso"),MAX(0,TODAY()-B16),"")))</f>
        <v/>
      </c>
      <c r="R16" s="24">
        <f>IF(A16="","",IF(OR(B16="",C16="",D16="",G16="",H16="",I16="",K16="",N16=""),"REVISAR: faltan datos",IF(I16="No revisado","REVISAR: inspección incompleta",IF(AND(OR(I16="Falla",I16="Intermitente"),K16="No requerida"),"REVISAR: incidencia sin corrección",IF(AND(OR(I16="Funciona",I16="No aplica"),OR(K16="Pendiente",K16="En proceso")),"REVISAR: resultado y estado",IF(AND(K16="Corregida",M16=""),"REVISAR: falta fecha corregida",IF(AND(M16&lt;&gt;"",B16&lt;&gt;"",M16&lt;B16),"REVISAR: orden de fechas",IF(AND(OR(K16="Pendiente",K16="En proceso"),L16=""),"REVISAR: falta compromiso",IF(AND(OR(K16="Pendiente",K16="En proceso"),L16&lt;&gt;"",L16&lt;TODAY()),"VENCIDA: revisar compromiso",IF(AND(OR(K16="Pendiente",K16="En proceso"),Q16&lt;&gt;"",Q16&gt;'Parámetros'!$B$5),"ADVERTENCIA: supera objetivo",IF(AND(O16&lt;&gt;"",P16&lt;&gt;"",O16&gt;0,P16&gt;O16*(1+'Parámetros'!$B$6)),"REVISAR: costo sobre tolerancia",IF(OR(K16="Pendiente",K16="En proceso"),"PENDIENTE","SIN ALERTA"))))))))))))</f>
        <v/>
      </c>
      <c r="S16" s="49">
        <f>IF(OR(O16="",P16=""),"",P16-O16)</f>
        <v/>
      </c>
    </row>
    <row r="17">
      <c r="A17" s="26" t="n"/>
      <c r="B17" s="46" t="n"/>
      <c r="C17" s="26" t="n"/>
      <c r="D17" s="28" t="n"/>
      <c r="E17" s="29" t="n"/>
      <c r="F17" s="30">
        <f>IF(G17="","",IFERROR(VLOOKUP(G17,'Parámetros'!$F$5:$G$18,2,FALSE),"REVISAR CATÁLOGO"))</f>
        <v/>
      </c>
      <c r="G17" s="26" t="n"/>
      <c r="H17" s="26" t="n"/>
      <c r="I17" s="26" t="n"/>
      <c r="J17" s="28" t="n"/>
      <c r="K17" s="26" t="n"/>
      <c r="L17" s="46" t="n"/>
      <c r="M17" s="46" t="n"/>
      <c r="N17" s="28" t="n"/>
      <c r="O17" s="47" t="n"/>
      <c r="P17" s="47" t="n"/>
      <c r="Q17" s="32">
        <f>IF(OR(B17="",K17="",K17="No requerida"),"",IF(K17="Corregida",IF(M17="","",MAX(0,M17-B17)),IF(OR(K17="Pendiente",K17="En proceso"),MAX(0,TODAY()-B17),"")))</f>
        <v/>
      </c>
      <c r="R17" s="20">
        <f>IF(A17="","",IF(OR(B17="",C17="",D17="",G17="",H17="",I17="",K17="",N17=""),"REVISAR: faltan datos",IF(I17="No revisado","REVISAR: inspección incompleta",IF(AND(OR(I17="Falla",I17="Intermitente"),K17="No requerida"),"REVISAR: incidencia sin corrección",IF(AND(OR(I17="Funciona",I17="No aplica"),OR(K17="Pendiente",K17="En proceso")),"REVISAR: resultado y estado",IF(AND(K17="Corregida",M17=""),"REVISAR: falta fecha corregida",IF(AND(M17&lt;&gt;"",B17&lt;&gt;"",M17&lt;B17),"REVISAR: orden de fechas",IF(AND(OR(K17="Pendiente",K17="En proceso"),L17=""),"REVISAR: falta compromiso",IF(AND(OR(K17="Pendiente",K17="En proceso"),L17&lt;&gt;"",L17&lt;TODAY()),"VENCIDA: revisar compromiso",IF(AND(OR(K17="Pendiente",K17="En proceso"),Q17&lt;&gt;"",Q17&gt;'Parámetros'!$B$5),"ADVERTENCIA: supera objetivo",IF(AND(O17&lt;&gt;"",P17&lt;&gt;"",O17&gt;0,P17&gt;O17*(1+'Parámetros'!$B$6)),"REVISAR: costo sobre tolerancia",IF(OR(K17="Pendiente",K17="En proceso"),"PENDIENTE","SIN ALERTA"))))))))))))</f>
        <v/>
      </c>
      <c r="S17" s="48">
        <f>IF(OR(O17="",P17=""),"",P17-O17)</f>
        <v/>
      </c>
    </row>
    <row r="18">
      <c r="A18" s="26" t="n"/>
      <c r="B18" s="46" t="n"/>
      <c r="C18" s="26" t="n"/>
      <c r="D18" s="28" t="n"/>
      <c r="E18" s="29" t="n"/>
      <c r="F18" s="34">
        <f>IF(G18="","",IFERROR(VLOOKUP(G18,'Parámetros'!$F$5:$G$18,2,FALSE),"REVISAR CATÁLOGO"))</f>
        <v/>
      </c>
      <c r="G18" s="26" t="n"/>
      <c r="H18" s="26" t="n"/>
      <c r="I18" s="26" t="n"/>
      <c r="J18" s="28" t="n"/>
      <c r="K18" s="26" t="n"/>
      <c r="L18" s="46" t="n"/>
      <c r="M18" s="46" t="n"/>
      <c r="N18" s="28" t="n"/>
      <c r="O18" s="47" t="n"/>
      <c r="P18" s="47" t="n"/>
      <c r="Q18" s="35">
        <f>IF(OR(B18="",K18="",K18="No requerida"),"",IF(K18="Corregida",IF(M18="","",MAX(0,M18-B18)),IF(OR(K18="Pendiente",K18="En proceso"),MAX(0,TODAY()-B18),"")))</f>
        <v/>
      </c>
      <c r="R18" s="24">
        <f>IF(A18="","",IF(OR(B18="",C18="",D18="",G18="",H18="",I18="",K18="",N18=""),"REVISAR: faltan datos",IF(I18="No revisado","REVISAR: inspección incompleta",IF(AND(OR(I18="Falla",I18="Intermitente"),K18="No requerida"),"REVISAR: incidencia sin corrección",IF(AND(OR(I18="Funciona",I18="No aplica"),OR(K18="Pendiente",K18="En proceso")),"REVISAR: resultado y estado",IF(AND(K18="Corregida",M18=""),"REVISAR: falta fecha corregida",IF(AND(M18&lt;&gt;"",B18&lt;&gt;"",M18&lt;B18),"REVISAR: orden de fechas",IF(AND(OR(K18="Pendiente",K18="En proceso"),L18=""),"REVISAR: falta compromiso",IF(AND(OR(K18="Pendiente",K18="En proceso"),L18&lt;&gt;"",L18&lt;TODAY()),"VENCIDA: revisar compromiso",IF(AND(OR(K18="Pendiente",K18="En proceso"),Q18&lt;&gt;"",Q18&gt;'Parámetros'!$B$5),"ADVERTENCIA: supera objetivo",IF(AND(O18&lt;&gt;"",P18&lt;&gt;"",O18&gt;0,P18&gt;O18*(1+'Parámetros'!$B$6)),"REVISAR: costo sobre tolerancia",IF(OR(K18="Pendiente",K18="En proceso"),"PENDIENTE","SIN ALERTA"))))))))))))</f>
        <v/>
      </c>
      <c r="S18" s="49">
        <f>IF(OR(O18="",P18=""),"",P18-O18)</f>
        <v/>
      </c>
    </row>
    <row r="19">
      <c r="A19" s="26" t="n"/>
      <c r="B19" s="46" t="n"/>
      <c r="C19" s="26" t="n"/>
      <c r="D19" s="28" t="n"/>
      <c r="E19" s="29" t="n"/>
      <c r="F19" s="30">
        <f>IF(G19="","",IFERROR(VLOOKUP(G19,'Parámetros'!$F$5:$G$18,2,FALSE),"REVISAR CATÁLOGO"))</f>
        <v/>
      </c>
      <c r="G19" s="26" t="n"/>
      <c r="H19" s="26" t="n"/>
      <c r="I19" s="26" t="n"/>
      <c r="J19" s="28" t="n"/>
      <c r="K19" s="26" t="n"/>
      <c r="L19" s="46" t="n"/>
      <c r="M19" s="46" t="n"/>
      <c r="N19" s="28" t="n"/>
      <c r="O19" s="47" t="n"/>
      <c r="P19" s="47" t="n"/>
      <c r="Q19" s="32">
        <f>IF(OR(B19="",K19="",K19="No requerida"),"",IF(K19="Corregida",IF(M19="","",MAX(0,M19-B19)),IF(OR(K19="Pendiente",K19="En proceso"),MAX(0,TODAY()-B19),"")))</f>
        <v/>
      </c>
      <c r="R19" s="20">
        <f>IF(A19="","",IF(OR(B19="",C19="",D19="",G19="",H19="",I19="",K19="",N19=""),"REVISAR: faltan datos",IF(I19="No revisado","REVISAR: inspección incompleta",IF(AND(OR(I19="Falla",I19="Intermitente"),K19="No requerida"),"REVISAR: incidencia sin corrección",IF(AND(OR(I19="Funciona",I19="No aplica"),OR(K19="Pendiente",K19="En proceso")),"REVISAR: resultado y estado",IF(AND(K19="Corregida",M19=""),"REVISAR: falta fecha corregida",IF(AND(M19&lt;&gt;"",B19&lt;&gt;"",M19&lt;B19),"REVISAR: orden de fechas",IF(AND(OR(K19="Pendiente",K19="En proceso"),L19=""),"REVISAR: falta compromiso",IF(AND(OR(K19="Pendiente",K19="En proceso"),L19&lt;&gt;"",L19&lt;TODAY()),"VENCIDA: revisar compromiso",IF(AND(OR(K19="Pendiente",K19="En proceso"),Q19&lt;&gt;"",Q19&gt;'Parámetros'!$B$5),"ADVERTENCIA: supera objetivo",IF(AND(O19&lt;&gt;"",P19&lt;&gt;"",O19&gt;0,P19&gt;O19*(1+'Parámetros'!$B$6)),"REVISAR: costo sobre tolerancia",IF(OR(K19="Pendiente",K19="En proceso"),"PENDIENTE","SIN ALERTA"))))))))))))</f>
        <v/>
      </c>
      <c r="S19" s="48">
        <f>IF(OR(O19="",P19=""),"",P19-O19)</f>
        <v/>
      </c>
    </row>
    <row r="20">
      <c r="A20" s="26" t="n"/>
      <c r="B20" s="46" t="n"/>
      <c r="C20" s="26" t="n"/>
      <c r="D20" s="28" t="n"/>
      <c r="E20" s="29" t="n"/>
      <c r="F20" s="34">
        <f>IF(G20="","",IFERROR(VLOOKUP(G20,'Parámetros'!$F$5:$G$18,2,FALSE),"REVISAR CATÁLOGO"))</f>
        <v/>
      </c>
      <c r="G20" s="26" t="n"/>
      <c r="H20" s="26" t="n"/>
      <c r="I20" s="26" t="n"/>
      <c r="J20" s="28" t="n"/>
      <c r="K20" s="26" t="n"/>
      <c r="L20" s="46" t="n"/>
      <c r="M20" s="46" t="n"/>
      <c r="N20" s="28" t="n"/>
      <c r="O20" s="47" t="n"/>
      <c r="P20" s="47" t="n"/>
      <c r="Q20" s="35">
        <f>IF(OR(B20="",K20="",K20="No requerida"),"",IF(K20="Corregida",IF(M20="","",MAX(0,M20-B20)),IF(OR(K20="Pendiente",K20="En proceso"),MAX(0,TODAY()-B20),"")))</f>
        <v/>
      </c>
      <c r="R20" s="24">
        <f>IF(A20="","",IF(OR(B20="",C20="",D20="",G20="",H20="",I20="",K20="",N20=""),"REVISAR: faltan datos",IF(I20="No revisado","REVISAR: inspección incompleta",IF(AND(OR(I20="Falla",I20="Intermitente"),K20="No requerida"),"REVISAR: incidencia sin corrección",IF(AND(OR(I20="Funciona",I20="No aplica"),OR(K20="Pendiente",K20="En proceso")),"REVISAR: resultado y estado",IF(AND(K20="Corregida",M20=""),"REVISAR: falta fecha corregida",IF(AND(M20&lt;&gt;"",B20&lt;&gt;"",M20&lt;B20),"REVISAR: orden de fechas",IF(AND(OR(K20="Pendiente",K20="En proceso"),L20=""),"REVISAR: falta compromiso",IF(AND(OR(K20="Pendiente",K20="En proceso"),L20&lt;&gt;"",L20&lt;TODAY()),"VENCIDA: revisar compromiso",IF(AND(OR(K20="Pendiente",K20="En proceso"),Q20&lt;&gt;"",Q20&gt;'Parámetros'!$B$5),"ADVERTENCIA: supera objetivo",IF(AND(O20&lt;&gt;"",P20&lt;&gt;"",O20&gt;0,P20&gt;O20*(1+'Parámetros'!$B$6)),"REVISAR: costo sobre tolerancia",IF(OR(K20="Pendiente",K20="En proceso"),"PENDIENTE","SIN ALERTA"))))))))))))</f>
        <v/>
      </c>
      <c r="S20" s="49">
        <f>IF(OR(O20="",P20=""),"",P20-O20)</f>
        <v/>
      </c>
    </row>
    <row r="21">
      <c r="A21" s="26" t="n"/>
      <c r="B21" s="46" t="n"/>
      <c r="C21" s="26" t="n"/>
      <c r="D21" s="28" t="n"/>
      <c r="E21" s="29" t="n"/>
      <c r="F21" s="30">
        <f>IF(G21="","",IFERROR(VLOOKUP(G21,'Parámetros'!$F$5:$G$18,2,FALSE),"REVISAR CATÁLOGO"))</f>
        <v/>
      </c>
      <c r="G21" s="26" t="n"/>
      <c r="H21" s="26" t="n"/>
      <c r="I21" s="26" t="n"/>
      <c r="J21" s="28" t="n"/>
      <c r="K21" s="26" t="n"/>
      <c r="L21" s="46" t="n"/>
      <c r="M21" s="46" t="n"/>
      <c r="N21" s="28" t="n"/>
      <c r="O21" s="47" t="n"/>
      <c r="P21" s="47" t="n"/>
      <c r="Q21" s="32">
        <f>IF(OR(B21="",K21="",K21="No requerida"),"",IF(K21="Corregida",IF(M21="","",MAX(0,M21-B21)),IF(OR(K21="Pendiente",K21="En proceso"),MAX(0,TODAY()-B21),"")))</f>
        <v/>
      </c>
      <c r="R21" s="20">
        <f>IF(A21="","",IF(OR(B21="",C21="",D21="",G21="",H21="",I21="",K21="",N21=""),"REVISAR: faltan datos",IF(I21="No revisado","REVISAR: inspección incompleta",IF(AND(OR(I21="Falla",I21="Intermitente"),K21="No requerida"),"REVISAR: incidencia sin corrección",IF(AND(OR(I21="Funciona",I21="No aplica"),OR(K21="Pendiente",K21="En proceso")),"REVISAR: resultado y estado",IF(AND(K21="Corregida",M21=""),"REVISAR: falta fecha corregida",IF(AND(M21&lt;&gt;"",B21&lt;&gt;"",M21&lt;B21),"REVISAR: orden de fechas",IF(AND(OR(K21="Pendiente",K21="En proceso"),L21=""),"REVISAR: falta compromiso",IF(AND(OR(K21="Pendiente",K21="En proceso"),L21&lt;&gt;"",L21&lt;TODAY()),"VENCIDA: revisar compromiso",IF(AND(OR(K21="Pendiente",K21="En proceso"),Q21&lt;&gt;"",Q21&gt;'Parámetros'!$B$5),"ADVERTENCIA: supera objetivo",IF(AND(O21&lt;&gt;"",P21&lt;&gt;"",O21&gt;0,P21&gt;O21*(1+'Parámetros'!$B$6)),"REVISAR: costo sobre tolerancia",IF(OR(K21="Pendiente",K21="En proceso"),"PENDIENTE","SIN ALERTA"))))))))))))</f>
        <v/>
      </c>
      <c r="S21" s="48">
        <f>IF(OR(O21="",P21=""),"",P21-O21)</f>
        <v/>
      </c>
    </row>
    <row r="22">
      <c r="A22" s="26" t="n"/>
      <c r="B22" s="46" t="n"/>
      <c r="C22" s="26" t="n"/>
      <c r="D22" s="28" t="n"/>
      <c r="E22" s="29" t="n"/>
      <c r="F22" s="34">
        <f>IF(G22="","",IFERROR(VLOOKUP(G22,'Parámetros'!$F$5:$G$18,2,FALSE),"REVISAR CATÁLOGO"))</f>
        <v/>
      </c>
      <c r="G22" s="26" t="n"/>
      <c r="H22" s="26" t="n"/>
      <c r="I22" s="26" t="n"/>
      <c r="J22" s="28" t="n"/>
      <c r="K22" s="26" t="n"/>
      <c r="L22" s="46" t="n"/>
      <c r="M22" s="46" t="n"/>
      <c r="N22" s="28" t="n"/>
      <c r="O22" s="47" t="n"/>
      <c r="P22" s="47" t="n"/>
      <c r="Q22" s="35">
        <f>IF(OR(B22="",K22="",K22="No requerida"),"",IF(K22="Corregida",IF(M22="","",MAX(0,M22-B22)),IF(OR(K22="Pendiente",K22="En proceso"),MAX(0,TODAY()-B22),"")))</f>
        <v/>
      </c>
      <c r="R22" s="24">
        <f>IF(A22="","",IF(OR(B22="",C22="",D22="",G22="",H22="",I22="",K22="",N22=""),"REVISAR: faltan datos",IF(I22="No revisado","REVISAR: inspección incompleta",IF(AND(OR(I22="Falla",I22="Intermitente"),K22="No requerida"),"REVISAR: incidencia sin corrección",IF(AND(OR(I22="Funciona",I22="No aplica"),OR(K22="Pendiente",K22="En proceso")),"REVISAR: resultado y estado",IF(AND(K22="Corregida",M22=""),"REVISAR: falta fecha corregida",IF(AND(M22&lt;&gt;"",B22&lt;&gt;"",M22&lt;B22),"REVISAR: orden de fechas",IF(AND(OR(K22="Pendiente",K22="En proceso"),L22=""),"REVISAR: falta compromiso",IF(AND(OR(K22="Pendiente",K22="En proceso"),L22&lt;&gt;"",L22&lt;TODAY()),"VENCIDA: revisar compromiso",IF(AND(OR(K22="Pendiente",K22="En proceso"),Q22&lt;&gt;"",Q22&gt;'Parámetros'!$B$5),"ADVERTENCIA: supera objetivo",IF(AND(O22&lt;&gt;"",P22&lt;&gt;"",O22&gt;0,P22&gt;O22*(1+'Parámetros'!$B$6)),"REVISAR: costo sobre tolerancia",IF(OR(K22="Pendiente",K22="En proceso"),"PENDIENTE","SIN ALERTA"))))))))))))</f>
        <v/>
      </c>
      <c r="S22" s="49">
        <f>IF(OR(O22="",P22=""),"",P22-O22)</f>
        <v/>
      </c>
    </row>
    <row r="23">
      <c r="A23" s="26" t="n"/>
      <c r="B23" s="46" t="n"/>
      <c r="C23" s="26" t="n"/>
      <c r="D23" s="28" t="n"/>
      <c r="E23" s="29" t="n"/>
      <c r="F23" s="30">
        <f>IF(G23="","",IFERROR(VLOOKUP(G23,'Parámetros'!$F$5:$G$18,2,FALSE),"REVISAR CATÁLOGO"))</f>
        <v/>
      </c>
      <c r="G23" s="26" t="n"/>
      <c r="H23" s="26" t="n"/>
      <c r="I23" s="26" t="n"/>
      <c r="J23" s="28" t="n"/>
      <c r="K23" s="26" t="n"/>
      <c r="L23" s="46" t="n"/>
      <c r="M23" s="46" t="n"/>
      <c r="N23" s="28" t="n"/>
      <c r="O23" s="47" t="n"/>
      <c r="P23" s="47" t="n"/>
      <c r="Q23" s="32">
        <f>IF(OR(B23="",K23="",K23="No requerida"),"",IF(K23="Corregida",IF(M23="","",MAX(0,M23-B23)),IF(OR(K23="Pendiente",K23="En proceso"),MAX(0,TODAY()-B23),"")))</f>
        <v/>
      </c>
      <c r="R23" s="20">
        <f>IF(A23="","",IF(OR(B23="",C23="",D23="",G23="",H23="",I23="",K23="",N23=""),"REVISAR: faltan datos",IF(I23="No revisado","REVISAR: inspección incompleta",IF(AND(OR(I23="Falla",I23="Intermitente"),K23="No requerida"),"REVISAR: incidencia sin corrección",IF(AND(OR(I23="Funciona",I23="No aplica"),OR(K23="Pendiente",K23="En proceso")),"REVISAR: resultado y estado",IF(AND(K23="Corregida",M23=""),"REVISAR: falta fecha corregida",IF(AND(M23&lt;&gt;"",B23&lt;&gt;"",M23&lt;B23),"REVISAR: orden de fechas",IF(AND(OR(K23="Pendiente",K23="En proceso"),L23=""),"REVISAR: falta compromiso",IF(AND(OR(K23="Pendiente",K23="En proceso"),L23&lt;&gt;"",L23&lt;TODAY()),"VENCIDA: revisar compromiso",IF(AND(OR(K23="Pendiente",K23="En proceso"),Q23&lt;&gt;"",Q23&gt;'Parámetros'!$B$5),"ADVERTENCIA: supera objetivo",IF(AND(O23&lt;&gt;"",P23&lt;&gt;"",O23&gt;0,P23&gt;O23*(1+'Parámetros'!$B$6)),"REVISAR: costo sobre tolerancia",IF(OR(K23="Pendiente",K23="En proceso"),"PENDIENTE","SIN ALERTA"))))))))))))</f>
        <v/>
      </c>
      <c r="S23" s="48">
        <f>IF(OR(O23="",P23=""),"",P23-O23)</f>
        <v/>
      </c>
    </row>
    <row r="24">
      <c r="A24" s="26" t="n"/>
      <c r="B24" s="46" t="n"/>
      <c r="C24" s="26" t="n"/>
      <c r="D24" s="28" t="n"/>
      <c r="E24" s="29" t="n"/>
      <c r="F24" s="34">
        <f>IF(G24="","",IFERROR(VLOOKUP(G24,'Parámetros'!$F$5:$G$18,2,FALSE),"REVISAR CATÁLOGO"))</f>
        <v/>
      </c>
      <c r="G24" s="26" t="n"/>
      <c r="H24" s="26" t="n"/>
      <c r="I24" s="26" t="n"/>
      <c r="J24" s="28" t="n"/>
      <c r="K24" s="26" t="n"/>
      <c r="L24" s="46" t="n"/>
      <c r="M24" s="46" t="n"/>
      <c r="N24" s="28" t="n"/>
      <c r="O24" s="47" t="n"/>
      <c r="P24" s="47" t="n"/>
      <c r="Q24" s="35">
        <f>IF(OR(B24="",K24="",K24="No requerida"),"",IF(K24="Corregida",IF(M24="","",MAX(0,M24-B24)),IF(OR(K24="Pendiente",K24="En proceso"),MAX(0,TODAY()-B24),"")))</f>
        <v/>
      </c>
      <c r="R24" s="24">
        <f>IF(A24="","",IF(OR(B24="",C24="",D24="",G24="",H24="",I24="",K24="",N24=""),"REVISAR: faltan datos",IF(I24="No revisado","REVISAR: inspección incompleta",IF(AND(OR(I24="Falla",I24="Intermitente"),K24="No requerida"),"REVISAR: incidencia sin corrección",IF(AND(OR(I24="Funciona",I24="No aplica"),OR(K24="Pendiente",K24="En proceso")),"REVISAR: resultado y estado",IF(AND(K24="Corregida",M24=""),"REVISAR: falta fecha corregida",IF(AND(M24&lt;&gt;"",B24&lt;&gt;"",M24&lt;B24),"REVISAR: orden de fechas",IF(AND(OR(K24="Pendiente",K24="En proceso"),L24=""),"REVISAR: falta compromiso",IF(AND(OR(K24="Pendiente",K24="En proceso"),L24&lt;&gt;"",L24&lt;TODAY()),"VENCIDA: revisar compromiso",IF(AND(OR(K24="Pendiente",K24="En proceso"),Q24&lt;&gt;"",Q24&gt;'Parámetros'!$B$5),"ADVERTENCIA: supera objetivo",IF(AND(O24&lt;&gt;"",P24&lt;&gt;"",O24&gt;0,P24&gt;O24*(1+'Parámetros'!$B$6)),"REVISAR: costo sobre tolerancia",IF(OR(K24="Pendiente",K24="En proceso"),"PENDIENTE","SIN ALERTA"))))))))))))</f>
        <v/>
      </c>
      <c r="S24" s="49">
        <f>IF(OR(O24="",P24=""),"",P24-O24)</f>
        <v/>
      </c>
    </row>
    <row r="25">
      <c r="A25" s="26" t="n"/>
      <c r="B25" s="46" t="n"/>
      <c r="C25" s="26" t="n"/>
      <c r="D25" s="28" t="n"/>
      <c r="E25" s="29" t="n"/>
      <c r="F25" s="30">
        <f>IF(G25="","",IFERROR(VLOOKUP(G25,'Parámetros'!$F$5:$G$18,2,FALSE),"REVISAR CATÁLOGO"))</f>
        <v/>
      </c>
      <c r="G25" s="26" t="n"/>
      <c r="H25" s="26" t="n"/>
      <c r="I25" s="26" t="n"/>
      <c r="J25" s="28" t="n"/>
      <c r="K25" s="26" t="n"/>
      <c r="L25" s="46" t="n"/>
      <c r="M25" s="46" t="n"/>
      <c r="N25" s="28" t="n"/>
      <c r="O25" s="47" t="n"/>
      <c r="P25" s="47" t="n"/>
      <c r="Q25" s="32">
        <f>IF(OR(B25="",K25="",K25="No requerida"),"",IF(K25="Corregida",IF(M25="","",MAX(0,M25-B25)),IF(OR(K25="Pendiente",K25="En proceso"),MAX(0,TODAY()-B25),"")))</f>
        <v/>
      </c>
      <c r="R25" s="20">
        <f>IF(A25="","",IF(OR(B25="",C25="",D25="",G25="",H25="",I25="",K25="",N25=""),"REVISAR: faltan datos",IF(I25="No revisado","REVISAR: inspección incompleta",IF(AND(OR(I25="Falla",I25="Intermitente"),K25="No requerida"),"REVISAR: incidencia sin corrección",IF(AND(OR(I25="Funciona",I25="No aplica"),OR(K25="Pendiente",K25="En proceso")),"REVISAR: resultado y estado",IF(AND(K25="Corregida",M25=""),"REVISAR: falta fecha corregida",IF(AND(M25&lt;&gt;"",B25&lt;&gt;"",M25&lt;B25),"REVISAR: orden de fechas",IF(AND(OR(K25="Pendiente",K25="En proceso"),L25=""),"REVISAR: falta compromiso",IF(AND(OR(K25="Pendiente",K25="En proceso"),L25&lt;&gt;"",L25&lt;TODAY()),"VENCIDA: revisar compromiso",IF(AND(OR(K25="Pendiente",K25="En proceso"),Q25&lt;&gt;"",Q25&gt;'Parámetros'!$B$5),"ADVERTENCIA: supera objetivo",IF(AND(O25&lt;&gt;"",P25&lt;&gt;"",O25&gt;0,P25&gt;O25*(1+'Parámetros'!$B$6)),"REVISAR: costo sobre tolerancia",IF(OR(K25="Pendiente",K25="En proceso"),"PENDIENTE","SIN ALERTA"))))))))))))</f>
        <v/>
      </c>
      <c r="S25" s="48">
        <f>IF(OR(O25="",P25=""),"",P25-O25)</f>
        <v/>
      </c>
    </row>
    <row r="26">
      <c r="A26" s="26" t="n"/>
      <c r="B26" s="46" t="n"/>
      <c r="C26" s="26" t="n"/>
      <c r="D26" s="28" t="n"/>
      <c r="E26" s="29" t="n"/>
      <c r="F26" s="34">
        <f>IF(G26="","",IFERROR(VLOOKUP(G26,'Parámetros'!$F$5:$G$18,2,FALSE),"REVISAR CATÁLOGO"))</f>
        <v/>
      </c>
      <c r="G26" s="26" t="n"/>
      <c r="H26" s="26" t="n"/>
      <c r="I26" s="26" t="n"/>
      <c r="J26" s="28" t="n"/>
      <c r="K26" s="26" t="n"/>
      <c r="L26" s="46" t="n"/>
      <c r="M26" s="46" t="n"/>
      <c r="N26" s="28" t="n"/>
      <c r="O26" s="47" t="n"/>
      <c r="P26" s="47" t="n"/>
      <c r="Q26" s="35">
        <f>IF(OR(B26="",K26="",K26="No requerida"),"",IF(K26="Corregida",IF(M26="","",MAX(0,M26-B26)),IF(OR(K26="Pendiente",K26="En proceso"),MAX(0,TODAY()-B26),"")))</f>
        <v/>
      </c>
      <c r="R26" s="24">
        <f>IF(A26="","",IF(OR(B26="",C26="",D26="",G26="",H26="",I26="",K26="",N26=""),"REVISAR: faltan datos",IF(I26="No revisado","REVISAR: inspección incompleta",IF(AND(OR(I26="Falla",I26="Intermitente"),K26="No requerida"),"REVISAR: incidencia sin corrección",IF(AND(OR(I26="Funciona",I26="No aplica"),OR(K26="Pendiente",K26="En proceso")),"REVISAR: resultado y estado",IF(AND(K26="Corregida",M26=""),"REVISAR: falta fecha corregida",IF(AND(M26&lt;&gt;"",B26&lt;&gt;"",M26&lt;B26),"REVISAR: orden de fechas",IF(AND(OR(K26="Pendiente",K26="En proceso"),L26=""),"REVISAR: falta compromiso",IF(AND(OR(K26="Pendiente",K26="En proceso"),L26&lt;&gt;"",L26&lt;TODAY()),"VENCIDA: revisar compromiso",IF(AND(OR(K26="Pendiente",K26="En proceso"),Q26&lt;&gt;"",Q26&gt;'Parámetros'!$B$5),"ADVERTENCIA: supera objetivo",IF(AND(O26&lt;&gt;"",P26&lt;&gt;"",O26&gt;0,P26&gt;O26*(1+'Parámetros'!$B$6)),"REVISAR: costo sobre tolerancia",IF(OR(K26="Pendiente",K26="En proceso"),"PENDIENTE","SIN ALERTA"))))))))))))</f>
        <v/>
      </c>
      <c r="S26" s="49">
        <f>IF(OR(O26="",P26=""),"",P26-O26)</f>
        <v/>
      </c>
    </row>
    <row r="27">
      <c r="A27" s="26" t="n"/>
      <c r="B27" s="46" t="n"/>
      <c r="C27" s="26" t="n"/>
      <c r="D27" s="28" t="n"/>
      <c r="E27" s="29" t="n"/>
      <c r="F27" s="30">
        <f>IF(G27="","",IFERROR(VLOOKUP(G27,'Parámetros'!$F$5:$G$18,2,FALSE),"REVISAR CATÁLOGO"))</f>
        <v/>
      </c>
      <c r="G27" s="26" t="n"/>
      <c r="H27" s="26" t="n"/>
      <c r="I27" s="26" t="n"/>
      <c r="J27" s="28" t="n"/>
      <c r="K27" s="26" t="n"/>
      <c r="L27" s="46" t="n"/>
      <c r="M27" s="46" t="n"/>
      <c r="N27" s="28" t="n"/>
      <c r="O27" s="47" t="n"/>
      <c r="P27" s="47" t="n"/>
      <c r="Q27" s="32">
        <f>IF(OR(B27="",K27="",K27="No requerida"),"",IF(K27="Corregida",IF(M27="","",MAX(0,M27-B27)),IF(OR(K27="Pendiente",K27="En proceso"),MAX(0,TODAY()-B27),"")))</f>
        <v/>
      </c>
      <c r="R27" s="20">
        <f>IF(A27="","",IF(OR(B27="",C27="",D27="",G27="",H27="",I27="",K27="",N27=""),"REVISAR: faltan datos",IF(I27="No revisado","REVISAR: inspección incompleta",IF(AND(OR(I27="Falla",I27="Intermitente"),K27="No requerida"),"REVISAR: incidencia sin corrección",IF(AND(OR(I27="Funciona",I27="No aplica"),OR(K27="Pendiente",K27="En proceso")),"REVISAR: resultado y estado",IF(AND(K27="Corregida",M27=""),"REVISAR: falta fecha corregida",IF(AND(M27&lt;&gt;"",B27&lt;&gt;"",M27&lt;B27),"REVISAR: orden de fechas",IF(AND(OR(K27="Pendiente",K27="En proceso"),L27=""),"REVISAR: falta compromiso",IF(AND(OR(K27="Pendiente",K27="En proceso"),L27&lt;&gt;"",L27&lt;TODAY()),"VENCIDA: revisar compromiso",IF(AND(OR(K27="Pendiente",K27="En proceso"),Q27&lt;&gt;"",Q27&gt;'Parámetros'!$B$5),"ADVERTENCIA: supera objetivo",IF(AND(O27&lt;&gt;"",P27&lt;&gt;"",O27&gt;0,P27&gt;O27*(1+'Parámetros'!$B$6)),"REVISAR: costo sobre tolerancia",IF(OR(K27="Pendiente",K27="En proceso"),"PENDIENTE","SIN ALERTA"))))))))))))</f>
        <v/>
      </c>
      <c r="S27" s="48">
        <f>IF(OR(O27="",P27=""),"",P27-O27)</f>
        <v/>
      </c>
    </row>
    <row r="28">
      <c r="A28" s="26" t="n"/>
      <c r="B28" s="46" t="n"/>
      <c r="C28" s="26" t="n"/>
      <c r="D28" s="28" t="n"/>
      <c r="E28" s="29" t="n"/>
      <c r="F28" s="34">
        <f>IF(G28="","",IFERROR(VLOOKUP(G28,'Parámetros'!$F$5:$G$18,2,FALSE),"REVISAR CATÁLOGO"))</f>
        <v/>
      </c>
      <c r="G28" s="26" t="n"/>
      <c r="H28" s="26" t="n"/>
      <c r="I28" s="26" t="n"/>
      <c r="J28" s="28" t="n"/>
      <c r="K28" s="26" t="n"/>
      <c r="L28" s="46" t="n"/>
      <c r="M28" s="46" t="n"/>
      <c r="N28" s="28" t="n"/>
      <c r="O28" s="47" t="n"/>
      <c r="P28" s="47" t="n"/>
      <c r="Q28" s="35">
        <f>IF(OR(B28="",K28="",K28="No requerida"),"",IF(K28="Corregida",IF(M28="","",MAX(0,M28-B28)),IF(OR(K28="Pendiente",K28="En proceso"),MAX(0,TODAY()-B28),"")))</f>
        <v/>
      </c>
      <c r="R28" s="24">
        <f>IF(A28="","",IF(OR(B28="",C28="",D28="",G28="",H28="",I28="",K28="",N28=""),"REVISAR: faltan datos",IF(I28="No revisado","REVISAR: inspección incompleta",IF(AND(OR(I28="Falla",I28="Intermitente"),K28="No requerida"),"REVISAR: incidencia sin corrección",IF(AND(OR(I28="Funciona",I28="No aplica"),OR(K28="Pendiente",K28="En proceso")),"REVISAR: resultado y estado",IF(AND(K28="Corregida",M28=""),"REVISAR: falta fecha corregida",IF(AND(M28&lt;&gt;"",B28&lt;&gt;"",M28&lt;B28),"REVISAR: orden de fechas",IF(AND(OR(K28="Pendiente",K28="En proceso"),L28=""),"REVISAR: falta compromiso",IF(AND(OR(K28="Pendiente",K28="En proceso"),L28&lt;&gt;"",L28&lt;TODAY()),"VENCIDA: revisar compromiso",IF(AND(OR(K28="Pendiente",K28="En proceso"),Q28&lt;&gt;"",Q28&gt;'Parámetros'!$B$5),"ADVERTENCIA: supera objetivo",IF(AND(O28&lt;&gt;"",P28&lt;&gt;"",O28&gt;0,P28&gt;O28*(1+'Parámetros'!$B$6)),"REVISAR: costo sobre tolerancia",IF(OR(K28="Pendiente",K28="En proceso"),"PENDIENTE","SIN ALERTA"))))))))))))</f>
        <v/>
      </c>
      <c r="S28" s="49">
        <f>IF(OR(O28="",P28=""),"",P28-O28)</f>
        <v/>
      </c>
    </row>
    <row r="29">
      <c r="A29" s="26" t="n"/>
      <c r="B29" s="46" t="n"/>
      <c r="C29" s="26" t="n"/>
      <c r="D29" s="28" t="n"/>
      <c r="E29" s="29" t="n"/>
      <c r="F29" s="30">
        <f>IF(G29="","",IFERROR(VLOOKUP(G29,'Parámetros'!$F$5:$G$18,2,FALSE),"REVISAR CATÁLOGO"))</f>
        <v/>
      </c>
      <c r="G29" s="26" t="n"/>
      <c r="H29" s="26" t="n"/>
      <c r="I29" s="26" t="n"/>
      <c r="J29" s="28" t="n"/>
      <c r="K29" s="26" t="n"/>
      <c r="L29" s="46" t="n"/>
      <c r="M29" s="46" t="n"/>
      <c r="N29" s="28" t="n"/>
      <c r="O29" s="47" t="n"/>
      <c r="P29" s="47" t="n"/>
      <c r="Q29" s="32">
        <f>IF(OR(B29="",K29="",K29="No requerida"),"",IF(K29="Corregida",IF(M29="","",MAX(0,M29-B29)),IF(OR(K29="Pendiente",K29="En proceso"),MAX(0,TODAY()-B29),"")))</f>
        <v/>
      </c>
      <c r="R29" s="20">
        <f>IF(A29="","",IF(OR(B29="",C29="",D29="",G29="",H29="",I29="",K29="",N29=""),"REVISAR: faltan datos",IF(I29="No revisado","REVISAR: inspección incompleta",IF(AND(OR(I29="Falla",I29="Intermitente"),K29="No requerida"),"REVISAR: incidencia sin corrección",IF(AND(OR(I29="Funciona",I29="No aplica"),OR(K29="Pendiente",K29="En proceso")),"REVISAR: resultado y estado",IF(AND(K29="Corregida",M29=""),"REVISAR: falta fecha corregida",IF(AND(M29&lt;&gt;"",B29&lt;&gt;"",M29&lt;B29),"REVISAR: orden de fechas",IF(AND(OR(K29="Pendiente",K29="En proceso"),L29=""),"REVISAR: falta compromiso",IF(AND(OR(K29="Pendiente",K29="En proceso"),L29&lt;&gt;"",L29&lt;TODAY()),"VENCIDA: revisar compromiso",IF(AND(OR(K29="Pendiente",K29="En proceso"),Q29&lt;&gt;"",Q29&gt;'Parámetros'!$B$5),"ADVERTENCIA: supera objetivo",IF(AND(O29&lt;&gt;"",P29&lt;&gt;"",O29&gt;0,P29&gt;O29*(1+'Parámetros'!$B$6)),"REVISAR: costo sobre tolerancia",IF(OR(K29="Pendiente",K29="En proceso"),"PENDIENTE","SIN ALERTA"))))))))))))</f>
        <v/>
      </c>
      <c r="S29" s="48">
        <f>IF(OR(O29="",P29=""),"",P29-O29)</f>
        <v/>
      </c>
    </row>
    <row r="30">
      <c r="A30" s="26" t="n"/>
      <c r="B30" s="46" t="n"/>
      <c r="C30" s="26" t="n"/>
      <c r="D30" s="28" t="n"/>
      <c r="E30" s="29" t="n"/>
      <c r="F30" s="34">
        <f>IF(G30="","",IFERROR(VLOOKUP(G30,'Parámetros'!$F$5:$G$18,2,FALSE),"REVISAR CATÁLOGO"))</f>
        <v/>
      </c>
      <c r="G30" s="26" t="n"/>
      <c r="H30" s="26" t="n"/>
      <c r="I30" s="26" t="n"/>
      <c r="J30" s="28" t="n"/>
      <c r="K30" s="26" t="n"/>
      <c r="L30" s="46" t="n"/>
      <c r="M30" s="46" t="n"/>
      <c r="N30" s="28" t="n"/>
      <c r="O30" s="47" t="n"/>
      <c r="P30" s="47" t="n"/>
      <c r="Q30" s="35">
        <f>IF(OR(B30="",K30="",K30="No requerida"),"",IF(K30="Corregida",IF(M30="","",MAX(0,M30-B30)),IF(OR(K30="Pendiente",K30="En proceso"),MAX(0,TODAY()-B30),"")))</f>
        <v/>
      </c>
      <c r="R30" s="24">
        <f>IF(A30="","",IF(OR(B30="",C30="",D30="",G30="",H30="",I30="",K30="",N30=""),"REVISAR: faltan datos",IF(I30="No revisado","REVISAR: inspección incompleta",IF(AND(OR(I30="Falla",I30="Intermitente"),K30="No requerida"),"REVISAR: incidencia sin corrección",IF(AND(OR(I30="Funciona",I30="No aplica"),OR(K30="Pendiente",K30="En proceso")),"REVISAR: resultado y estado",IF(AND(K30="Corregida",M30=""),"REVISAR: falta fecha corregida",IF(AND(M30&lt;&gt;"",B30&lt;&gt;"",M30&lt;B30),"REVISAR: orden de fechas",IF(AND(OR(K30="Pendiente",K30="En proceso"),L30=""),"REVISAR: falta compromiso",IF(AND(OR(K30="Pendiente",K30="En proceso"),L30&lt;&gt;"",L30&lt;TODAY()),"VENCIDA: revisar compromiso",IF(AND(OR(K30="Pendiente",K30="En proceso"),Q30&lt;&gt;"",Q30&gt;'Parámetros'!$B$5),"ADVERTENCIA: supera objetivo",IF(AND(O30&lt;&gt;"",P30&lt;&gt;"",O30&gt;0,P30&gt;O30*(1+'Parámetros'!$B$6)),"REVISAR: costo sobre tolerancia",IF(OR(K30="Pendiente",K30="En proceso"),"PENDIENTE","SIN ALERTA"))))))))))))</f>
        <v/>
      </c>
      <c r="S30" s="49">
        <f>IF(OR(O30="",P30=""),"",P30-O30)</f>
        <v/>
      </c>
    </row>
    <row r="31">
      <c r="A31" s="26" t="n"/>
      <c r="B31" s="46" t="n"/>
      <c r="C31" s="26" t="n"/>
      <c r="D31" s="28" t="n"/>
      <c r="E31" s="29" t="n"/>
      <c r="F31" s="30">
        <f>IF(G31="","",IFERROR(VLOOKUP(G31,'Parámetros'!$F$5:$G$18,2,FALSE),"REVISAR CATÁLOGO"))</f>
        <v/>
      </c>
      <c r="G31" s="26" t="n"/>
      <c r="H31" s="26" t="n"/>
      <c r="I31" s="26" t="n"/>
      <c r="J31" s="28" t="n"/>
      <c r="K31" s="26" t="n"/>
      <c r="L31" s="46" t="n"/>
      <c r="M31" s="46" t="n"/>
      <c r="N31" s="28" t="n"/>
      <c r="O31" s="47" t="n"/>
      <c r="P31" s="47" t="n"/>
      <c r="Q31" s="32">
        <f>IF(OR(B31="",K31="",K31="No requerida"),"",IF(K31="Corregida",IF(M31="","",MAX(0,M31-B31)),IF(OR(K31="Pendiente",K31="En proceso"),MAX(0,TODAY()-B31),"")))</f>
        <v/>
      </c>
      <c r="R31" s="20">
        <f>IF(A31="","",IF(OR(B31="",C31="",D31="",G31="",H31="",I31="",K31="",N31=""),"REVISAR: faltan datos",IF(I31="No revisado","REVISAR: inspección incompleta",IF(AND(OR(I31="Falla",I31="Intermitente"),K31="No requerida"),"REVISAR: incidencia sin corrección",IF(AND(OR(I31="Funciona",I31="No aplica"),OR(K31="Pendiente",K31="En proceso")),"REVISAR: resultado y estado",IF(AND(K31="Corregida",M31=""),"REVISAR: falta fecha corregida",IF(AND(M31&lt;&gt;"",B31&lt;&gt;"",M31&lt;B31),"REVISAR: orden de fechas",IF(AND(OR(K31="Pendiente",K31="En proceso"),L31=""),"REVISAR: falta compromiso",IF(AND(OR(K31="Pendiente",K31="En proceso"),L31&lt;&gt;"",L31&lt;TODAY()),"VENCIDA: revisar compromiso",IF(AND(OR(K31="Pendiente",K31="En proceso"),Q31&lt;&gt;"",Q31&gt;'Parámetros'!$B$5),"ADVERTENCIA: supera objetivo",IF(AND(O31&lt;&gt;"",P31&lt;&gt;"",O31&gt;0,P31&gt;O31*(1+'Parámetros'!$B$6)),"REVISAR: costo sobre tolerancia",IF(OR(K31="Pendiente",K31="En proceso"),"PENDIENTE","SIN ALERTA"))))))))))))</f>
        <v/>
      </c>
      <c r="S31" s="48">
        <f>IF(OR(O31="",P31=""),"",P31-O31)</f>
        <v/>
      </c>
    </row>
    <row r="32">
      <c r="A32" s="26" t="n"/>
      <c r="B32" s="46" t="n"/>
      <c r="C32" s="26" t="n"/>
      <c r="D32" s="28" t="n"/>
      <c r="E32" s="29" t="n"/>
      <c r="F32" s="34">
        <f>IF(G32="","",IFERROR(VLOOKUP(G32,'Parámetros'!$F$5:$G$18,2,FALSE),"REVISAR CATÁLOGO"))</f>
        <v/>
      </c>
      <c r="G32" s="26" t="n"/>
      <c r="H32" s="26" t="n"/>
      <c r="I32" s="26" t="n"/>
      <c r="J32" s="28" t="n"/>
      <c r="K32" s="26" t="n"/>
      <c r="L32" s="46" t="n"/>
      <c r="M32" s="46" t="n"/>
      <c r="N32" s="28" t="n"/>
      <c r="O32" s="47" t="n"/>
      <c r="P32" s="47" t="n"/>
      <c r="Q32" s="35">
        <f>IF(OR(B32="",K32="",K32="No requerida"),"",IF(K32="Corregida",IF(M32="","",MAX(0,M32-B32)),IF(OR(K32="Pendiente",K32="En proceso"),MAX(0,TODAY()-B32),"")))</f>
        <v/>
      </c>
      <c r="R32" s="24">
        <f>IF(A32="","",IF(OR(B32="",C32="",D32="",G32="",H32="",I32="",K32="",N32=""),"REVISAR: faltan datos",IF(I32="No revisado","REVISAR: inspección incompleta",IF(AND(OR(I32="Falla",I32="Intermitente"),K32="No requerida"),"REVISAR: incidencia sin corrección",IF(AND(OR(I32="Funciona",I32="No aplica"),OR(K32="Pendiente",K32="En proceso")),"REVISAR: resultado y estado",IF(AND(K32="Corregida",M32=""),"REVISAR: falta fecha corregida",IF(AND(M32&lt;&gt;"",B32&lt;&gt;"",M32&lt;B32),"REVISAR: orden de fechas",IF(AND(OR(K32="Pendiente",K32="En proceso"),L32=""),"REVISAR: falta compromiso",IF(AND(OR(K32="Pendiente",K32="En proceso"),L32&lt;&gt;"",L32&lt;TODAY()),"VENCIDA: revisar compromiso",IF(AND(OR(K32="Pendiente",K32="En proceso"),Q32&lt;&gt;"",Q32&gt;'Parámetros'!$B$5),"ADVERTENCIA: supera objetivo",IF(AND(O32&lt;&gt;"",P32&lt;&gt;"",O32&gt;0,P32&gt;O32*(1+'Parámetros'!$B$6)),"REVISAR: costo sobre tolerancia",IF(OR(K32="Pendiente",K32="En proceso"),"PENDIENTE","SIN ALERTA"))))))))))))</f>
        <v/>
      </c>
      <c r="S32" s="49">
        <f>IF(OR(O32="",P32=""),"",P32-O32)</f>
        <v/>
      </c>
    </row>
    <row r="33">
      <c r="A33" s="26" t="n"/>
      <c r="B33" s="46" t="n"/>
      <c r="C33" s="26" t="n"/>
      <c r="D33" s="28" t="n"/>
      <c r="E33" s="29" t="n"/>
      <c r="F33" s="30">
        <f>IF(G33="","",IFERROR(VLOOKUP(G33,'Parámetros'!$F$5:$G$18,2,FALSE),"REVISAR CATÁLOGO"))</f>
        <v/>
      </c>
      <c r="G33" s="26" t="n"/>
      <c r="H33" s="26" t="n"/>
      <c r="I33" s="26" t="n"/>
      <c r="J33" s="28" t="n"/>
      <c r="K33" s="26" t="n"/>
      <c r="L33" s="46" t="n"/>
      <c r="M33" s="46" t="n"/>
      <c r="N33" s="28" t="n"/>
      <c r="O33" s="47" t="n"/>
      <c r="P33" s="47" t="n"/>
      <c r="Q33" s="32">
        <f>IF(OR(B33="",K33="",K33="No requerida"),"",IF(K33="Corregida",IF(M33="","",MAX(0,M33-B33)),IF(OR(K33="Pendiente",K33="En proceso"),MAX(0,TODAY()-B33),"")))</f>
        <v/>
      </c>
      <c r="R33" s="20">
        <f>IF(A33="","",IF(OR(B33="",C33="",D33="",G33="",H33="",I33="",K33="",N33=""),"REVISAR: faltan datos",IF(I33="No revisado","REVISAR: inspección incompleta",IF(AND(OR(I33="Falla",I33="Intermitente"),K33="No requerida"),"REVISAR: incidencia sin corrección",IF(AND(OR(I33="Funciona",I33="No aplica"),OR(K33="Pendiente",K33="En proceso")),"REVISAR: resultado y estado",IF(AND(K33="Corregida",M33=""),"REVISAR: falta fecha corregida",IF(AND(M33&lt;&gt;"",B33&lt;&gt;"",M33&lt;B33),"REVISAR: orden de fechas",IF(AND(OR(K33="Pendiente",K33="En proceso"),L33=""),"REVISAR: falta compromiso",IF(AND(OR(K33="Pendiente",K33="En proceso"),L33&lt;&gt;"",L33&lt;TODAY()),"VENCIDA: revisar compromiso",IF(AND(OR(K33="Pendiente",K33="En proceso"),Q33&lt;&gt;"",Q33&gt;'Parámetros'!$B$5),"ADVERTENCIA: supera objetivo",IF(AND(O33&lt;&gt;"",P33&lt;&gt;"",O33&gt;0,P33&gt;O33*(1+'Parámetros'!$B$6)),"REVISAR: costo sobre tolerancia",IF(OR(K33="Pendiente",K33="En proceso"),"PENDIENTE","SIN ALERTA"))))))))))))</f>
        <v/>
      </c>
      <c r="S33" s="48">
        <f>IF(OR(O33="",P33=""),"",P33-O33)</f>
        <v/>
      </c>
    </row>
    <row r="34">
      <c r="A34" s="26" t="n"/>
      <c r="B34" s="46" t="n"/>
      <c r="C34" s="26" t="n"/>
      <c r="D34" s="28" t="n"/>
      <c r="E34" s="29" t="n"/>
      <c r="F34" s="34">
        <f>IF(G34="","",IFERROR(VLOOKUP(G34,'Parámetros'!$F$5:$G$18,2,FALSE),"REVISAR CATÁLOGO"))</f>
        <v/>
      </c>
      <c r="G34" s="26" t="n"/>
      <c r="H34" s="26" t="n"/>
      <c r="I34" s="26" t="n"/>
      <c r="J34" s="28" t="n"/>
      <c r="K34" s="26" t="n"/>
      <c r="L34" s="46" t="n"/>
      <c r="M34" s="46" t="n"/>
      <c r="N34" s="28" t="n"/>
      <c r="O34" s="47" t="n"/>
      <c r="P34" s="47" t="n"/>
      <c r="Q34" s="35">
        <f>IF(OR(B34="",K34="",K34="No requerida"),"",IF(K34="Corregida",IF(M34="","",MAX(0,M34-B34)),IF(OR(K34="Pendiente",K34="En proceso"),MAX(0,TODAY()-B34),"")))</f>
        <v/>
      </c>
      <c r="R34" s="24">
        <f>IF(A34="","",IF(OR(B34="",C34="",D34="",G34="",H34="",I34="",K34="",N34=""),"REVISAR: faltan datos",IF(I34="No revisado","REVISAR: inspección incompleta",IF(AND(OR(I34="Falla",I34="Intermitente"),K34="No requerida"),"REVISAR: incidencia sin corrección",IF(AND(OR(I34="Funciona",I34="No aplica"),OR(K34="Pendiente",K34="En proceso")),"REVISAR: resultado y estado",IF(AND(K34="Corregida",M34=""),"REVISAR: falta fecha corregida",IF(AND(M34&lt;&gt;"",B34&lt;&gt;"",M34&lt;B34),"REVISAR: orden de fechas",IF(AND(OR(K34="Pendiente",K34="En proceso"),L34=""),"REVISAR: falta compromiso",IF(AND(OR(K34="Pendiente",K34="En proceso"),L34&lt;&gt;"",L34&lt;TODAY()),"VENCIDA: revisar compromiso",IF(AND(OR(K34="Pendiente",K34="En proceso"),Q34&lt;&gt;"",Q34&gt;'Parámetros'!$B$5),"ADVERTENCIA: supera objetivo",IF(AND(O34&lt;&gt;"",P34&lt;&gt;"",O34&gt;0,P34&gt;O34*(1+'Parámetros'!$B$6)),"REVISAR: costo sobre tolerancia",IF(OR(K34="Pendiente",K34="En proceso"),"PENDIENTE","SIN ALERTA"))))))))))))</f>
        <v/>
      </c>
      <c r="S34" s="49">
        <f>IF(OR(O34="",P34=""),"",P34-O34)</f>
        <v/>
      </c>
    </row>
    <row r="35">
      <c r="A35" s="26" t="n"/>
      <c r="B35" s="46" t="n"/>
      <c r="C35" s="26" t="n"/>
      <c r="D35" s="28" t="n"/>
      <c r="E35" s="29" t="n"/>
      <c r="F35" s="30">
        <f>IF(G35="","",IFERROR(VLOOKUP(G35,'Parámetros'!$F$5:$G$18,2,FALSE),"REVISAR CATÁLOGO"))</f>
        <v/>
      </c>
      <c r="G35" s="26" t="n"/>
      <c r="H35" s="26" t="n"/>
      <c r="I35" s="26" t="n"/>
      <c r="J35" s="28" t="n"/>
      <c r="K35" s="26" t="n"/>
      <c r="L35" s="46" t="n"/>
      <c r="M35" s="46" t="n"/>
      <c r="N35" s="28" t="n"/>
      <c r="O35" s="47" t="n"/>
      <c r="P35" s="47" t="n"/>
      <c r="Q35" s="32">
        <f>IF(OR(B35="",K35="",K35="No requerida"),"",IF(K35="Corregida",IF(M35="","",MAX(0,M35-B35)),IF(OR(K35="Pendiente",K35="En proceso"),MAX(0,TODAY()-B35),"")))</f>
        <v/>
      </c>
      <c r="R35" s="20">
        <f>IF(A35="","",IF(OR(B35="",C35="",D35="",G35="",H35="",I35="",K35="",N35=""),"REVISAR: faltan datos",IF(I35="No revisado","REVISAR: inspección incompleta",IF(AND(OR(I35="Falla",I35="Intermitente"),K35="No requerida"),"REVISAR: incidencia sin corrección",IF(AND(OR(I35="Funciona",I35="No aplica"),OR(K35="Pendiente",K35="En proceso")),"REVISAR: resultado y estado",IF(AND(K35="Corregida",M35=""),"REVISAR: falta fecha corregida",IF(AND(M35&lt;&gt;"",B35&lt;&gt;"",M35&lt;B35),"REVISAR: orden de fechas",IF(AND(OR(K35="Pendiente",K35="En proceso"),L35=""),"REVISAR: falta compromiso",IF(AND(OR(K35="Pendiente",K35="En proceso"),L35&lt;&gt;"",L35&lt;TODAY()),"VENCIDA: revisar compromiso",IF(AND(OR(K35="Pendiente",K35="En proceso"),Q35&lt;&gt;"",Q35&gt;'Parámetros'!$B$5),"ADVERTENCIA: supera objetivo",IF(AND(O35&lt;&gt;"",P35&lt;&gt;"",O35&gt;0,P35&gt;O35*(1+'Parámetros'!$B$6)),"REVISAR: costo sobre tolerancia",IF(OR(K35="Pendiente",K35="En proceso"),"PENDIENTE","SIN ALERTA"))))))))))))</f>
        <v/>
      </c>
      <c r="S35" s="48">
        <f>IF(OR(O35="",P35=""),"",P35-O35)</f>
        <v/>
      </c>
    </row>
    <row r="36">
      <c r="A36" s="26" t="n"/>
      <c r="B36" s="46" t="n"/>
      <c r="C36" s="26" t="n"/>
      <c r="D36" s="28" t="n"/>
      <c r="E36" s="29" t="n"/>
      <c r="F36" s="34">
        <f>IF(G36="","",IFERROR(VLOOKUP(G36,'Parámetros'!$F$5:$G$18,2,FALSE),"REVISAR CATÁLOGO"))</f>
        <v/>
      </c>
      <c r="G36" s="26" t="n"/>
      <c r="H36" s="26" t="n"/>
      <c r="I36" s="26" t="n"/>
      <c r="J36" s="28" t="n"/>
      <c r="K36" s="26" t="n"/>
      <c r="L36" s="46" t="n"/>
      <c r="M36" s="46" t="n"/>
      <c r="N36" s="28" t="n"/>
      <c r="O36" s="47" t="n"/>
      <c r="P36" s="47" t="n"/>
      <c r="Q36" s="35">
        <f>IF(OR(B36="",K36="",K36="No requerida"),"",IF(K36="Corregida",IF(M36="","",MAX(0,M36-B36)),IF(OR(K36="Pendiente",K36="En proceso"),MAX(0,TODAY()-B36),"")))</f>
        <v/>
      </c>
      <c r="R36" s="24">
        <f>IF(A36="","",IF(OR(B36="",C36="",D36="",G36="",H36="",I36="",K36="",N36=""),"REVISAR: faltan datos",IF(I36="No revisado","REVISAR: inspección incompleta",IF(AND(OR(I36="Falla",I36="Intermitente"),K36="No requerida"),"REVISAR: incidencia sin corrección",IF(AND(OR(I36="Funciona",I36="No aplica"),OR(K36="Pendiente",K36="En proceso")),"REVISAR: resultado y estado",IF(AND(K36="Corregida",M36=""),"REVISAR: falta fecha corregida",IF(AND(M36&lt;&gt;"",B36&lt;&gt;"",M36&lt;B36),"REVISAR: orden de fechas",IF(AND(OR(K36="Pendiente",K36="En proceso"),L36=""),"REVISAR: falta compromiso",IF(AND(OR(K36="Pendiente",K36="En proceso"),L36&lt;&gt;"",L36&lt;TODAY()),"VENCIDA: revisar compromiso",IF(AND(OR(K36="Pendiente",K36="En proceso"),Q36&lt;&gt;"",Q36&gt;'Parámetros'!$B$5),"ADVERTENCIA: supera objetivo",IF(AND(O36&lt;&gt;"",P36&lt;&gt;"",O36&gt;0,P36&gt;O36*(1+'Parámetros'!$B$6)),"REVISAR: costo sobre tolerancia",IF(OR(K36="Pendiente",K36="En proceso"),"PENDIENTE","SIN ALERTA"))))))))))))</f>
        <v/>
      </c>
      <c r="S36" s="49">
        <f>IF(OR(O36="",P36=""),"",P36-O36)</f>
        <v/>
      </c>
    </row>
    <row r="37">
      <c r="A37" s="26" t="n"/>
      <c r="B37" s="46" t="n"/>
      <c r="C37" s="26" t="n"/>
      <c r="D37" s="28" t="n"/>
      <c r="E37" s="29" t="n"/>
      <c r="F37" s="30">
        <f>IF(G37="","",IFERROR(VLOOKUP(G37,'Parámetros'!$F$5:$G$18,2,FALSE),"REVISAR CATÁLOGO"))</f>
        <v/>
      </c>
      <c r="G37" s="26" t="n"/>
      <c r="H37" s="26" t="n"/>
      <c r="I37" s="26" t="n"/>
      <c r="J37" s="28" t="n"/>
      <c r="K37" s="26" t="n"/>
      <c r="L37" s="46" t="n"/>
      <c r="M37" s="46" t="n"/>
      <c r="N37" s="28" t="n"/>
      <c r="O37" s="47" t="n"/>
      <c r="P37" s="47" t="n"/>
      <c r="Q37" s="32">
        <f>IF(OR(B37="",K37="",K37="No requerida"),"",IF(K37="Corregida",IF(M37="","",MAX(0,M37-B37)),IF(OR(K37="Pendiente",K37="En proceso"),MAX(0,TODAY()-B37),"")))</f>
        <v/>
      </c>
      <c r="R37" s="20">
        <f>IF(A37="","",IF(OR(B37="",C37="",D37="",G37="",H37="",I37="",K37="",N37=""),"REVISAR: faltan datos",IF(I37="No revisado","REVISAR: inspección incompleta",IF(AND(OR(I37="Falla",I37="Intermitente"),K37="No requerida"),"REVISAR: incidencia sin corrección",IF(AND(OR(I37="Funciona",I37="No aplica"),OR(K37="Pendiente",K37="En proceso")),"REVISAR: resultado y estado",IF(AND(K37="Corregida",M37=""),"REVISAR: falta fecha corregida",IF(AND(M37&lt;&gt;"",B37&lt;&gt;"",M37&lt;B37),"REVISAR: orden de fechas",IF(AND(OR(K37="Pendiente",K37="En proceso"),L37=""),"REVISAR: falta compromiso",IF(AND(OR(K37="Pendiente",K37="En proceso"),L37&lt;&gt;"",L37&lt;TODAY()),"VENCIDA: revisar compromiso",IF(AND(OR(K37="Pendiente",K37="En proceso"),Q37&lt;&gt;"",Q37&gt;'Parámetros'!$B$5),"ADVERTENCIA: supera objetivo",IF(AND(O37&lt;&gt;"",P37&lt;&gt;"",O37&gt;0,P37&gt;O37*(1+'Parámetros'!$B$6)),"REVISAR: costo sobre tolerancia",IF(OR(K37="Pendiente",K37="En proceso"),"PENDIENTE","SIN ALERTA"))))))))))))</f>
        <v/>
      </c>
      <c r="S37" s="48">
        <f>IF(OR(O37="",P37=""),"",P37-O37)</f>
        <v/>
      </c>
    </row>
    <row r="38">
      <c r="A38" s="26" t="n"/>
      <c r="B38" s="46" t="n"/>
      <c r="C38" s="26" t="n"/>
      <c r="D38" s="28" t="n"/>
      <c r="E38" s="29" t="n"/>
      <c r="F38" s="34">
        <f>IF(G38="","",IFERROR(VLOOKUP(G38,'Parámetros'!$F$5:$G$18,2,FALSE),"REVISAR CATÁLOGO"))</f>
        <v/>
      </c>
      <c r="G38" s="26" t="n"/>
      <c r="H38" s="26" t="n"/>
      <c r="I38" s="26" t="n"/>
      <c r="J38" s="28" t="n"/>
      <c r="K38" s="26" t="n"/>
      <c r="L38" s="46" t="n"/>
      <c r="M38" s="46" t="n"/>
      <c r="N38" s="28" t="n"/>
      <c r="O38" s="47" t="n"/>
      <c r="P38" s="47" t="n"/>
      <c r="Q38" s="35">
        <f>IF(OR(B38="",K38="",K38="No requerida"),"",IF(K38="Corregida",IF(M38="","",MAX(0,M38-B38)),IF(OR(K38="Pendiente",K38="En proceso"),MAX(0,TODAY()-B38),"")))</f>
        <v/>
      </c>
      <c r="R38" s="24">
        <f>IF(A38="","",IF(OR(B38="",C38="",D38="",G38="",H38="",I38="",K38="",N38=""),"REVISAR: faltan datos",IF(I38="No revisado","REVISAR: inspección incompleta",IF(AND(OR(I38="Falla",I38="Intermitente"),K38="No requerida"),"REVISAR: incidencia sin corrección",IF(AND(OR(I38="Funciona",I38="No aplica"),OR(K38="Pendiente",K38="En proceso")),"REVISAR: resultado y estado",IF(AND(K38="Corregida",M38=""),"REVISAR: falta fecha corregida",IF(AND(M38&lt;&gt;"",B38&lt;&gt;"",M38&lt;B38),"REVISAR: orden de fechas",IF(AND(OR(K38="Pendiente",K38="En proceso"),L38=""),"REVISAR: falta compromiso",IF(AND(OR(K38="Pendiente",K38="En proceso"),L38&lt;&gt;"",L38&lt;TODAY()),"VENCIDA: revisar compromiso",IF(AND(OR(K38="Pendiente",K38="En proceso"),Q38&lt;&gt;"",Q38&gt;'Parámetros'!$B$5),"ADVERTENCIA: supera objetivo",IF(AND(O38&lt;&gt;"",P38&lt;&gt;"",O38&gt;0,P38&gt;O38*(1+'Parámetros'!$B$6)),"REVISAR: costo sobre tolerancia",IF(OR(K38="Pendiente",K38="En proceso"),"PENDIENTE","SIN ALERTA"))))))))))))</f>
        <v/>
      </c>
      <c r="S38" s="49">
        <f>IF(OR(O38="",P38=""),"",P38-O38)</f>
        <v/>
      </c>
    </row>
    <row r="39">
      <c r="A39" s="26" t="n"/>
      <c r="B39" s="46" t="n"/>
      <c r="C39" s="26" t="n"/>
      <c r="D39" s="28" t="n"/>
      <c r="E39" s="29" t="n"/>
      <c r="F39" s="30">
        <f>IF(G39="","",IFERROR(VLOOKUP(G39,'Parámetros'!$F$5:$G$18,2,FALSE),"REVISAR CATÁLOGO"))</f>
        <v/>
      </c>
      <c r="G39" s="26" t="n"/>
      <c r="H39" s="26" t="n"/>
      <c r="I39" s="26" t="n"/>
      <c r="J39" s="28" t="n"/>
      <c r="K39" s="26" t="n"/>
      <c r="L39" s="46" t="n"/>
      <c r="M39" s="46" t="n"/>
      <c r="N39" s="28" t="n"/>
      <c r="O39" s="47" t="n"/>
      <c r="P39" s="47" t="n"/>
      <c r="Q39" s="32">
        <f>IF(OR(B39="",K39="",K39="No requerida"),"",IF(K39="Corregida",IF(M39="","",MAX(0,M39-B39)),IF(OR(K39="Pendiente",K39="En proceso"),MAX(0,TODAY()-B39),"")))</f>
        <v/>
      </c>
      <c r="R39" s="20">
        <f>IF(A39="","",IF(OR(B39="",C39="",D39="",G39="",H39="",I39="",K39="",N39=""),"REVISAR: faltan datos",IF(I39="No revisado","REVISAR: inspección incompleta",IF(AND(OR(I39="Falla",I39="Intermitente"),K39="No requerida"),"REVISAR: incidencia sin corrección",IF(AND(OR(I39="Funciona",I39="No aplica"),OR(K39="Pendiente",K39="En proceso")),"REVISAR: resultado y estado",IF(AND(K39="Corregida",M39=""),"REVISAR: falta fecha corregida",IF(AND(M39&lt;&gt;"",B39&lt;&gt;"",M39&lt;B39),"REVISAR: orden de fechas",IF(AND(OR(K39="Pendiente",K39="En proceso"),L39=""),"REVISAR: falta compromiso",IF(AND(OR(K39="Pendiente",K39="En proceso"),L39&lt;&gt;"",L39&lt;TODAY()),"VENCIDA: revisar compromiso",IF(AND(OR(K39="Pendiente",K39="En proceso"),Q39&lt;&gt;"",Q39&gt;'Parámetros'!$B$5),"ADVERTENCIA: supera objetivo",IF(AND(O39&lt;&gt;"",P39&lt;&gt;"",O39&gt;0,P39&gt;O39*(1+'Parámetros'!$B$6)),"REVISAR: costo sobre tolerancia",IF(OR(K39="Pendiente",K39="En proceso"),"PENDIENTE","SIN ALERTA"))))))))))))</f>
        <v/>
      </c>
      <c r="S39" s="48">
        <f>IF(OR(O39="",P39=""),"",P39-O39)</f>
        <v/>
      </c>
    </row>
    <row r="40">
      <c r="A40" s="26" t="n"/>
      <c r="B40" s="46" t="n"/>
      <c r="C40" s="26" t="n"/>
      <c r="D40" s="28" t="n"/>
      <c r="E40" s="29" t="n"/>
      <c r="F40" s="34">
        <f>IF(G40="","",IFERROR(VLOOKUP(G40,'Parámetros'!$F$5:$G$18,2,FALSE),"REVISAR CATÁLOGO"))</f>
        <v/>
      </c>
      <c r="G40" s="26" t="n"/>
      <c r="H40" s="26" t="n"/>
      <c r="I40" s="26" t="n"/>
      <c r="J40" s="28" t="n"/>
      <c r="K40" s="26" t="n"/>
      <c r="L40" s="46" t="n"/>
      <c r="M40" s="46" t="n"/>
      <c r="N40" s="28" t="n"/>
      <c r="O40" s="47" t="n"/>
      <c r="P40" s="47" t="n"/>
      <c r="Q40" s="35">
        <f>IF(OR(B40="",K40="",K40="No requerida"),"",IF(K40="Corregida",IF(M40="","",MAX(0,M40-B40)),IF(OR(K40="Pendiente",K40="En proceso"),MAX(0,TODAY()-B40),"")))</f>
        <v/>
      </c>
      <c r="R40" s="24">
        <f>IF(A40="","",IF(OR(B40="",C40="",D40="",G40="",H40="",I40="",K40="",N40=""),"REVISAR: faltan datos",IF(I40="No revisado","REVISAR: inspección incompleta",IF(AND(OR(I40="Falla",I40="Intermitente"),K40="No requerida"),"REVISAR: incidencia sin corrección",IF(AND(OR(I40="Funciona",I40="No aplica"),OR(K40="Pendiente",K40="En proceso")),"REVISAR: resultado y estado",IF(AND(K40="Corregida",M40=""),"REVISAR: falta fecha corregida",IF(AND(M40&lt;&gt;"",B40&lt;&gt;"",M40&lt;B40),"REVISAR: orden de fechas",IF(AND(OR(K40="Pendiente",K40="En proceso"),L40=""),"REVISAR: falta compromiso",IF(AND(OR(K40="Pendiente",K40="En proceso"),L40&lt;&gt;"",L40&lt;TODAY()),"VENCIDA: revisar compromiso",IF(AND(OR(K40="Pendiente",K40="En proceso"),Q40&lt;&gt;"",Q40&gt;'Parámetros'!$B$5),"ADVERTENCIA: supera objetivo",IF(AND(O40&lt;&gt;"",P40&lt;&gt;"",O40&gt;0,P40&gt;O40*(1+'Parámetros'!$B$6)),"REVISAR: costo sobre tolerancia",IF(OR(K40="Pendiente",K40="En proceso"),"PENDIENTE","SIN ALERTA"))))))))))))</f>
        <v/>
      </c>
      <c r="S40" s="49">
        <f>IF(OR(O40="",P40=""),"",P40-O40)</f>
        <v/>
      </c>
    </row>
    <row r="41">
      <c r="A41" s="26" t="n"/>
      <c r="B41" s="46" t="n"/>
      <c r="C41" s="26" t="n"/>
      <c r="D41" s="28" t="n"/>
      <c r="E41" s="29" t="n"/>
      <c r="F41" s="30">
        <f>IF(G41="","",IFERROR(VLOOKUP(G41,'Parámetros'!$F$5:$G$18,2,FALSE),"REVISAR CATÁLOGO"))</f>
        <v/>
      </c>
      <c r="G41" s="26" t="n"/>
      <c r="H41" s="26" t="n"/>
      <c r="I41" s="26" t="n"/>
      <c r="J41" s="28" t="n"/>
      <c r="K41" s="26" t="n"/>
      <c r="L41" s="46" t="n"/>
      <c r="M41" s="46" t="n"/>
      <c r="N41" s="28" t="n"/>
      <c r="O41" s="47" t="n"/>
      <c r="P41" s="47" t="n"/>
      <c r="Q41" s="32">
        <f>IF(OR(B41="",K41="",K41="No requerida"),"",IF(K41="Corregida",IF(M41="","",MAX(0,M41-B41)),IF(OR(K41="Pendiente",K41="En proceso"),MAX(0,TODAY()-B41),"")))</f>
        <v/>
      </c>
      <c r="R41" s="20">
        <f>IF(A41="","",IF(OR(B41="",C41="",D41="",G41="",H41="",I41="",K41="",N41=""),"REVISAR: faltan datos",IF(I41="No revisado","REVISAR: inspección incompleta",IF(AND(OR(I41="Falla",I41="Intermitente"),K41="No requerida"),"REVISAR: incidencia sin corrección",IF(AND(OR(I41="Funciona",I41="No aplica"),OR(K41="Pendiente",K41="En proceso")),"REVISAR: resultado y estado",IF(AND(K41="Corregida",M41=""),"REVISAR: falta fecha corregida",IF(AND(M41&lt;&gt;"",B41&lt;&gt;"",M41&lt;B41),"REVISAR: orden de fechas",IF(AND(OR(K41="Pendiente",K41="En proceso"),L41=""),"REVISAR: falta compromiso",IF(AND(OR(K41="Pendiente",K41="En proceso"),L41&lt;&gt;"",L41&lt;TODAY()),"VENCIDA: revisar compromiso",IF(AND(OR(K41="Pendiente",K41="En proceso"),Q41&lt;&gt;"",Q41&gt;'Parámetros'!$B$5),"ADVERTENCIA: supera objetivo",IF(AND(O41&lt;&gt;"",P41&lt;&gt;"",O41&gt;0,P41&gt;O41*(1+'Parámetros'!$B$6)),"REVISAR: costo sobre tolerancia",IF(OR(K41="Pendiente",K41="En proceso"),"PENDIENTE","SIN ALERTA"))))))))))))</f>
        <v/>
      </c>
      <c r="S41" s="48">
        <f>IF(OR(O41="",P41=""),"",P41-O41)</f>
        <v/>
      </c>
    </row>
    <row r="42">
      <c r="A42" s="26" t="n"/>
      <c r="B42" s="46" t="n"/>
      <c r="C42" s="26" t="n"/>
      <c r="D42" s="28" t="n"/>
      <c r="E42" s="29" t="n"/>
      <c r="F42" s="34">
        <f>IF(G42="","",IFERROR(VLOOKUP(G42,'Parámetros'!$F$5:$G$18,2,FALSE),"REVISAR CATÁLOGO"))</f>
        <v/>
      </c>
      <c r="G42" s="26" t="n"/>
      <c r="H42" s="26" t="n"/>
      <c r="I42" s="26" t="n"/>
      <c r="J42" s="28" t="n"/>
      <c r="K42" s="26" t="n"/>
      <c r="L42" s="46" t="n"/>
      <c r="M42" s="46" t="n"/>
      <c r="N42" s="28" t="n"/>
      <c r="O42" s="47" t="n"/>
      <c r="P42" s="47" t="n"/>
      <c r="Q42" s="35">
        <f>IF(OR(B42="",K42="",K42="No requerida"),"",IF(K42="Corregida",IF(M42="","",MAX(0,M42-B42)),IF(OR(K42="Pendiente",K42="En proceso"),MAX(0,TODAY()-B42),"")))</f>
        <v/>
      </c>
      <c r="R42" s="24">
        <f>IF(A42="","",IF(OR(B42="",C42="",D42="",G42="",H42="",I42="",K42="",N42=""),"REVISAR: faltan datos",IF(I42="No revisado","REVISAR: inspección incompleta",IF(AND(OR(I42="Falla",I42="Intermitente"),K42="No requerida"),"REVISAR: incidencia sin corrección",IF(AND(OR(I42="Funciona",I42="No aplica"),OR(K42="Pendiente",K42="En proceso")),"REVISAR: resultado y estado",IF(AND(K42="Corregida",M42=""),"REVISAR: falta fecha corregida",IF(AND(M42&lt;&gt;"",B42&lt;&gt;"",M42&lt;B42),"REVISAR: orden de fechas",IF(AND(OR(K42="Pendiente",K42="En proceso"),L42=""),"REVISAR: falta compromiso",IF(AND(OR(K42="Pendiente",K42="En proceso"),L42&lt;&gt;"",L42&lt;TODAY()),"VENCIDA: revisar compromiso",IF(AND(OR(K42="Pendiente",K42="En proceso"),Q42&lt;&gt;"",Q42&gt;'Parámetros'!$B$5),"ADVERTENCIA: supera objetivo",IF(AND(O42&lt;&gt;"",P42&lt;&gt;"",O42&gt;0,P42&gt;O42*(1+'Parámetros'!$B$6)),"REVISAR: costo sobre tolerancia",IF(OR(K42="Pendiente",K42="En proceso"),"PENDIENTE","SIN ALERTA"))))))))))))</f>
        <v/>
      </c>
      <c r="S42" s="49">
        <f>IF(OR(O42="",P42=""),"",P42-O42)</f>
        <v/>
      </c>
    </row>
    <row r="43">
      <c r="A43" s="26" t="n"/>
      <c r="B43" s="46" t="n"/>
      <c r="C43" s="26" t="n"/>
      <c r="D43" s="28" t="n"/>
      <c r="E43" s="29" t="n"/>
      <c r="F43" s="30">
        <f>IF(G43="","",IFERROR(VLOOKUP(G43,'Parámetros'!$F$5:$G$18,2,FALSE),"REVISAR CATÁLOGO"))</f>
        <v/>
      </c>
      <c r="G43" s="26" t="n"/>
      <c r="H43" s="26" t="n"/>
      <c r="I43" s="26" t="n"/>
      <c r="J43" s="28" t="n"/>
      <c r="K43" s="26" t="n"/>
      <c r="L43" s="46" t="n"/>
      <c r="M43" s="46" t="n"/>
      <c r="N43" s="28" t="n"/>
      <c r="O43" s="47" t="n"/>
      <c r="P43" s="47" t="n"/>
      <c r="Q43" s="32">
        <f>IF(OR(B43="",K43="",K43="No requerida"),"",IF(K43="Corregida",IF(M43="","",MAX(0,M43-B43)),IF(OR(K43="Pendiente",K43="En proceso"),MAX(0,TODAY()-B43),"")))</f>
        <v/>
      </c>
      <c r="R43" s="20">
        <f>IF(A43="","",IF(OR(B43="",C43="",D43="",G43="",H43="",I43="",K43="",N43=""),"REVISAR: faltan datos",IF(I43="No revisado","REVISAR: inspección incompleta",IF(AND(OR(I43="Falla",I43="Intermitente"),K43="No requerida"),"REVISAR: incidencia sin corrección",IF(AND(OR(I43="Funciona",I43="No aplica"),OR(K43="Pendiente",K43="En proceso")),"REVISAR: resultado y estado",IF(AND(K43="Corregida",M43=""),"REVISAR: falta fecha corregida",IF(AND(M43&lt;&gt;"",B43&lt;&gt;"",M43&lt;B43),"REVISAR: orden de fechas",IF(AND(OR(K43="Pendiente",K43="En proceso"),L43=""),"REVISAR: falta compromiso",IF(AND(OR(K43="Pendiente",K43="En proceso"),L43&lt;&gt;"",L43&lt;TODAY()),"VENCIDA: revisar compromiso",IF(AND(OR(K43="Pendiente",K43="En proceso"),Q43&lt;&gt;"",Q43&gt;'Parámetros'!$B$5),"ADVERTENCIA: supera objetivo",IF(AND(O43&lt;&gt;"",P43&lt;&gt;"",O43&gt;0,P43&gt;O43*(1+'Parámetros'!$B$6)),"REVISAR: costo sobre tolerancia",IF(OR(K43="Pendiente",K43="En proceso"),"PENDIENTE","SIN ALERTA"))))))))))))</f>
        <v/>
      </c>
      <c r="S43" s="48">
        <f>IF(OR(O43="",P43=""),"",P43-O43)</f>
        <v/>
      </c>
    </row>
    <row r="44">
      <c r="A44" s="26" t="n"/>
      <c r="B44" s="46" t="n"/>
      <c r="C44" s="26" t="n"/>
      <c r="D44" s="28" t="n"/>
      <c r="E44" s="29" t="n"/>
      <c r="F44" s="34">
        <f>IF(G44="","",IFERROR(VLOOKUP(G44,'Parámetros'!$F$5:$G$18,2,FALSE),"REVISAR CATÁLOGO"))</f>
        <v/>
      </c>
      <c r="G44" s="26" t="n"/>
      <c r="H44" s="26" t="n"/>
      <c r="I44" s="26" t="n"/>
      <c r="J44" s="28" t="n"/>
      <c r="K44" s="26" t="n"/>
      <c r="L44" s="46" t="n"/>
      <c r="M44" s="46" t="n"/>
      <c r="N44" s="28" t="n"/>
      <c r="O44" s="47" t="n"/>
      <c r="P44" s="47" t="n"/>
      <c r="Q44" s="35">
        <f>IF(OR(B44="",K44="",K44="No requerida"),"",IF(K44="Corregida",IF(M44="","",MAX(0,M44-B44)),IF(OR(K44="Pendiente",K44="En proceso"),MAX(0,TODAY()-B44),"")))</f>
        <v/>
      </c>
      <c r="R44" s="24">
        <f>IF(A44="","",IF(OR(B44="",C44="",D44="",G44="",H44="",I44="",K44="",N44=""),"REVISAR: faltan datos",IF(I44="No revisado","REVISAR: inspección incompleta",IF(AND(OR(I44="Falla",I44="Intermitente"),K44="No requerida"),"REVISAR: incidencia sin corrección",IF(AND(OR(I44="Funciona",I44="No aplica"),OR(K44="Pendiente",K44="En proceso")),"REVISAR: resultado y estado",IF(AND(K44="Corregida",M44=""),"REVISAR: falta fecha corregida",IF(AND(M44&lt;&gt;"",B44&lt;&gt;"",M44&lt;B44),"REVISAR: orden de fechas",IF(AND(OR(K44="Pendiente",K44="En proceso"),L44=""),"REVISAR: falta compromiso",IF(AND(OR(K44="Pendiente",K44="En proceso"),L44&lt;&gt;"",L44&lt;TODAY()),"VENCIDA: revisar compromiso",IF(AND(OR(K44="Pendiente",K44="En proceso"),Q44&lt;&gt;"",Q44&gt;'Parámetros'!$B$5),"ADVERTENCIA: supera objetivo",IF(AND(O44&lt;&gt;"",P44&lt;&gt;"",O44&gt;0,P44&gt;O44*(1+'Parámetros'!$B$6)),"REVISAR: costo sobre tolerancia",IF(OR(K44="Pendiente",K44="En proceso"),"PENDIENTE","SIN ALERTA"))))))))))))</f>
        <v/>
      </c>
      <c r="S44" s="49">
        <f>IF(OR(O44="",P44=""),"",P44-O44)</f>
        <v/>
      </c>
    </row>
    <row r="45">
      <c r="A45" s="26" t="n"/>
      <c r="B45" s="46" t="n"/>
      <c r="C45" s="26" t="n"/>
      <c r="D45" s="28" t="n"/>
      <c r="E45" s="29" t="n"/>
      <c r="F45" s="30">
        <f>IF(G45="","",IFERROR(VLOOKUP(G45,'Parámetros'!$F$5:$G$18,2,FALSE),"REVISAR CATÁLOGO"))</f>
        <v/>
      </c>
      <c r="G45" s="26" t="n"/>
      <c r="H45" s="26" t="n"/>
      <c r="I45" s="26" t="n"/>
      <c r="J45" s="28" t="n"/>
      <c r="K45" s="26" t="n"/>
      <c r="L45" s="46" t="n"/>
      <c r="M45" s="46" t="n"/>
      <c r="N45" s="28" t="n"/>
      <c r="O45" s="47" t="n"/>
      <c r="P45" s="47" t="n"/>
      <c r="Q45" s="32">
        <f>IF(OR(B45="",K45="",K45="No requerida"),"",IF(K45="Corregida",IF(M45="","",MAX(0,M45-B45)),IF(OR(K45="Pendiente",K45="En proceso"),MAX(0,TODAY()-B45),"")))</f>
        <v/>
      </c>
      <c r="R45" s="20">
        <f>IF(A45="","",IF(OR(B45="",C45="",D45="",G45="",H45="",I45="",K45="",N45=""),"REVISAR: faltan datos",IF(I45="No revisado","REVISAR: inspección incompleta",IF(AND(OR(I45="Falla",I45="Intermitente"),K45="No requerida"),"REVISAR: incidencia sin corrección",IF(AND(OR(I45="Funciona",I45="No aplica"),OR(K45="Pendiente",K45="En proceso")),"REVISAR: resultado y estado",IF(AND(K45="Corregida",M45=""),"REVISAR: falta fecha corregida",IF(AND(M45&lt;&gt;"",B45&lt;&gt;"",M45&lt;B45),"REVISAR: orden de fechas",IF(AND(OR(K45="Pendiente",K45="En proceso"),L45=""),"REVISAR: falta compromiso",IF(AND(OR(K45="Pendiente",K45="En proceso"),L45&lt;&gt;"",L45&lt;TODAY()),"VENCIDA: revisar compromiso",IF(AND(OR(K45="Pendiente",K45="En proceso"),Q45&lt;&gt;"",Q45&gt;'Parámetros'!$B$5),"ADVERTENCIA: supera objetivo",IF(AND(O45&lt;&gt;"",P45&lt;&gt;"",O45&gt;0,P45&gt;O45*(1+'Parámetros'!$B$6)),"REVISAR: costo sobre tolerancia",IF(OR(K45="Pendiente",K45="En proceso"),"PENDIENTE","SIN ALERTA"))))))))))))</f>
        <v/>
      </c>
      <c r="S45" s="48">
        <f>IF(OR(O45="",P45=""),"",P45-O45)</f>
        <v/>
      </c>
    </row>
    <row r="46">
      <c r="A46" s="26" t="n"/>
      <c r="B46" s="46" t="n"/>
      <c r="C46" s="26" t="n"/>
      <c r="D46" s="28" t="n"/>
      <c r="E46" s="29" t="n"/>
      <c r="F46" s="34">
        <f>IF(G46="","",IFERROR(VLOOKUP(G46,'Parámetros'!$F$5:$G$18,2,FALSE),"REVISAR CATÁLOGO"))</f>
        <v/>
      </c>
      <c r="G46" s="26" t="n"/>
      <c r="H46" s="26" t="n"/>
      <c r="I46" s="26" t="n"/>
      <c r="J46" s="28" t="n"/>
      <c r="K46" s="26" t="n"/>
      <c r="L46" s="46" t="n"/>
      <c r="M46" s="46" t="n"/>
      <c r="N46" s="28" t="n"/>
      <c r="O46" s="47" t="n"/>
      <c r="P46" s="47" t="n"/>
      <c r="Q46" s="35">
        <f>IF(OR(B46="",K46="",K46="No requerida"),"",IF(K46="Corregida",IF(M46="","",MAX(0,M46-B46)),IF(OR(K46="Pendiente",K46="En proceso"),MAX(0,TODAY()-B46),"")))</f>
        <v/>
      </c>
      <c r="R46" s="24">
        <f>IF(A46="","",IF(OR(B46="",C46="",D46="",G46="",H46="",I46="",K46="",N46=""),"REVISAR: faltan datos",IF(I46="No revisado","REVISAR: inspección incompleta",IF(AND(OR(I46="Falla",I46="Intermitente"),K46="No requerida"),"REVISAR: incidencia sin corrección",IF(AND(OR(I46="Funciona",I46="No aplica"),OR(K46="Pendiente",K46="En proceso")),"REVISAR: resultado y estado",IF(AND(K46="Corregida",M46=""),"REVISAR: falta fecha corregida",IF(AND(M46&lt;&gt;"",B46&lt;&gt;"",M46&lt;B46),"REVISAR: orden de fechas",IF(AND(OR(K46="Pendiente",K46="En proceso"),L46=""),"REVISAR: falta compromiso",IF(AND(OR(K46="Pendiente",K46="En proceso"),L46&lt;&gt;"",L46&lt;TODAY()),"VENCIDA: revisar compromiso",IF(AND(OR(K46="Pendiente",K46="En proceso"),Q46&lt;&gt;"",Q46&gt;'Parámetros'!$B$5),"ADVERTENCIA: supera objetivo",IF(AND(O46&lt;&gt;"",P46&lt;&gt;"",O46&gt;0,P46&gt;O46*(1+'Parámetros'!$B$6)),"REVISAR: costo sobre tolerancia",IF(OR(K46="Pendiente",K46="En proceso"),"PENDIENTE","SIN ALERTA"))))))))))))</f>
        <v/>
      </c>
      <c r="S46" s="49">
        <f>IF(OR(O46="",P46=""),"",P46-O46)</f>
        <v/>
      </c>
    </row>
    <row r="47">
      <c r="A47" s="26" t="n"/>
      <c r="B47" s="46" t="n"/>
      <c r="C47" s="26" t="n"/>
      <c r="D47" s="28" t="n"/>
      <c r="E47" s="29" t="n"/>
      <c r="F47" s="30">
        <f>IF(G47="","",IFERROR(VLOOKUP(G47,'Parámetros'!$F$5:$G$18,2,FALSE),"REVISAR CATÁLOGO"))</f>
        <v/>
      </c>
      <c r="G47" s="26" t="n"/>
      <c r="H47" s="26" t="n"/>
      <c r="I47" s="26" t="n"/>
      <c r="J47" s="28" t="n"/>
      <c r="K47" s="26" t="n"/>
      <c r="L47" s="46" t="n"/>
      <c r="M47" s="46" t="n"/>
      <c r="N47" s="28" t="n"/>
      <c r="O47" s="47" t="n"/>
      <c r="P47" s="47" t="n"/>
      <c r="Q47" s="32">
        <f>IF(OR(B47="",K47="",K47="No requerida"),"",IF(K47="Corregida",IF(M47="","",MAX(0,M47-B47)),IF(OR(K47="Pendiente",K47="En proceso"),MAX(0,TODAY()-B47),"")))</f>
        <v/>
      </c>
      <c r="R47" s="20">
        <f>IF(A47="","",IF(OR(B47="",C47="",D47="",G47="",H47="",I47="",K47="",N47=""),"REVISAR: faltan datos",IF(I47="No revisado","REVISAR: inspección incompleta",IF(AND(OR(I47="Falla",I47="Intermitente"),K47="No requerida"),"REVISAR: incidencia sin corrección",IF(AND(OR(I47="Funciona",I47="No aplica"),OR(K47="Pendiente",K47="En proceso")),"REVISAR: resultado y estado",IF(AND(K47="Corregida",M47=""),"REVISAR: falta fecha corregida",IF(AND(M47&lt;&gt;"",B47&lt;&gt;"",M47&lt;B47),"REVISAR: orden de fechas",IF(AND(OR(K47="Pendiente",K47="En proceso"),L47=""),"REVISAR: falta compromiso",IF(AND(OR(K47="Pendiente",K47="En proceso"),L47&lt;&gt;"",L47&lt;TODAY()),"VENCIDA: revisar compromiso",IF(AND(OR(K47="Pendiente",K47="En proceso"),Q47&lt;&gt;"",Q47&gt;'Parámetros'!$B$5),"ADVERTENCIA: supera objetivo",IF(AND(O47&lt;&gt;"",P47&lt;&gt;"",O47&gt;0,P47&gt;O47*(1+'Parámetros'!$B$6)),"REVISAR: costo sobre tolerancia",IF(OR(K47="Pendiente",K47="En proceso"),"PENDIENTE","SIN ALERTA"))))))))))))</f>
        <v/>
      </c>
      <c r="S47" s="48">
        <f>IF(OR(O47="",P47=""),"",P47-O47)</f>
        <v/>
      </c>
    </row>
    <row r="48">
      <c r="A48" s="26" t="n"/>
      <c r="B48" s="46" t="n"/>
      <c r="C48" s="26" t="n"/>
      <c r="D48" s="28" t="n"/>
      <c r="E48" s="29" t="n"/>
      <c r="F48" s="34">
        <f>IF(G48="","",IFERROR(VLOOKUP(G48,'Parámetros'!$F$5:$G$18,2,FALSE),"REVISAR CATÁLOGO"))</f>
        <v/>
      </c>
      <c r="G48" s="26" t="n"/>
      <c r="H48" s="26" t="n"/>
      <c r="I48" s="26" t="n"/>
      <c r="J48" s="28" t="n"/>
      <c r="K48" s="26" t="n"/>
      <c r="L48" s="46" t="n"/>
      <c r="M48" s="46" t="n"/>
      <c r="N48" s="28" t="n"/>
      <c r="O48" s="47" t="n"/>
      <c r="P48" s="47" t="n"/>
      <c r="Q48" s="35">
        <f>IF(OR(B48="",K48="",K48="No requerida"),"",IF(K48="Corregida",IF(M48="","",MAX(0,M48-B48)),IF(OR(K48="Pendiente",K48="En proceso"),MAX(0,TODAY()-B48),"")))</f>
        <v/>
      </c>
      <c r="R48" s="24">
        <f>IF(A48="","",IF(OR(B48="",C48="",D48="",G48="",H48="",I48="",K48="",N48=""),"REVISAR: faltan datos",IF(I48="No revisado","REVISAR: inspección incompleta",IF(AND(OR(I48="Falla",I48="Intermitente"),K48="No requerida"),"REVISAR: incidencia sin corrección",IF(AND(OR(I48="Funciona",I48="No aplica"),OR(K48="Pendiente",K48="En proceso")),"REVISAR: resultado y estado",IF(AND(K48="Corregida",M48=""),"REVISAR: falta fecha corregida",IF(AND(M48&lt;&gt;"",B48&lt;&gt;"",M48&lt;B48),"REVISAR: orden de fechas",IF(AND(OR(K48="Pendiente",K48="En proceso"),L48=""),"REVISAR: falta compromiso",IF(AND(OR(K48="Pendiente",K48="En proceso"),L48&lt;&gt;"",L48&lt;TODAY()),"VENCIDA: revisar compromiso",IF(AND(OR(K48="Pendiente",K48="En proceso"),Q48&lt;&gt;"",Q48&gt;'Parámetros'!$B$5),"ADVERTENCIA: supera objetivo",IF(AND(O48&lt;&gt;"",P48&lt;&gt;"",O48&gt;0,P48&gt;O48*(1+'Parámetros'!$B$6)),"REVISAR: costo sobre tolerancia",IF(OR(K48="Pendiente",K48="En proceso"),"PENDIENTE","SIN ALERTA"))))))))))))</f>
        <v/>
      </c>
      <c r="S48" s="49">
        <f>IF(OR(O48="",P48=""),"",P48-O48)</f>
        <v/>
      </c>
    </row>
    <row r="49">
      <c r="A49" s="26" t="n"/>
      <c r="B49" s="46" t="n"/>
      <c r="C49" s="26" t="n"/>
      <c r="D49" s="28" t="n"/>
      <c r="E49" s="29" t="n"/>
      <c r="F49" s="30">
        <f>IF(G49="","",IFERROR(VLOOKUP(G49,'Parámetros'!$F$5:$G$18,2,FALSE),"REVISAR CATÁLOGO"))</f>
        <v/>
      </c>
      <c r="G49" s="26" t="n"/>
      <c r="H49" s="26" t="n"/>
      <c r="I49" s="26" t="n"/>
      <c r="J49" s="28" t="n"/>
      <c r="K49" s="26" t="n"/>
      <c r="L49" s="46" t="n"/>
      <c r="M49" s="46" t="n"/>
      <c r="N49" s="28" t="n"/>
      <c r="O49" s="47" t="n"/>
      <c r="P49" s="47" t="n"/>
      <c r="Q49" s="32">
        <f>IF(OR(B49="",K49="",K49="No requerida"),"",IF(K49="Corregida",IF(M49="","",MAX(0,M49-B49)),IF(OR(K49="Pendiente",K49="En proceso"),MAX(0,TODAY()-B49),"")))</f>
        <v/>
      </c>
      <c r="R49" s="20">
        <f>IF(A49="","",IF(OR(B49="",C49="",D49="",G49="",H49="",I49="",K49="",N49=""),"REVISAR: faltan datos",IF(I49="No revisado","REVISAR: inspección incompleta",IF(AND(OR(I49="Falla",I49="Intermitente"),K49="No requerida"),"REVISAR: incidencia sin corrección",IF(AND(OR(I49="Funciona",I49="No aplica"),OR(K49="Pendiente",K49="En proceso")),"REVISAR: resultado y estado",IF(AND(K49="Corregida",M49=""),"REVISAR: falta fecha corregida",IF(AND(M49&lt;&gt;"",B49&lt;&gt;"",M49&lt;B49),"REVISAR: orden de fechas",IF(AND(OR(K49="Pendiente",K49="En proceso"),L49=""),"REVISAR: falta compromiso",IF(AND(OR(K49="Pendiente",K49="En proceso"),L49&lt;&gt;"",L49&lt;TODAY()),"VENCIDA: revisar compromiso",IF(AND(OR(K49="Pendiente",K49="En proceso"),Q49&lt;&gt;"",Q49&gt;'Parámetros'!$B$5),"ADVERTENCIA: supera objetivo",IF(AND(O49&lt;&gt;"",P49&lt;&gt;"",O49&gt;0,P49&gt;O49*(1+'Parámetros'!$B$6)),"REVISAR: costo sobre tolerancia",IF(OR(K49="Pendiente",K49="En proceso"),"PENDIENTE","SIN ALERTA"))))))))))))</f>
        <v/>
      </c>
      <c r="S49" s="48">
        <f>IF(OR(O49="",P49=""),"",P49-O49)</f>
        <v/>
      </c>
    </row>
    <row r="50">
      <c r="A50" s="26" t="n"/>
      <c r="B50" s="46" t="n"/>
      <c r="C50" s="26" t="n"/>
      <c r="D50" s="28" t="n"/>
      <c r="E50" s="29" t="n"/>
      <c r="F50" s="34">
        <f>IF(G50="","",IFERROR(VLOOKUP(G50,'Parámetros'!$F$5:$G$18,2,FALSE),"REVISAR CATÁLOGO"))</f>
        <v/>
      </c>
      <c r="G50" s="26" t="n"/>
      <c r="H50" s="26" t="n"/>
      <c r="I50" s="26" t="n"/>
      <c r="J50" s="28" t="n"/>
      <c r="K50" s="26" t="n"/>
      <c r="L50" s="46" t="n"/>
      <c r="M50" s="46" t="n"/>
      <c r="N50" s="28" t="n"/>
      <c r="O50" s="47" t="n"/>
      <c r="P50" s="47" t="n"/>
      <c r="Q50" s="35">
        <f>IF(OR(B50="",K50="",K50="No requerida"),"",IF(K50="Corregida",IF(M50="","",MAX(0,M50-B50)),IF(OR(K50="Pendiente",K50="En proceso"),MAX(0,TODAY()-B50),"")))</f>
        <v/>
      </c>
      <c r="R50" s="24">
        <f>IF(A50="","",IF(OR(B50="",C50="",D50="",G50="",H50="",I50="",K50="",N50=""),"REVISAR: faltan datos",IF(I50="No revisado","REVISAR: inspección incompleta",IF(AND(OR(I50="Falla",I50="Intermitente"),K50="No requerida"),"REVISAR: incidencia sin corrección",IF(AND(OR(I50="Funciona",I50="No aplica"),OR(K50="Pendiente",K50="En proceso")),"REVISAR: resultado y estado",IF(AND(K50="Corregida",M50=""),"REVISAR: falta fecha corregida",IF(AND(M50&lt;&gt;"",B50&lt;&gt;"",M50&lt;B50),"REVISAR: orden de fechas",IF(AND(OR(K50="Pendiente",K50="En proceso"),L50=""),"REVISAR: falta compromiso",IF(AND(OR(K50="Pendiente",K50="En proceso"),L50&lt;&gt;"",L50&lt;TODAY()),"VENCIDA: revisar compromiso",IF(AND(OR(K50="Pendiente",K50="En proceso"),Q50&lt;&gt;"",Q50&gt;'Parámetros'!$B$5),"ADVERTENCIA: supera objetivo",IF(AND(O50&lt;&gt;"",P50&lt;&gt;"",O50&gt;0,P50&gt;O50*(1+'Parámetros'!$B$6)),"REVISAR: costo sobre tolerancia",IF(OR(K50="Pendiente",K50="En proceso"),"PENDIENTE","SIN ALERTA"))))))))))))</f>
        <v/>
      </c>
      <c r="S50" s="49">
        <f>IF(OR(O50="",P50=""),"",P50-O50)</f>
        <v/>
      </c>
    </row>
    <row r="51">
      <c r="A51" s="26" t="n"/>
      <c r="B51" s="46" t="n"/>
      <c r="C51" s="26" t="n"/>
      <c r="D51" s="28" t="n"/>
      <c r="E51" s="29" t="n"/>
      <c r="F51" s="30">
        <f>IF(G51="","",IFERROR(VLOOKUP(G51,'Parámetros'!$F$5:$G$18,2,FALSE),"REVISAR CATÁLOGO"))</f>
        <v/>
      </c>
      <c r="G51" s="26" t="n"/>
      <c r="H51" s="26" t="n"/>
      <c r="I51" s="26" t="n"/>
      <c r="J51" s="28" t="n"/>
      <c r="K51" s="26" t="n"/>
      <c r="L51" s="46" t="n"/>
      <c r="M51" s="46" t="n"/>
      <c r="N51" s="28" t="n"/>
      <c r="O51" s="47" t="n"/>
      <c r="P51" s="47" t="n"/>
      <c r="Q51" s="32">
        <f>IF(OR(B51="",K51="",K51="No requerida"),"",IF(K51="Corregida",IF(M51="","",MAX(0,M51-B51)),IF(OR(K51="Pendiente",K51="En proceso"),MAX(0,TODAY()-B51),"")))</f>
        <v/>
      </c>
      <c r="R51" s="20">
        <f>IF(A51="","",IF(OR(B51="",C51="",D51="",G51="",H51="",I51="",K51="",N51=""),"REVISAR: faltan datos",IF(I51="No revisado","REVISAR: inspección incompleta",IF(AND(OR(I51="Falla",I51="Intermitente"),K51="No requerida"),"REVISAR: incidencia sin corrección",IF(AND(OR(I51="Funciona",I51="No aplica"),OR(K51="Pendiente",K51="En proceso")),"REVISAR: resultado y estado",IF(AND(K51="Corregida",M51=""),"REVISAR: falta fecha corregida",IF(AND(M51&lt;&gt;"",B51&lt;&gt;"",M51&lt;B51),"REVISAR: orden de fechas",IF(AND(OR(K51="Pendiente",K51="En proceso"),L51=""),"REVISAR: falta compromiso",IF(AND(OR(K51="Pendiente",K51="En proceso"),L51&lt;&gt;"",L51&lt;TODAY()),"VENCIDA: revisar compromiso",IF(AND(OR(K51="Pendiente",K51="En proceso"),Q51&lt;&gt;"",Q51&gt;'Parámetros'!$B$5),"ADVERTENCIA: supera objetivo",IF(AND(O51&lt;&gt;"",P51&lt;&gt;"",O51&gt;0,P51&gt;O51*(1+'Parámetros'!$B$6)),"REVISAR: costo sobre tolerancia",IF(OR(K51="Pendiente",K51="En proceso"),"PENDIENTE","SIN ALERTA"))))))))))))</f>
        <v/>
      </c>
      <c r="S51" s="48">
        <f>IF(OR(O51="",P51=""),"",P51-O51)</f>
        <v/>
      </c>
    </row>
    <row r="52">
      <c r="A52" s="26" t="n"/>
      <c r="B52" s="46" t="n"/>
      <c r="C52" s="26" t="n"/>
      <c r="D52" s="28" t="n"/>
      <c r="E52" s="29" t="n"/>
      <c r="F52" s="34">
        <f>IF(G52="","",IFERROR(VLOOKUP(G52,'Parámetros'!$F$5:$G$18,2,FALSE),"REVISAR CATÁLOGO"))</f>
        <v/>
      </c>
      <c r="G52" s="26" t="n"/>
      <c r="H52" s="26" t="n"/>
      <c r="I52" s="26" t="n"/>
      <c r="J52" s="28" t="n"/>
      <c r="K52" s="26" t="n"/>
      <c r="L52" s="46" t="n"/>
      <c r="M52" s="46" t="n"/>
      <c r="N52" s="28" t="n"/>
      <c r="O52" s="47" t="n"/>
      <c r="P52" s="47" t="n"/>
      <c r="Q52" s="35">
        <f>IF(OR(B52="",K52="",K52="No requerida"),"",IF(K52="Corregida",IF(M52="","",MAX(0,M52-B52)),IF(OR(K52="Pendiente",K52="En proceso"),MAX(0,TODAY()-B52),"")))</f>
        <v/>
      </c>
      <c r="R52" s="24">
        <f>IF(A52="","",IF(OR(B52="",C52="",D52="",G52="",H52="",I52="",K52="",N52=""),"REVISAR: faltan datos",IF(I52="No revisado","REVISAR: inspección incompleta",IF(AND(OR(I52="Falla",I52="Intermitente"),K52="No requerida"),"REVISAR: incidencia sin corrección",IF(AND(OR(I52="Funciona",I52="No aplica"),OR(K52="Pendiente",K52="En proceso")),"REVISAR: resultado y estado",IF(AND(K52="Corregida",M52=""),"REVISAR: falta fecha corregida",IF(AND(M52&lt;&gt;"",B52&lt;&gt;"",M52&lt;B52),"REVISAR: orden de fechas",IF(AND(OR(K52="Pendiente",K52="En proceso"),L52=""),"REVISAR: falta compromiso",IF(AND(OR(K52="Pendiente",K52="En proceso"),L52&lt;&gt;"",L52&lt;TODAY()),"VENCIDA: revisar compromiso",IF(AND(OR(K52="Pendiente",K52="En proceso"),Q52&lt;&gt;"",Q52&gt;'Parámetros'!$B$5),"ADVERTENCIA: supera objetivo",IF(AND(O52&lt;&gt;"",P52&lt;&gt;"",O52&gt;0,P52&gt;O52*(1+'Parámetros'!$B$6)),"REVISAR: costo sobre tolerancia",IF(OR(K52="Pendiente",K52="En proceso"),"PENDIENTE","SIN ALERTA"))))))))))))</f>
        <v/>
      </c>
      <c r="S52" s="49">
        <f>IF(OR(O52="",P52=""),"",P52-O52)</f>
        <v/>
      </c>
    </row>
    <row r="53">
      <c r="A53" s="26" t="n"/>
      <c r="B53" s="46" t="n"/>
      <c r="C53" s="26" t="n"/>
      <c r="D53" s="28" t="n"/>
      <c r="E53" s="29" t="n"/>
      <c r="F53" s="30">
        <f>IF(G53="","",IFERROR(VLOOKUP(G53,'Parámetros'!$F$5:$G$18,2,FALSE),"REVISAR CATÁLOGO"))</f>
        <v/>
      </c>
      <c r="G53" s="26" t="n"/>
      <c r="H53" s="26" t="n"/>
      <c r="I53" s="26" t="n"/>
      <c r="J53" s="28" t="n"/>
      <c r="K53" s="26" t="n"/>
      <c r="L53" s="46" t="n"/>
      <c r="M53" s="46" t="n"/>
      <c r="N53" s="28" t="n"/>
      <c r="O53" s="47" t="n"/>
      <c r="P53" s="47" t="n"/>
      <c r="Q53" s="32">
        <f>IF(OR(B53="",K53="",K53="No requerida"),"",IF(K53="Corregida",IF(M53="","",MAX(0,M53-B53)),IF(OR(K53="Pendiente",K53="En proceso"),MAX(0,TODAY()-B53),"")))</f>
        <v/>
      </c>
      <c r="R53" s="20">
        <f>IF(A53="","",IF(OR(B53="",C53="",D53="",G53="",H53="",I53="",K53="",N53=""),"REVISAR: faltan datos",IF(I53="No revisado","REVISAR: inspección incompleta",IF(AND(OR(I53="Falla",I53="Intermitente"),K53="No requerida"),"REVISAR: incidencia sin corrección",IF(AND(OR(I53="Funciona",I53="No aplica"),OR(K53="Pendiente",K53="En proceso")),"REVISAR: resultado y estado",IF(AND(K53="Corregida",M53=""),"REVISAR: falta fecha corregida",IF(AND(M53&lt;&gt;"",B53&lt;&gt;"",M53&lt;B53),"REVISAR: orden de fechas",IF(AND(OR(K53="Pendiente",K53="En proceso"),L53=""),"REVISAR: falta compromiso",IF(AND(OR(K53="Pendiente",K53="En proceso"),L53&lt;&gt;"",L53&lt;TODAY()),"VENCIDA: revisar compromiso",IF(AND(OR(K53="Pendiente",K53="En proceso"),Q53&lt;&gt;"",Q53&gt;'Parámetros'!$B$5),"ADVERTENCIA: supera objetivo",IF(AND(O53&lt;&gt;"",P53&lt;&gt;"",O53&gt;0,P53&gt;O53*(1+'Parámetros'!$B$6)),"REVISAR: costo sobre tolerancia",IF(OR(K53="Pendiente",K53="En proceso"),"PENDIENTE","SIN ALERTA"))))))))))))</f>
        <v/>
      </c>
      <c r="S53" s="48">
        <f>IF(OR(O53="",P53=""),"",P53-O53)</f>
        <v/>
      </c>
    </row>
    <row r="54">
      <c r="A54" s="26" t="n"/>
      <c r="B54" s="46" t="n"/>
      <c r="C54" s="26" t="n"/>
      <c r="D54" s="28" t="n"/>
      <c r="E54" s="29" t="n"/>
      <c r="F54" s="34">
        <f>IF(G54="","",IFERROR(VLOOKUP(G54,'Parámetros'!$F$5:$G$18,2,FALSE),"REVISAR CATÁLOGO"))</f>
        <v/>
      </c>
      <c r="G54" s="26" t="n"/>
      <c r="H54" s="26" t="n"/>
      <c r="I54" s="26" t="n"/>
      <c r="J54" s="28" t="n"/>
      <c r="K54" s="26" t="n"/>
      <c r="L54" s="46" t="n"/>
      <c r="M54" s="46" t="n"/>
      <c r="N54" s="28" t="n"/>
      <c r="O54" s="47" t="n"/>
      <c r="P54" s="47" t="n"/>
      <c r="Q54" s="35">
        <f>IF(OR(B54="",K54="",K54="No requerida"),"",IF(K54="Corregida",IF(M54="","",MAX(0,M54-B54)),IF(OR(K54="Pendiente",K54="En proceso"),MAX(0,TODAY()-B54),"")))</f>
        <v/>
      </c>
      <c r="R54" s="24">
        <f>IF(A54="","",IF(OR(B54="",C54="",D54="",G54="",H54="",I54="",K54="",N54=""),"REVISAR: faltan datos",IF(I54="No revisado","REVISAR: inspección incompleta",IF(AND(OR(I54="Falla",I54="Intermitente"),K54="No requerida"),"REVISAR: incidencia sin corrección",IF(AND(OR(I54="Funciona",I54="No aplica"),OR(K54="Pendiente",K54="En proceso")),"REVISAR: resultado y estado",IF(AND(K54="Corregida",M54=""),"REVISAR: falta fecha corregida",IF(AND(M54&lt;&gt;"",B54&lt;&gt;"",M54&lt;B54),"REVISAR: orden de fechas",IF(AND(OR(K54="Pendiente",K54="En proceso"),L54=""),"REVISAR: falta compromiso",IF(AND(OR(K54="Pendiente",K54="En proceso"),L54&lt;&gt;"",L54&lt;TODAY()),"VENCIDA: revisar compromiso",IF(AND(OR(K54="Pendiente",K54="En proceso"),Q54&lt;&gt;"",Q54&gt;'Parámetros'!$B$5),"ADVERTENCIA: supera objetivo",IF(AND(O54&lt;&gt;"",P54&lt;&gt;"",O54&gt;0,P54&gt;O54*(1+'Parámetros'!$B$6)),"REVISAR: costo sobre tolerancia",IF(OR(K54="Pendiente",K54="En proceso"),"PENDIENTE","SIN ALERTA"))))))))))))</f>
        <v/>
      </c>
      <c r="S54" s="49">
        <f>IF(OR(O54="",P54=""),"",P54-O54)</f>
        <v/>
      </c>
    </row>
    <row r="55">
      <c r="A55" s="26" t="n"/>
      <c r="B55" s="46" t="n"/>
      <c r="C55" s="26" t="n"/>
      <c r="D55" s="28" t="n"/>
      <c r="E55" s="29" t="n"/>
      <c r="F55" s="30">
        <f>IF(G55="","",IFERROR(VLOOKUP(G55,'Parámetros'!$F$5:$G$18,2,FALSE),"REVISAR CATÁLOGO"))</f>
        <v/>
      </c>
      <c r="G55" s="26" t="n"/>
      <c r="H55" s="26" t="n"/>
      <c r="I55" s="26" t="n"/>
      <c r="J55" s="28" t="n"/>
      <c r="K55" s="26" t="n"/>
      <c r="L55" s="46" t="n"/>
      <c r="M55" s="46" t="n"/>
      <c r="N55" s="28" t="n"/>
      <c r="O55" s="47" t="n"/>
      <c r="P55" s="47" t="n"/>
      <c r="Q55" s="32">
        <f>IF(OR(B55="",K55="",K55="No requerida"),"",IF(K55="Corregida",IF(M55="","",MAX(0,M55-B55)),IF(OR(K55="Pendiente",K55="En proceso"),MAX(0,TODAY()-B55),"")))</f>
        <v/>
      </c>
      <c r="R55" s="20">
        <f>IF(A55="","",IF(OR(B55="",C55="",D55="",G55="",H55="",I55="",K55="",N55=""),"REVISAR: faltan datos",IF(I55="No revisado","REVISAR: inspección incompleta",IF(AND(OR(I55="Falla",I55="Intermitente"),K55="No requerida"),"REVISAR: incidencia sin corrección",IF(AND(OR(I55="Funciona",I55="No aplica"),OR(K55="Pendiente",K55="En proceso")),"REVISAR: resultado y estado",IF(AND(K55="Corregida",M55=""),"REVISAR: falta fecha corregida",IF(AND(M55&lt;&gt;"",B55&lt;&gt;"",M55&lt;B55),"REVISAR: orden de fechas",IF(AND(OR(K55="Pendiente",K55="En proceso"),L55=""),"REVISAR: falta compromiso",IF(AND(OR(K55="Pendiente",K55="En proceso"),L55&lt;&gt;"",L55&lt;TODAY()),"VENCIDA: revisar compromiso",IF(AND(OR(K55="Pendiente",K55="En proceso"),Q55&lt;&gt;"",Q55&gt;'Parámetros'!$B$5),"ADVERTENCIA: supera objetivo",IF(AND(O55&lt;&gt;"",P55&lt;&gt;"",O55&gt;0,P55&gt;O55*(1+'Parámetros'!$B$6)),"REVISAR: costo sobre tolerancia",IF(OR(K55="Pendiente",K55="En proceso"),"PENDIENTE","SIN ALERTA"))))))))))))</f>
        <v/>
      </c>
      <c r="S55" s="48">
        <f>IF(OR(O55="",P55=""),"",P55-O55)</f>
        <v/>
      </c>
    </row>
    <row r="56">
      <c r="A56" s="26" t="n"/>
      <c r="B56" s="46" t="n"/>
      <c r="C56" s="26" t="n"/>
      <c r="D56" s="28" t="n"/>
      <c r="E56" s="29" t="n"/>
      <c r="F56" s="34">
        <f>IF(G56="","",IFERROR(VLOOKUP(G56,'Parámetros'!$F$5:$G$18,2,FALSE),"REVISAR CATÁLOGO"))</f>
        <v/>
      </c>
      <c r="G56" s="26" t="n"/>
      <c r="H56" s="26" t="n"/>
      <c r="I56" s="26" t="n"/>
      <c r="J56" s="28" t="n"/>
      <c r="K56" s="26" t="n"/>
      <c r="L56" s="46" t="n"/>
      <c r="M56" s="46" t="n"/>
      <c r="N56" s="28" t="n"/>
      <c r="O56" s="47" t="n"/>
      <c r="P56" s="47" t="n"/>
      <c r="Q56" s="35">
        <f>IF(OR(B56="",K56="",K56="No requerida"),"",IF(K56="Corregida",IF(M56="","",MAX(0,M56-B56)),IF(OR(K56="Pendiente",K56="En proceso"),MAX(0,TODAY()-B56),"")))</f>
        <v/>
      </c>
      <c r="R56" s="24">
        <f>IF(A56="","",IF(OR(B56="",C56="",D56="",G56="",H56="",I56="",K56="",N56=""),"REVISAR: faltan datos",IF(I56="No revisado","REVISAR: inspección incompleta",IF(AND(OR(I56="Falla",I56="Intermitente"),K56="No requerida"),"REVISAR: incidencia sin corrección",IF(AND(OR(I56="Funciona",I56="No aplica"),OR(K56="Pendiente",K56="En proceso")),"REVISAR: resultado y estado",IF(AND(K56="Corregida",M56=""),"REVISAR: falta fecha corregida",IF(AND(M56&lt;&gt;"",B56&lt;&gt;"",M56&lt;B56),"REVISAR: orden de fechas",IF(AND(OR(K56="Pendiente",K56="En proceso"),L56=""),"REVISAR: falta compromiso",IF(AND(OR(K56="Pendiente",K56="En proceso"),L56&lt;&gt;"",L56&lt;TODAY()),"VENCIDA: revisar compromiso",IF(AND(OR(K56="Pendiente",K56="En proceso"),Q56&lt;&gt;"",Q56&gt;'Parámetros'!$B$5),"ADVERTENCIA: supera objetivo",IF(AND(O56&lt;&gt;"",P56&lt;&gt;"",O56&gt;0,P56&gt;O56*(1+'Parámetros'!$B$6)),"REVISAR: costo sobre tolerancia",IF(OR(K56="Pendiente",K56="En proceso"),"PENDIENTE","SIN ALERTA"))))))))))))</f>
        <v/>
      </c>
      <c r="S56" s="49">
        <f>IF(OR(O56="",P56=""),"",P56-O56)</f>
        <v/>
      </c>
    </row>
    <row r="57">
      <c r="A57" s="26" t="n"/>
      <c r="B57" s="46" t="n"/>
      <c r="C57" s="26" t="n"/>
      <c r="D57" s="28" t="n"/>
      <c r="E57" s="29" t="n"/>
      <c r="F57" s="30">
        <f>IF(G57="","",IFERROR(VLOOKUP(G57,'Parámetros'!$F$5:$G$18,2,FALSE),"REVISAR CATÁLOGO"))</f>
        <v/>
      </c>
      <c r="G57" s="26" t="n"/>
      <c r="H57" s="26" t="n"/>
      <c r="I57" s="26" t="n"/>
      <c r="J57" s="28" t="n"/>
      <c r="K57" s="26" t="n"/>
      <c r="L57" s="46" t="n"/>
      <c r="M57" s="46" t="n"/>
      <c r="N57" s="28" t="n"/>
      <c r="O57" s="47" t="n"/>
      <c r="P57" s="47" t="n"/>
      <c r="Q57" s="32">
        <f>IF(OR(B57="",K57="",K57="No requerida"),"",IF(K57="Corregida",IF(M57="","",MAX(0,M57-B57)),IF(OR(K57="Pendiente",K57="En proceso"),MAX(0,TODAY()-B57),"")))</f>
        <v/>
      </c>
      <c r="R57" s="20">
        <f>IF(A57="","",IF(OR(B57="",C57="",D57="",G57="",H57="",I57="",K57="",N57=""),"REVISAR: faltan datos",IF(I57="No revisado","REVISAR: inspección incompleta",IF(AND(OR(I57="Falla",I57="Intermitente"),K57="No requerida"),"REVISAR: incidencia sin corrección",IF(AND(OR(I57="Funciona",I57="No aplica"),OR(K57="Pendiente",K57="En proceso")),"REVISAR: resultado y estado",IF(AND(K57="Corregida",M57=""),"REVISAR: falta fecha corregida",IF(AND(M57&lt;&gt;"",B57&lt;&gt;"",M57&lt;B57),"REVISAR: orden de fechas",IF(AND(OR(K57="Pendiente",K57="En proceso"),L57=""),"REVISAR: falta compromiso",IF(AND(OR(K57="Pendiente",K57="En proceso"),L57&lt;&gt;"",L57&lt;TODAY()),"VENCIDA: revisar compromiso",IF(AND(OR(K57="Pendiente",K57="En proceso"),Q57&lt;&gt;"",Q57&gt;'Parámetros'!$B$5),"ADVERTENCIA: supera objetivo",IF(AND(O57&lt;&gt;"",P57&lt;&gt;"",O57&gt;0,P57&gt;O57*(1+'Parámetros'!$B$6)),"REVISAR: costo sobre tolerancia",IF(OR(K57="Pendiente",K57="En proceso"),"PENDIENTE","SIN ALERTA"))))))))))))</f>
        <v/>
      </c>
      <c r="S57" s="48">
        <f>IF(OR(O57="",P57=""),"",P57-O57)</f>
        <v/>
      </c>
    </row>
    <row r="58">
      <c r="A58" s="26" t="n"/>
      <c r="B58" s="46" t="n"/>
      <c r="C58" s="26" t="n"/>
      <c r="D58" s="28" t="n"/>
      <c r="E58" s="29" t="n"/>
      <c r="F58" s="34">
        <f>IF(G58="","",IFERROR(VLOOKUP(G58,'Parámetros'!$F$5:$G$18,2,FALSE),"REVISAR CATÁLOGO"))</f>
        <v/>
      </c>
      <c r="G58" s="26" t="n"/>
      <c r="H58" s="26" t="n"/>
      <c r="I58" s="26" t="n"/>
      <c r="J58" s="28" t="n"/>
      <c r="K58" s="26" t="n"/>
      <c r="L58" s="46" t="n"/>
      <c r="M58" s="46" t="n"/>
      <c r="N58" s="28" t="n"/>
      <c r="O58" s="47" t="n"/>
      <c r="P58" s="47" t="n"/>
      <c r="Q58" s="35">
        <f>IF(OR(B58="",K58="",K58="No requerida"),"",IF(K58="Corregida",IF(M58="","",MAX(0,M58-B58)),IF(OR(K58="Pendiente",K58="En proceso"),MAX(0,TODAY()-B58),"")))</f>
        <v/>
      </c>
      <c r="R58" s="24">
        <f>IF(A58="","",IF(OR(B58="",C58="",D58="",G58="",H58="",I58="",K58="",N58=""),"REVISAR: faltan datos",IF(I58="No revisado","REVISAR: inspección incompleta",IF(AND(OR(I58="Falla",I58="Intermitente"),K58="No requerida"),"REVISAR: incidencia sin corrección",IF(AND(OR(I58="Funciona",I58="No aplica"),OR(K58="Pendiente",K58="En proceso")),"REVISAR: resultado y estado",IF(AND(K58="Corregida",M58=""),"REVISAR: falta fecha corregida",IF(AND(M58&lt;&gt;"",B58&lt;&gt;"",M58&lt;B58),"REVISAR: orden de fechas",IF(AND(OR(K58="Pendiente",K58="En proceso"),L58=""),"REVISAR: falta compromiso",IF(AND(OR(K58="Pendiente",K58="En proceso"),L58&lt;&gt;"",L58&lt;TODAY()),"VENCIDA: revisar compromiso",IF(AND(OR(K58="Pendiente",K58="En proceso"),Q58&lt;&gt;"",Q58&gt;'Parámetros'!$B$5),"ADVERTENCIA: supera objetivo",IF(AND(O58&lt;&gt;"",P58&lt;&gt;"",O58&gt;0,P58&gt;O58*(1+'Parámetros'!$B$6)),"REVISAR: costo sobre tolerancia",IF(OR(K58="Pendiente",K58="En proceso"),"PENDIENTE","SIN ALERTA"))))))))))))</f>
        <v/>
      </c>
      <c r="S58" s="49">
        <f>IF(OR(O58="",P58=""),"",P58-O58)</f>
        <v/>
      </c>
    </row>
    <row r="59">
      <c r="A59" s="26" t="n"/>
      <c r="B59" s="46" t="n"/>
      <c r="C59" s="26" t="n"/>
      <c r="D59" s="28" t="n"/>
      <c r="E59" s="29" t="n"/>
      <c r="F59" s="30">
        <f>IF(G59="","",IFERROR(VLOOKUP(G59,'Parámetros'!$F$5:$G$18,2,FALSE),"REVISAR CATÁLOGO"))</f>
        <v/>
      </c>
      <c r="G59" s="26" t="n"/>
      <c r="H59" s="26" t="n"/>
      <c r="I59" s="26" t="n"/>
      <c r="J59" s="28" t="n"/>
      <c r="K59" s="26" t="n"/>
      <c r="L59" s="46" t="n"/>
      <c r="M59" s="46" t="n"/>
      <c r="N59" s="28" t="n"/>
      <c r="O59" s="47" t="n"/>
      <c r="P59" s="47" t="n"/>
      <c r="Q59" s="32">
        <f>IF(OR(B59="",K59="",K59="No requerida"),"",IF(K59="Corregida",IF(M59="","",MAX(0,M59-B59)),IF(OR(K59="Pendiente",K59="En proceso"),MAX(0,TODAY()-B59),"")))</f>
        <v/>
      </c>
      <c r="R59" s="20">
        <f>IF(A59="","",IF(OR(B59="",C59="",D59="",G59="",H59="",I59="",K59="",N59=""),"REVISAR: faltan datos",IF(I59="No revisado","REVISAR: inspección incompleta",IF(AND(OR(I59="Falla",I59="Intermitente"),K59="No requerida"),"REVISAR: incidencia sin corrección",IF(AND(OR(I59="Funciona",I59="No aplica"),OR(K59="Pendiente",K59="En proceso")),"REVISAR: resultado y estado",IF(AND(K59="Corregida",M59=""),"REVISAR: falta fecha corregida",IF(AND(M59&lt;&gt;"",B59&lt;&gt;"",M59&lt;B59),"REVISAR: orden de fechas",IF(AND(OR(K59="Pendiente",K59="En proceso"),L59=""),"REVISAR: falta compromiso",IF(AND(OR(K59="Pendiente",K59="En proceso"),L59&lt;&gt;"",L59&lt;TODAY()),"VENCIDA: revisar compromiso",IF(AND(OR(K59="Pendiente",K59="En proceso"),Q59&lt;&gt;"",Q59&gt;'Parámetros'!$B$5),"ADVERTENCIA: supera objetivo",IF(AND(O59&lt;&gt;"",P59&lt;&gt;"",O59&gt;0,P59&gt;O59*(1+'Parámetros'!$B$6)),"REVISAR: costo sobre tolerancia",IF(OR(K59="Pendiente",K59="En proceso"),"PENDIENTE","SIN ALERTA"))))))))))))</f>
        <v/>
      </c>
      <c r="S59" s="48">
        <f>IF(OR(O59="",P59=""),"",P59-O59)</f>
        <v/>
      </c>
    </row>
    <row r="60">
      <c r="A60" s="26" t="n"/>
      <c r="B60" s="46" t="n"/>
      <c r="C60" s="26" t="n"/>
      <c r="D60" s="28" t="n"/>
      <c r="E60" s="29" t="n"/>
      <c r="F60" s="34">
        <f>IF(G60="","",IFERROR(VLOOKUP(G60,'Parámetros'!$F$5:$G$18,2,FALSE),"REVISAR CATÁLOGO"))</f>
        <v/>
      </c>
      <c r="G60" s="26" t="n"/>
      <c r="H60" s="26" t="n"/>
      <c r="I60" s="26" t="n"/>
      <c r="J60" s="28" t="n"/>
      <c r="K60" s="26" t="n"/>
      <c r="L60" s="46" t="n"/>
      <c r="M60" s="46" t="n"/>
      <c r="N60" s="28" t="n"/>
      <c r="O60" s="47" t="n"/>
      <c r="P60" s="47" t="n"/>
      <c r="Q60" s="35">
        <f>IF(OR(B60="",K60="",K60="No requerida"),"",IF(K60="Corregida",IF(M60="","",MAX(0,M60-B60)),IF(OR(K60="Pendiente",K60="En proceso"),MAX(0,TODAY()-B60),"")))</f>
        <v/>
      </c>
      <c r="R60" s="24">
        <f>IF(A60="","",IF(OR(B60="",C60="",D60="",G60="",H60="",I60="",K60="",N60=""),"REVISAR: faltan datos",IF(I60="No revisado","REVISAR: inspección incompleta",IF(AND(OR(I60="Falla",I60="Intermitente"),K60="No requerida"),"REVISAR: incidencia sin corrección",IF(AND(OR(I60="Funciona",I60="No aplica"),OR(K60="Pendiente",K60="En proceso")),"REVISAR: resultado y estado",IF(AND(K60="Corregida",M60=""),"REVISAR: falta fecha corregida",IF(AND(M60&lt;&gt;"",B60&lt;&gt;"",M60&lt;B60),"REVISAR: orden de fechas",IF(AND(OR(K60="Pendiente",K60="En proceso"),L60=""),"REVISAR: falta compromiso",IF(AND(OR(K60="Pendiente",K60="En proceso"),L60&lt;&gt;"",L60&lt;TODAY()),"VENCIDA: revisar compromiso",IF(AND(OR(K60="Pendiente",K60="En proceso"),Q60&lt;&gt;"",Q60&gt;'Parámetros'!$B$5),"ADVERTENCIA: supera objetivo",IF(AND(O60&lt;&gt;"",P60&lt;&gt;"",O60&gt;0,P60&gt;O60*(1+'Parámetros'!$B$6)),"REVISAR: costo sobre tolerancia",IF(OR(K60="Pendiente",K60="En proceso"),"PENDIENTE","SIN ALERTA"))))))))))))</f>
        <v/>
      </c>
      <c r="S60" s="49">
        <f>IF(OR(O60="",P60=""),"",P60-O60)</f>
        <v/>
      </c>
    </row>
    <row r="61">
      <c r="A61" s="26" t="n"/>
      <c r="B61" s="46" t="n"/>
      <c r="C61" s="26" t="n"/>
      <c r="D61" s="28" t="n"/>
      <c r="E61" s="29" t="n"/>
      <c r="F61" s="30">
        <f>IF(G61="","",IFERROR(VLOOKUP(G61,'Parámetros'!$F$5:$G$18,2,FALSE),"REVISAR CATÁLOGO"))</f>
        <v/>
      </c>
      <c r="G61" s="26" t="n"/>
      <c r="H61" s="26" t="n"/>
      <c r="I61" s="26" t="n"/>
      <c r="J61" s="28" t="n"/>
      <c r="K61" s="26" t="n"/>
      <c r="L61" s="46" t="n"/>
      <c r="M61" s="46" t="n"/>
      <c r="N61" s="28" t="n"/>
      <c r="O61" s="47" t="n"/>
      <c r="P61" s="47" t="n"/>
      <c r="Q61" s="32">
        <f>IF(OR(B61="",K61="",K61="No requerida"),"",IF(K61="Corregida",IF(M61="","",MAX(0,M61-B61)),IF(OR(K61="Pendiente",K61="En proceso"),MAX(0,TODAY()-B61),"")))</f>
        <v/>
      </c>
      <c r="R61" s="20">
        <f>IF(A61="","",IF(OR(B61="",C61="",D61="",G61="",H61="",I61="",K61="",N61=""),"REVISAR: faltan datos",IF(I61="No revisado","REVISAR: inspección incompleta",IF(AND(OR(I61="Falla",I61="Intermitente"),K61="No requerida"),"REVISAR: incidencia sin corrección",IF(AND(OR(I61="Funciona",I61="No aplica"),OR(K61="Pendiente",K61="En proceso")),"REVISAR: resultado y estado",IF(AND(K61="Corregida",M61=""),"REVISAR: falta fecha corregida",IF(AND(M61&lt;&gt;"",B61&lt;&gt;"",M61&lt;B61),"REVISAR: orden de fechas",IF(AND(OR(K61="Pendiente",K61="En proceso"),L61=""),"REVISAR: falta compromiso",IF(AND(OR(K61="Pendiente",K61="En proceso"),L61&lt;&gt;"",L61&lt;TODAY()),"VENCIDA: revisar compromiso",IF(AND(OR(K61="Pendiente",K61="En proceso"),Q61&lt;&gt;"",Q61&gt;'Parámetros'!$B$5),"ADVERTENCIA: supera objetivo",IF(AND(O61&lt;&gt;"",P61&lt;&gt;"",O61&gt;0,P61&gt;O61*(1+'Parámetros'!$B$6)),"REVISAR: costo sobre tolerancia",IF(OR(K61="Pendiente",K61="En proceso"),"PENDIENTE","SIN ALERTA"))))))))))))</f>
        <v/>
      </c>
      <c r="S61" s="48">
        <f>IF(OR(O61="",P61=""),"",P61-O61)</f>
        <v/>
      </c>
    </row>
    <row r="62">
      <c r="A62" s="26" t="n"/>
      <c r="B62" s="46" t="n"/>
      <c r="C62" s="26" t="n"/>
      <c r="D62" s="28" t="n"/>
      <c r="E62" s="29" t="n"/>
      <c r="F62" s="34">
        <f>IF(G62="","",IFERROR(VLOOKUP(G62,'Parámetros'!$F$5:$G$18,2,FALSE),"REVISAR CATÁLOGO"))</f>
        <v/>
      </c>
      <c r="G62" s="26" t="n"/>
      <c r="H62" s="26" t="n"/>
      <c r="I62" s="26" t="n"/>
      <c r="J62" s="28" t="n"/>
      <c r="K62" s="26" t="n"/>
      <c r="L62" s="46" t="n"/>
      <c r="M62" s="46" t="n"/>
      <c r="N62" s="28" t="n"/>
      <c r="O62" s="47" t="n"/>
      <c r="P62" s="47" t="n"/>
      <c r="Q62" s="35">
        <f>IF(OR(B62="",K62="",K62="No requerida"),"",IF(K62="Corregida",IF(M62="","",MAX(0,M62-B62)),IF(OR(K62="Pendiente",K62="En proceso"),MAX(0,TODAY()-B62),"")))</f>
        <v/>
      </c>
      <c r="R62" s="24">
        <f>IF(A62="","",IF(OR(B62="",C62="",D62="",G62="",H62="",I62="",K62="",N62=""),"REVISAR: faltan datos",IF(I62="No revisado","REVISAR: inspección incompleta",IF(AND(OR(I62="Falla",I62="Intermitente"),K62="No requerida"),"REVISAR: incidencia sin corrección",IF(AND(OR(I62="Funciona",I62="No aplica"),OR(K62="Pendiente",K62="En proceso")),"REVISAR: resultado y estado",IF(AND(K62="Corregida",M62=""),"REVISAR: falta fecha corregida",IF(AND(M62&lt;&gt;"",B62&lt;&gt;"",M62&lt;B62),"REVISAR: orden de fechas",IF(AND(OR(K62="Pendiente",K62="En proceso"),L62=""),"REVISAR: falta compromiso",IF(AND(OR(K62="Pendiente",K62="En proceso"),L62&lt;&gt;"",L62&lt;TODAY()),"VENCIDA: revisar compromiso",IF(AND(OR(K62="Pendiente",K62="En proceso"),Q62&lt;&gt;"",Q62&gt;'Parámetros'!$B$5),"ADVERTENCIA: supera objetivo",IF(AND(O62&lt;&gt;"",P62&lt;&gt;"",O62&gt;0,P62&gt;O62*(1+'Parámetros'!$B$6)),"REVISAR: costo sobre tolerancia",IF(OR(K62="Pendiente",K62="En proceso"),"PENDIENTE","SIN ALERTA"))))))))))))</f>
        <v/>
      </c>
      <c r="S62" s="49">
        <f>IF(OR(O62="",P62=""),"",P62-O62)</f>
        <v/>
      </c>
    </row>
    <row r="63">
      <c r="A63" s="26" t="n"/>
      <c r="B63" s="46" t="n"/>
      <c r="C63" s="26" t="n"/>
      <c r="D63" s="28" t="n"/>
      <c r="E63" s="29" t="n"/>
      <c r="F63" s="30">
        <f>IF(G63="","",IFERROR(VLOOKUP(G63,'Parámetros'!$F$5:$G$18,2,FALSE),"REVISAR CATÁLOGO"))</f>
        <v/>
      </c>
      <c r="G63" s="26" t="n"/>
      <c r="H63" s="26" t="n"/>
      <c r="I63" s="26" t="n"/>
      <c r="J63" s="28" t="n"/>
      <c r="K63" s="26" t="n"/>
      <c r="L63" s="46" t="n"/>
      <c r="M63" s="46" t="n"/>
      <c r="N63" s="28" t="n"/>
      <c r="O63" s="47" t="n"/>
      <c r="P63" s="47" t="n"/>
      <c r="Q63" s="32">
        <f>IF(OR(B63="",K63="",K63="No requerida"),"",IF(K63="Corregida",IF(M63="","",MAX(0,M63-B63)),IF(OR(K63="Pendiente",K63="En proceso"),MAX(0,TODAY()-B63),"")))</f>
        <v/>
      </c>
      <c r="R63" s="20">
        <f>IF(A63="","",IF(OR(B63="",C63="",D63="",G63="",H63="",I63="",K63="",N63=""),"REVISAR: faltan datos",IF(I63="No revisado","REVISAR: inspección incompleta",IF(AND(OR(I63="Falla",I63="Intermitente"),K63="No requerida"),"REVISAR: incidencia sin corrección",IF(AND(OR(I63="Funciona",I63="No aplica"),OR(K63="Pendiente",K63="En proceso")),"REVISAR: resultado y estado",IF(AND(K63="Corregida",M63=""),"REVISAR: falta fecha corregida",IF(AND(M63&lt;&gt;"",B63&lt;&gt;"",M63&lt;B63),"REVISAR: orden de fechas",IF(AND(OR(K63="Pendiente",K63="En proceso"),L63=""),"REVISAR: falta compromiso",IF(AND(OR(K63="Pendiente",K63="En proceso"),L63&lt;&gt;"",L63&lt;TODAY()),"VENCIDA: revisar compromiso",IF(AND(OR(K63="Pendiente",K63="En proceso"),Q63&lt;&gt;"",Q63&gt;'Parámetros'!$B$5),"ADVERTENCIA: supera objetivo",IF(AND(O63&lt;&gt;"",P63&lt;&gt;"",O63&gt;0,P63&gt;O63*(1+'Parámetros'!$B$6)),"REVISAR: costo sobre tolerancia",IF(OR(K63="Pendiente",K63="En proceso"),"PENDIENTE","SIN ALERTA"))))))))))))</f>
        <v/>
      </c>
      <c r="S63" s="48">
        <f>IF(OR(O63="",P63=""),"",P63-O63)</f>
        <v/>
      </c>
    </row>
    <row r="64">
      <c r="A64" s="26" t="n"/>
      <c r="B64" s="46" t="n"/>
      <c r="C64" s="26" t="n"/>
      <c r="D64" s="28" t="n"/>
      <c r="E64" s="29" t="n"/>
      <c r="F64" s="34">
        <f>IF(G64="","",IFERROR(VLOOKUP(G64,'Parámetros'!$F$5:$G$18,2,FALSE),"REVISAR CATÁLOGO"))</f>
        <v/>
      </c>
      <c r="G64" s="26" t="n"/>
      <c r="H64" s="26" t="n"/>
      <c r="I64" s="26" t="n"/>
      <c r="J64" s="28" t="n"/>
      <c r="K64" s="26" t="n"/>
      <c r="L64" s="46" t="n"/>
      <c r="M64" s="46" t="n"/>
      <c r="N64" s="28" t="n"/>
      <c r="O64" s="47" t="n"/>
      <c r="P64" s="47" t="n"/>
      <c r="Q64" s="35">
        <f>IF(OR(B64="",K64="",K64="No requerida"),"",IF(K64="Corregida",IF(M64="","",MAX(0,M64-B64)),IF(OR(K64="Pendiente",K64="En proceso"),MAX(0,TODAY()-B64),"")))</f>
        <v/>
      </c>
      <c r="R64" s="24">
        <f>IF(A64="","",IF(OR(B64="",C64="",D64="",G64="",H64="",I64="",K64="",N64=""),"REVISAR: faltan datos",IF(I64="No revisado","REVISAR: inspección incompleta",IF(AND(OR(I64="Falla",I64="Intermitente"),K64="No requerida"),"REVISAR: incidencia sin corrección",IF(AND(OR(I64="Funciona",I64="No aplica"),OR(K64="Pendiente",K64="En proceso")),"REVISAR: resultado y estado",IF(AND(K64="Corregida",M64=""),"REVISAR: falta fecha corregida",IF(AND(M64&lt;&gt;"",B64&lt;&gt;"",M64&lt;B64),"REVISAR: orden de fechas",IF(AND(OR(K64="Pendiente",K64="En proceso"),L64=""),"REVISAR: falta compromiso",IF(AND(OR(K64="Pendiente",K64="En proceso"),L64&lt;&gt;"",L64&lt;TODAY()),"VENCIDA: revisar compromiso",IF(AND(OR(K64="Pendiente",K64="En proceso"),Q64&lt;&gt;"",Q64&gt;'Parámetros'!$B$5),"ADVERTENCIA: supera objetivo",IF(AND(O64&lt;&gt;"",P64&lt;&gt;"",O64&gt;0,P64&gt;O64*(1+'Parámetros'!$B$6)),"REVISAR: costo sobre tolerancia",IF(OR(K64="Pendiente",K64="En proceso"),"PENDIENTE","SIN ALERTA"))))))))))))</f>
        <v/>
      </c>
      <c r="S64" s="49">
        <f>IF(OR(O64="",P64=""),"",P64-O64)</f>
        <v/>
      </c>
    </row>
    <row r="65">
      <c r="A65" s="26" t="n"/>
      <c r="B65" s="46" t="n"/>
      <c r="C65" s="26" t="n"/>
      <c r="D65" s="28" t="n"/>
      <c r="E65" s="29" t="n"/>
      <c r="F65" s="30">
        <f>IF(G65="","",IFERROR(VLOOKUP(G65,'Parámetros'!$F$5:$G$18,2,FALSE),"REVISAR CATÁLOGO"))</f>
        <v/>
      </c>
      <c r="G65" s="26" t="n"/>
      <c r="H65" s="26" t="n"/>
      <c r="I65" s="26" t="n"/>
      <c r="J65" s="28" t="n"/>
      <c r="K65" s="26" t="n"/>
      <c r="L65" s="46" t="n"/>
      <c r="M65" s="46" t="n"/>
      <c r="N65" s="28" t="n"/>
      <c r="O65" s="47" t="n"/>
      <c r="P65" s="47" t="n"/>
      <c r="Q65" s="32">
        <f>IF(OR(B65="",K65="",K65="No requerida"),"",IF(K65="Corregida",IF(M65="","",MAX(0,M65-B65)),IF(OR(K65="Pendiente",K65="En proceso"),MAX(0,TODAY()-B65),"")))</f>
        <v/>
      </c>
      <c r="R65" s="20">
        <f>IF(A65="","",IF(OR(B65="",C65="",D65="",G65="",H65="",I65="",K65="",N65=""),"REVISAR: faltan datos",IF(I65="No revisado","REVISAR: inspección incompleta",IF(AND(OR(I65="Falla",I65="Intermitente"),K65="No requerida"),"REVISAR: incidencia sin corrección",IF(AND(OR(I65="Funciona",I65="No aplica"),OR(K65="Pendiente",K65="En proceso")),"REVISAR: resultado y estado",IF(AND(K65="Corregida",M65=""),"REVISAR: falta fecha corregida",IF(AND(M65&lt;&gt;"",B65&lt;&gt;"",M65&lt;B65),"REVISAR: orden de fechas",IF(AND(OR(K65="Pendiente",K65="En proceso"),L65=""),"REVISAR: falta compromiso",IF(AND(OR(K65="Pendiente",K65="En proceso"),L65&lt;&gt;"",L65&lt;TODAY()),"VENCIDA: revisar compromiso",IF(AND(OR(K65="Pendiente",K65="En proceso"),Q65&lt;&gt;"",Q65&gt;'Parámetros'!$B$5),"ADVERTENCIA: supera objetivo",IF(AND(O65&lt;&gt;"",P65&lt;&gt;"",O65&gt;0,P65&gt;O65*(1+'Parámetros'!$B$6)),"REVISAR: costo sobre tolerancia",IF(OR(K65="Pendiente",K65="En proceso"),"PENDIENTE","SIN ALERTA"))))))))))))</f>
        <v/>
      </c>
      <c r="S65" s="48">
        <f>IF(OR(O65="",P65=""),"",P65-O65)</f>
        <v/>
      </c>
    </row>
    <row r="66">
      <c r="A66" s="26" t="n"/>
      <c r="B66" s="46" t="n"/>
      <c r="C66" s="26" t="n"/>
      <c r="D66" s="28" t="n"/>
      <c r="E66" s="29" t="n"/>
      <c r="F66" s="34">
        <f>IF(G66="","",IFERROR(VLOOKUP(G66,'Parámetros'!$F$5:$G$18,2,FALSE),"REVISAR CATÁLOGO"))</f>
        <v/>
      </c>
      <c r="G66" s="26" t="n"/>
      <c r="H66" s="26" t="n"/>
      <c r="I66" s="26" t="n"/>
      <c r="J66" s="28" t="n"/>
      <c r="K66" s="26" t="n"/>
      <c r="L66" s="46" t="n"/>
      <c r="M66" s="46" t="n"/>
      <c r="N66" s="28" t="n"/>
      <c r="O66" s="47" t="n"/>
      <c r="P66" s="47" t="n"/>
      <c r="Q66" s="35">
        <f>IF(OR(B66="",K66="",K66="No requerida"),"",IF(K66="Corregida",IF(M66="","",MAX(0,M66-B66)),IF(OR(K66="Pendiente",K66="En proceso"),MAX(0,TODAY()-B66),"")))</f>
        <v/>
      </c>
      <c r="R66" s="24">
        <f>IF(A66="","",IF(OR(B66="",C66="",D66="",G66="",H66="",I66="",K66="",N66=""),"REVISAR: faltan datos",IF(I66="No revisado","REVISAR: inspección incompleta",IF(AND(OR(I66="Falla",I66="Intermitente"),K66="No requerida"),"REVISAR: incidencia sin corrección",IF(AND(OR(I66="Funciona",I66="No aplica"),OR(K66="Pendiente",K66="En proceso")),"REVISAR: resultado y estado",IF(AND(K66="Corregida",M66=""),"REVISAR: falta fecha corregida",IF(AND(M66&lt;&gt;"",B66&lt;&gt;"",M66&lt;B66),"REVISAR: orden de fechas",IF(AND(OR(K66="Pendiente",K66="En proceso"),L66=""),"REVISAR: falta compromiso",IF(AND(OR(K66="Pendiente",K66="En proceso"),L66&lt;&gt;"",L66&lt;TODAY()),"VENCIDA: revisar compromiso",IF(AND(OR(K66="Pendiente",K66="En proceso"),Q66&lt;&gt;"",Q66&gt;'Parámetros'!$B$5),"ADVERTENCIA: supera objetivo",IF(AND(O66&lt;&gt;"",P66&lt;&gt;"",O66&gt;0,P66&gt;O66*(1+'Parámetros'!$B$6)),"REVISAR: costo sobre tolerancia",IF(OR(K66="Pendiente",K66="En proceso"),"PENDIENTE","SIN ALERTA"))))))))))))</f>
        <v/>
      </c>
      <c r="S66" s="49">
        <f>IF(OR(O66="",P66=""),"",P66-O66)</f>
        <v/>
      </c>
    </row>
    <row r="67">
      <c r="A67" s="26" t="n"/>
      <c r="B67" s="46" t="n"/>
      <c r="C67" s="26" t="n"/>
      <c r="D67" s="28" t="n"/>
      <c r="E67" s="29" t="n"/>
      <c r="F67" s="30">
        <f>IF(G67="","",IFERROR(VLOOKUP(G67,'Parámetros'!$F$5:$G$18,2,FALSE),"REVISAR CATÁLOGO"))</f>
        <v/>
      </c>
      <c r="G67" s="26" t="n"/>
      <c r="H67" s="26" t="n"/>
      <c r="I67" s="26" t="n"/>
      <c r="J67" s="28" t="n"/>
      <c r="K67" s="26" t="n"/>
      <c r="L67" s="46" t="n"/>
      <c r="M67" s="46" t="n"/>
      <c r="N67" s="28" t="n"/>
      <c r="O67" s="47" t="n"/>
      <c r="P67" s="47" t="n"/>
      <c r="Q67" s="32">
        <f>IF(OR(B67="",K67="",K67="No requerida"),"",IF(K67="Corregida",IF(M67="","",MAX(0,M67-B67)),IF(OR(K67="Pendiente",K67="En proceso"),MAX(0,TODAY()-B67),"")))</f>
        <v/>
      </c>
      <c r="R67" s="20">
        <f>IF(A67="","",IF(OR(B67="",C67="",D67="",G67="",H67="",I67="",K67="",N67=""),"REVISAR: faltan datos",IF(I67="No revisado","REVISAR: inspección incompleta",IF(AND(OR(I67="Falla",I67="Intermitente"),K67="No requerida"),"REVISAR: incidencia sin corrección",IF(AND(OR(I67="Funciona",I67="No aplica"),OR(K67="Pendiente",K67="En proceso")),"REVISAR: resultado y estado",IF(AND(K67="Corregida",M67=""),"REVISAR: falta fecha corregida",IF(AND(M67&lt;&gt;"",B67&lt;&gt;"",M67&lt;B67),"REVISAR: orden de fechas",IF(AND(OR(K67="Pendiente",K67="En proceso"),L67=""),"REVISAR: falta compromiso",IF(AND(OR(K67="Pendiente",K67="En proceso"),L67&lt;&gt;"",L67&lt;TODAY()),"VENCIDA: revisar compromiso",IF(AND(OR(K67="Pendiente",K67="En proceso"),Q67&lt;&gt;"",Q67&gt;'Parámetros'!$B$5),"ADVERTENCIA: supera objetivo",IF(AND(O67&lt;&gt;"",P67&lt;&gt;"",O67&gt;0,P67&gt;O67*(1+'Parámetros'!$B$6)),"REVISAR: costo sobre tolerancia",IF(OR(K67="Pendiente",K67="En proceso"),"PENDIENTE","SIN ALERTA"))))))))))))</f>
        <v/>
      </c>
      <c r="S67" s="48">
        <f>IF(OR(O67="",P67=""),"",P67-O67)</f>
        <v/>
      </c>
    </row>
    <row r="68">
      <c r="A68" s="26" t="n"/>
      <c r="B68" s="46" t="n"/>
      <c r="C68" s="26" t="n"/>
      <c r="D68" s="28" t="n"/>
      <c r="E68" s="29" t="n"/>
      <c r="F68" s="34">
        <f>IF(G68="","",IFERROR(VLOOKUP(G68,'Parámetros'!$F$5:$G$18,2,FALSE),"REVISAR CATÁLOGO"))</f>
        <v/>
      </c>
      <c r="G68" s="26" t="n"/>
      <c r="H68" s="26" t="n"/>
      <c r="I68" s="26" t="n"/>
      <c r="J68" s="28" t="n"/>
      <c r="K68" s="26" t="n"/>
      <c r="L68" s="46" t="n"/>
      <c r="M68" s="46" t="n"/>
      <c r="N68" s="28" t="n"/>
      <c r="O68" s="47" t="n"/>
      <c r="P68" s="47" t="n"/>
      <c r="Q68" s="35">
        <f>IF(OR(B68="",K68="",K68="No requerida"),"",IF(K68="Corregida",IF(M68="","",MAX(0,M68-B68)),IF(OR(K68="Pendiente",K68="En proceso"),MAX(0,TODAY()-B68),"")))</f>
        <v/>
      </c>
      <c r="R68" s="24">
        <f>IF(A68="","",IF(OR(B68="",C68="",D68="",G68="",H68="",I68="",K68="",N68=""),"REVISAR: faltan datos",IF(I68="No revisado","REVISAR: inspección incompleta",IF(AND(OR(I68="Falla",I68="Intermitente"),K68="No requerida"),"REVISAR: incidencia sin corrección",IF(AND(OR(I68="Funciona",I68="No aplica"),OR(K68="Pendiente",K68="En proceso")),"REVISAR: resultado y estado",IF(AND(K68="Corregida",M68=""),"REVISAR: falta fecha corregida",IF(AND(M68&lt;&gt;"",B68&lt;&gt;"",M68&lt;B68),"REVISAR: orden de fechas",IF(AND(OR(K68="Pendiente",K68="En proceso"),L68=""),"REVISAR: falta compromiso",IF(AND(OR(K68="Pendiente",K68="En proceso"),L68&lt;&gt;"",L68&lt;TODAY()),"VENCIDA: revisar compromiso",IF(AND(OR(K68="Pendiente",K68="En proceso"),Q68&lt;&gt;"",Q68&gt;'Parámetros'!$B$5),"ADVERTENCIA: supera objetivo",IF(AND(O68&lt;&gt;"",P68&lt;&gt;"",O68&gt;0,P68&gt;O68*(1+'Parámetros'!$B$6)),"REVISAR: costo sobre tolerancia",IF(OR(K68="Pendiente",K68="En proceso"),"PENDIENTE","SIN ALERTA"))))))))))))</f>
        <v/>
      </c>
      <c r="S68" s="49">
        <f>IF(OR(O68="",P68=""),"",P68-O68)</f>
        <v/>
      </c>
    </row>
    <row r="69">
      <c r="A69" s="26" t="n"/>
      <c r="B69" s="46" t="n"/>
      <c r="C69" s="26" t="n"/>
      <c r="D69" s="28" t="n"/>
      <c r="E69" s="29" t="n"/>
      <c r="F69" s="30">
        <f>IF(G69="","",IFERROR(VLOOKUP(G69,'Parámetros'!$F$5:$G$18,2,FALSE),"REVISAR CATÁLOGO"))</f>
        <v/>
      </c>
      <c r="G69" s="26" t="n"/>
      <c r="H69" s="26" t="n"/>
      <c r="I69" s="26" t="n"/>
      <c r="J69" s="28" t="n"/>
      <c r="K69" s="26" t="n"/>
      <c r="L69" s="46" t="n"/>
      <c r="M69" s="46" t="n"/>
      <c r="N69" s="28" t="n"/>
      <c r="O69" s="47" t="n"/>
      <c r="P69" s="47" t="n"/>
      <c r="Q69" s="32">
        <f>IF(OR(B69="",K69="",K69="No requerida"),"",IF(K69="Corregida",IF(M69="","",MAX(0,M69-B69)),IF(OR(K69="Pendiente",K69="En proceso"),MAX(0,TODAY()-B69),"")))</f>
        <v/>
      </c>
      <c r="R69" s="20">
        <f>IF(A69="","",IF(OR(B69="",C69="",D69="",G69="",H69="",I69="",K69="",N69=""),"REVISAR: faltan datos",IF(I69="No revisado","REVISAR: inspección incompleta",IF(AND(OR(I69="Falla",I69="Intermitente"),K69="No requerida"),"REVISAR: incidencia sin corrección",IF(AND(OR(I69="Funciona",I69="No aplica"),OR(K69="Pendiente",K69="En proceso")),"REVISAR: resultado y estado",IF(AND(K69="Corregida",M69=""),"REVISAR: falta fecha corregida",IF(AND(M69&lt;&gt;"",B69&lt;&gt;"",M69&lt;B69),"REVISAR: orden de fechas",IF(AND(OR(K69="Pendiente",K69="En proceso"),L69=""),"REVISAR: falta compromiso",IF(AND(OR(K69="Pendiente",K69="En proceso"),L69&lt;&gt;"",L69&lt;TODAY()),"VENCIDA: revisar compromiso",IF(AND(OR(K69="Pendiente",K69="En proceso"),Q69&lt;&gt;"",Q69&gt;'Parámetros'!$B$5),"ADVERTENCIA: supera objetivo",IF(AND(O69&lt;&gt;"",P69&lt;&gt;"",O69&gt;0,P69&gt;O69*(1+'Parámetros'!$B$6)),"REVISAR: costo sobre tolerancia",IF(OR(K69="Pendiente",K69="En proceso"),"PENDIENTE","SIN ALERTA"))))))))))))</f>
        <v/>
      </c>
      <c r="S69" s="48">
        <f>IF(OR(O69="",P69=""),"",P69-O69)</f>
        <v/>
      </c>
    </row>
    <row r="70">
      <c r="A70" s="26" t="n"/>
      <c r="B70" s="46" t="n"/>
      <c r="C70" s="26" t="n"/>
      <c r="D70" s="28" t="n"/>
      <c r="E70" s="29" t="n"/>
      <c r="F70" s="34">
        <f>IF(G70="","",IFERROR(VLOOKUP(G70,'Parámetros'!$F$5:$G$18,2,FALSE),"REVISAR CATÁLOGO"))</f>
        <v/>
      </c>
      <c r="G70" s="26" t="n"/>
      <c r="H70" s="26" t="n"/>
      <c r="I70" s="26" t="n"/>
      <c r="J70" s="28" t="n"/>
      <c r="K70" s="26" t="n"/>
      <c r="L70" s="46" t="n"/>
      <c r="M70" s="46" t="n"/>
      <c r="N70" s="28" t="n"/>
      <c r="O70" s="47" t="n"/>
      <c r="P70" s="47" t="n"/>
      <c r="Q70" s="35">
        <f>IF(OR(B70="",K70="",K70="No requerida"),"",IF(K70="Corregida",IF(M70="","",MAX(0,M70-B70)),IF(OR(K70="Pendiente",K70="En proceso"),MAX(0,TODAY()-B70),"")))</f>
        <v/>
      </c>
      <c r="R70" s="24">
        <f>IF(A70="","",IF(OR(B70="",C70="",D70="",G70="",H70="",I70="",K70="",N70=""),"REVISAR: faltan datos",IF(I70="No revisado","REVISAR: inspección incompleta",IF(AND(OR(I70="Falla",I70="Intermitente"),K70="No requerida"),"REVISAR: incidencia sin corrección",IF(AND(OR(I70="Funciona",I70="No aplica"),OR(K70="Pendiente",K70="En proceso")),"REVISAR: resultado y estado",IF(AND(K70="Corregida",M70=""),"REVISAR: falta fecha corregida",IF(AND(M70&lt;&gt;"",B70&lt;&gt;"",M70&lt;B70),"REVISAR: orden de fechas",IF(AND(OR(K70="Pendiente",K70="En proceso"),L70=""),"REVISAR: falta compromiso",IF(AND(OR(K70="Pendiente",K70="En proceso"),L70&lt;&gt;"",L70&lt;TODAY()),"VENCIDA: revisar compromiso",IF(AND(OR(K70="Pendiente",K70="En proceso"),Q70&lt;&gt;"",Q70&gt;'Parámetros'!$B$5),"ADVERTENCIA: supera objetivo",IF(AND(O70&lt;&gt;"",P70&lt;&gt;"",O70&gt;0,P70&gt;O70*(1+'Parámetros'!$B$6)),"REVISAR: costo sobre tolerancia",IF(OR(K70="Pendiente",K70="En proceso"),"PENDIENTE","SIN ALERTA"))))))))))))</f>
        <v/>
      </c>
      <c r="S70" s="49">
        <f>IF(OR(O70="",P70=""),"",P70-O70)</f>
        <v/>
      </c>
    </row>
    <row r="71">
      <c r="A71" s="26" t="n"/>
      <c r="B71" s="46" t="n"/>
      <c r="C71" s="26" t="n"/>
      <c r="D71" s="28" t="n"/>
      <c r="E71" s="29" t="n"/>
      <c r="F71" s="30">
        <f>IF(G71="","",IFERROR(VLOOKUP(G71,'Parámetros'!$F$5:$G$18,2,FALSE),"REVISAR CATÁLOGO"))</f>
        <v/>
      </c>
      <c r="G71" s="26" t="n"/>
      <c r="H71" s="26" t="n"/>
      <c r="I71" s="26" t="n"/>
      <c r="J71" s="28" t="n"/>
      <c r="K71" s="26" t="n"/>
      <c r="L71" s="46" t="n"/>
      <c r="M71" s="46" t="n"/>
      <c r="N71" s="28" t="n"/>
      <c r="O71" s="47" t="n"/>
      <c r="P71" s="47" t="n"/>
      <c r="Q71" s="32">
        <f>IF(OR(B71="",K71="",K71="No requerida"),"",IF(K71="Corregida",IF(M71="","",MAX(0,M71-B71)),IF(OR(K71="Pendiente",K71="En proceso"),MAX(0,TODAY()-B71),"")))</f>
        <v/>
      </c>
      <c r="R71" s="20">
        <f>IF(A71="","",IF(OR(B71="",C71="",D71="",G71="",H71="",I71="",K71="",N71=""),"REVISAR: faltan datos",IF(I71="No revisado","REVISAR: inspección incompleta",IF(AND(OR(I71="Falla",I71="Intermitente"),K71="No requerida"),"REVISAR: incidencia sin corrección",IF(AND(OR(I71="Funciona",I71="No aplica"),OR(K71="Pendiente",K71="En proceso")),"REVISAR: resultado y estado",IF(AND(K71="Corregida",M71=""),"REVISAR: falta fecha corregida",IF(AND(M71&lt;&gt;"",B71&lt;&gt;"",M71&lt;B71),"REVISAR: orden de fechas",IF(AND(OR(K71="Pendiente",K71="En proceso"),L71=""),"REVISAR: falta compromiso",IF(AND(OR(K71="Pendiente",K71="En proceso"),L71&lt;&gt;"",L71&lt;TODAY()),"VENCIDA: revisar compromiso",IF(AND(OR(K71="Pendiente",K71="En proceso"),Q71&lt;&gt;"",Q71&gt;'Parámetros'!$B$5),"ADVERTENCIA: supera objetivo",IF(AND(O71&lt;&gt;"",P71&lt;&gt;"",O71&gt;0,P71&gt;O71*(1+'Parámetros'!$B$6)),"REVISAR: costo sobre tolerancia",IF(OR(K71="Pendiente",K71="En proceso"),"PENDIENTE","SIN ALERTA"))))))))))))</f>
        <v/>
      </c>
      <c r="S71" s="48">
        <f>IF(OR(O71="",P71=""),"",P71-O71)</f>
        <v/>
      </c>
    </row>
    <row r="72">
      <c r="A72" s="26" t="n"/>
      <c r="B72" s="46" t="n"/>
      <c r="C72" s="26" t="n"/>
      <c r="D72" s="28" t="n"/>
      <c r="E72" s="29" t="n"/>
      <c r="F72" s="34">
        <f>IF(G72="","",IFERROR(VLOOKUP(G72,'Parámetros'!$F$5:$G$18,2,FALSE),"REVISAR CATÁLOGO"))</f>
        <v/>
      </c>
      <c r="G72" s="26" t="n"/>
      <c r="H72" s="26" t="n"/>
      <c r="I72" s="26" t="n"/>
      <c r="J72" s="28" t="n"/>
      <c r="K72" s="26" t="n"/>
      <c r="L72" s="46" t="n"/>
      <c r="M72" s="46" t="n"/>
      <c r="N72" s="28" t="n"/>
      <c r="O72" s="47" t="n"/>
      <c r="P72" s="47" t="n"/>
      <c r="Q72" s="35">
        <f>IF(OR(B72="",K72="",K72="No requerida"),"",IF(K72="Corregida",IF(M72="","",MAX(0,M72-B72)),IF(OR(K72="Pendiente",K72="En proceso"),MAX(0,TODAY()-B72),"")))</f>
        <v/>
      </c>
      <c r="R72" s="24">
        <f>IF(A72="","",IF(OR(B72="",C72="",D72="",G72="",H72="",I72="",K72="",N72=""),"REVISAR: faltan datos",IF(I72="No revisado","REVISAR: inspección incompleta",IF(AND(OR(I72="Falla",I72="Intermitente"),K72="No requerida"),"REVISAR: incidencia sin corrección",IF(AND(OR(I72="Funciona",I72="No aplica"),OR(K72="Pendiente",K72="En proceso")),"REVISAR: resultado y estado",IF(AND(K72="Corregida",M72=""),"REVISAR: falta fecha corregida",IF(AND(M72&lt;&gt;"",B72&lt;&gt;"",M72&lt;B72),"REVISAR: orden de fechas",IF(AND(OR(K72="Pendiente",K72="En proceso"),L72=""),"REVISAR: falta compromiso",IF(AND(OR(K72="Pendiente",K72="En proceso"),L72&lt;&gt;"",L72&lt;TODAY()),"VENCIDA: revisar compromiso",IF(AND(OR(K72="Pendiente",K72="En proceso"),Q72&lt;&gt;"",Q72&gt;'Parámetros'!$B$5),"ADVERTENCIA: supera objetivo",IF(AND(O72&lt;&gt;"",P72&lt;&gt;"",O72&gt;0,P72&gt;O72*(1+'Parámetros'!$B$6)),"REVISAR: costo sobre tolerancia",IF(OR(K72="Pendiente",K72="En proceso"),"PENDIENTE","SIN ALERTA"))))))))))))</f>
        <v/>
      </c>
      <c r="S72" s="49">
        <f>IF(OR(O72="",P72=""),"",P72-O72)</f>
        <v/>
      </c>
    </row>
    <row r="73">
      <c r="A73" s="26" t="n"/>
      <c r="B73" s="46" t="n"/>
      <c r="C73" s="26" t="n"/>
      <c r="D73" s="28" t="n"/>
      <c r="E73" s="29" t="n"/>
      <c r="F73" s="30">
        <f>IF(G73="","",IFERROR(VLOOKUP(G73,'Parámetros'!$F$5:$G$18,2,FALSE),"REVISAR CATÁLOGO"))</f>
        <v/>
      </c>
      <c r="G73" s="26" t="n"/>
      <c r="H73" s="26" t="n"/>
      <c r="I73" s="26" t="n"/>
      <c r="J73" s="28" t="n"/>
      <c r="K73" s="26" t="n"/>
      <c r="L73" s="46" t="n"/>
      <c r="M73" s="46" t="n"/>
      <c r="N73" s="28" t="n"/>
      <c r="O73" s="47" t="n"/>
      <c r="P73" s="47" t="n"/>
      <c r="Q73" s="32">
        <f>IF(OR(B73="",K73="",K73="No requerida"),"",IF(K73="Corregida",IF(M73="","",MAX(0,M73-B73)),IF(OR(K73="Pendiente",K73="En proceso"),MAX(0,TODAY()-B73),"")))</f>
        <v/>
      </c>
      <c r="R73" s="20">
        <f>IF(A73="","",IF(OR(B73="",C73="",D73="",G73="",H73="",I73="",K73="",N73=""),"REVISAR: faltan datos",IF(I73="No revisado","REVISAR: inspección incompleta",IF(AND(OR(I73="Falla",I73="Intermitente"),K73="No requerida"),"REVISAR: incidencia sin corrección",IF(AND(OR(I73="Funciona",I73="No aplica"),OR(K73="Pendiente",K73="En proceso")),"REVISAR: resultado y estado",IF(AND(K73="Corregida",M73=""),"REVISAR: falta fecha corregida",IF(AND(M73&lt;&gt;"",B73&lt;&gt;"",M73&lt;B73),"REVISAR: orden de fechas",IF(AND(OR(K73="Pendiente",K73="En proceso"),L73=""),"REVISAR: falta compromiso",IF(AND(OR(K73="Pendiente",K73="En proceso"),L73&lt;&gt;"",L73&lt;TODAY()),"VENCIDA: revisar compromiso",IF(AND(OR(K73="Pendiente",K73="En proceso"),Q73&lt;&gt;"",Q73&gt;'Parámetros'!$B$5),"ADVERTENCIA: supera objetivo",IF(AND(O73&lt;&gt;"",P73&lt;&gt;"",O73&gt;0,P73&gt;O73*(1+'Parámetros'!$B$6)),"REVISAR: costo sobre tolerancia",IF(OR(K73="Pendiente",K73="En proceso"),"PENDIENTE","SIN ALERTA"))))))))))))</f>
        <v/>
      </c>
      <c r="S73" s="48">
        <f>IF(OR(O73="",P73=""),"",P73-O73)</f>
        <v/>
      </c>
    </row>
    <row r="74">
      <c r="A74" s="26" t="n"/>
      <c r="B74" s="46" t="n"/>
      <c r="C74" s="26" t="n"/>
      <c r="D74" s="28" t="n"/>
      <c r="E74" s="29" t="n"/>
      <c r="F74" s="34">
        <f>IF(G74="","",IFERROR(VLOOKUP(G74,'Parámetros'!$F$5:$G$18,2,FALSE),"REVISAR CATÁLOGO"))</f>
        <v/>
      </c>
      <c r="G74" s="26" t="n"/>
      <c r="H74" s="26" t="n"/>
      <c r="I74" s="26" t="n"/>
      <c r="J74" s="28" t="n"/>
      <c r="K74" s="26" t="n"/>
      <c r="L74" s="46" t="n"/>
      <c r="M74" s="46" t="n"/>
      <c r="N74" s="28" t="n"/>
      <c r="O74" s="47" t="n"/>
      <c r="P74" s="47" t="n"/>
      <c r="Q74" s="35">
        <f>IF(OR(B74="",K74="",K74="No requerida"),"",IF(K74="Corregida",IF(M74="","",MAX(0,M74-B74)),IF(OR(K74="Pendiente",K74="En proceso"),MAX(0,TODAY()-B74),"")))</f>
        <v/>
      </c>
      <c r="R74" s="24">
        <f>IF(A74="","",IF(OR(B74="",C74="",D74="",G74="",H74="",I74="",K74="",N74=""),"REVISAR: faltan datos",IF(I74="No revisado","REVISAR: inspección incompleta",IF(AND(OR(I74="Falla",I74="Intermitente"),K74="No requerida"),"REVISAR: incidencia sin corrección",IF(AND(OR(I74="Funciona",I74="No aplica"),OR(K74="Pendiente",K74="En proceso")),"REVISAR: resultado y estado",IF(AND(K74="Corregida",M74=""),"REVISAR: falta fecha corregida",IF(AND(M74&lt;&gt;"",B74&lt;&gt;"",M74&lt;B74),"REVISAR: orden de fechas",IF(AND(OR(K74="Pendiente",K74="En proceso"),L74=""),"REVISAR: falta compromiso",IF(AND(OR(K74="Pendiente",K74="En proceso"),L74&lt;&gt;"",L74&lt;TODAY()),"VENCIDA: revisar compromiso",IF(AND(OR(K74="Pendiente",K74="En proceso"),Q74&lt;&gt;"",Q74&gt;'Parámetros'!$B$5),"ADVERTENCIA: supera objetivo",IF(AND(O74&lt;&gt;"",P74&lt;&gt;"",O74&gt;0,P74&gt;O74*(1+'Parámetros'!$B$6)),"REVISAR: costo sobre tolerancia",IF(OR(K74="Pendiente",K74="En proceso"),"PENDIENTE","SIN ALERTA"))))))))))))</f>
        <v/>
      </c>
      <c r="S74" s="49">
        <f>IF(OR(O74="",P74=""),"",P74-O74)</f>
        <v/>
      </c>
    </row>
    <row r="75">
      <c r="A75" s="26" t="n"/>
      <c r="B75" s="46" t="n"/>
      <c r="C75" s="26" t="n"/>
      <c r="D75" s="28" t="n"/>
      <c r="E75" s="29" t="n"/>
      <c r="F75" s="30">
        <f>IF(G75="","",IFERROR(VLOOKUP(G75,'Parámetros'!$F$5:$G$18,2,FALSE),"REVISAR CATÁLOGO"))</f>
        <v/>
      </c>
      <c r="G75" s="26" t="n"/>
      <c r="H75" s="26" t="n"/>
      <c r="I75" s="26" t="n"/>
      <c r="J75" s="28" t="n"/>
      <c r="K75" s="26" t="n"/>
      <c r="L75" s="46" t="n"/>
      <c r="M75" s="46" t="n"/>
      <c r="N75" s="28" t="n"/>
      <c r="O75" s="47" t="n"/>
      <c r="P75" s="47" t="n"/>
      <c r="Q75" s="32">
        <f>IF(OR(B75="",K75="",K75="No requerida"),"",IF(K75="Corregida",IF(M75="","",MAX(0,M75-B75)),IF(OR(K75="Pendiente",K75="En proceso"),MAX(0,TODAY()-B75),"")))</f>
        <v/>
      </c>
      <c r="R75" s="20">
        <f>IF(A75="","",IF(OR(B75="",C75="",D75="",G75="",H75="",I75="",K75="",N75=""),"REVISAR: faltan datos",IF(I75="No revisado","REVISAR: inspección incompleta",IF(AND(OR(I75="Falla",I75="Intermitente"),K75="No requerida"),"REVISAR: incidencia sin corrección",IF(AND(OR(I75="Funciona",I75="No aplica"),OR(K75="Pendiente",K75="En proceso")),"REVISAR: resultado y estado",IF(AND(K75="Corregida",M75=""),"REVISAR: falta fecha corregida",IF(AND(M75&lt;&gt;"",B75&lt;&gt;"",M75&lt;B75),"REVISAR: orden de fechas",IF(AND(OR(K75="Pendiente",K75="En proceso"),L75=""),"REVISAR: falta compromiso",IF(AND(OR(K75="Pendiente",K75="En proceso"),L75&lt;&gt;"",L75&lt;TODAY()),"VENCIDA: revisar compromiso",IF(AND(OR(K75="Pendiente",K75="En proceso"),Q75&lt;&gt;"",Q75&gt;'Parámetros'!$B$5),"ADVERTENCIA: supera objetivo",IF(AND(O75&lt;&gt;"",P75&lt;&gt;"",O75&gt;0,P75&gt;O75*(1+'Parámetros'!$B$6)),"REVISAR: costo sobre tolerancia",IF(OR(K75="Pendiente",K75="En proceso"),"PENDIENTE","SIN ALERTA"))))))))))))</f>
        <v/>
      </c>
      <c r="S75" s="48">
        <f>IF(OR(O75="",P75=""),"",P75-O75)</f>
        <v/>
      </c>
    </row>
    <row r="76">
      <c r="A76" s="26" t="n"/>
      <c r="B76" s="46" t="n"/>
      <c r="C76" s="26" t="n"/>
      <c r="D76" s="28" t="n"/>
      <c r="E76" s="29" t="n"/>
      <c r="F76" s="34">
        <f>IF(G76="","",IFERROR(VLOOKUP(G76,'Parámetros'!$F$5:$G$18,2,FALSE),"REVISAR CATÁLOGO"))</f>
        <v/>
      </c>
      <c r="G76" s="26" t="n"/>
      <c r="H76" s="26" t="n"/>
      <c r="I76" s="26" t="n"/>
      <c r="J76" s="28" t="n"/>
      <c r="K76" s="26" t="n"/>
      <c r="L76" s="46" t="n"/>
      <c r="M76" s="46" t="n"/>
      <c r="N76" s="28" t="n"/>
      <c r="O76" s="47" t="n"/>
      <c r="P76" s="47" t="n"/>
      <c r="Q76" s="35">
        <f>IF(OR(B76="",K76="",K76="No requerida"),"",IF(K76="Corregida",IF(M76="","",MAX(0,M76-B76)),IF(OR(K76="Pendiente",K76="En proceso"),MAX(0,TODAY()-B76),"")))</f>
        <v/>
      </c>
      <c r="R76" s="24">
        <f>IF(A76="","",IF(OR(B76="",C76="",D76="",G76="",H76="",I76="",K76="",N76=""),"REVISAR: faltan datos",IF(I76="No revisado","REVISAR: inspección incompleta",IF(AND(OR(I76="Falla",I76="Intermitente"),K76="No requerida"),"REVISAR: incidencia sin corrección",IF(AND(OR(I76="Funciona",I76="No aplica"),OR(K76="Pendiente",K76="En proceso")),"REVISAR: resultado y estado",IF(AND(K76="Corregida",M76=""),"REVISAR: falta fecha corregida",IF(AND(M76&lt;&gt;"",B76&lt;&gt;"",M76&lt;B76),"REVISAR: orden de fechas",IF(AND(OR(K76="Pendiente",K76="En proceso"),L76=""),"REVISAR: falta compromiso",IF(AND(OR(K76="Pendiente",K76="En proceso"),L76&lt;&gt;"",L76&lt;TODAY()),"VENCIDA: revisar compromiso",IF(AND(OR(K76="Pendiente",K76="En proceso"),Q76&lt;&gt;"",Q76&gt;'Parámetros'!$B$5),"ADVERTENCIA: supera objetivo",IF(AND(O76&lt;&gt;"",P76&lt;&gt;"",O76&gt;0,P76&gt;O76*(1+'Parámetros'!$B$6)),"REVISAR: costo sobre tolerancia",IF(OR(K76="Pendiente",K76="En proceso"),"PENDIENTE","SIN ALERTA"))))))))))))</f>
        <v/>
      </c>
      <c r="S76" s="49">
        <f>IF(OR(O76="",P76=""),"",P76-O76)</f>
        <v/>
      </c>
    </row>
    <row r="77">
      <c r="A77" s="26" t="n"/>
      <c r="B77" s="46" t="n"/>
      <c r="C77" s="26" t="n"/>
      <c r="D77" s="28" t="n"/>
      <c r="E77" s="29" t="n"/>
      <c r="F77" s="30">
        <f>IF(G77="","",IFERROR(VLOOKUP(G77,'Parámetros'!$F$5:$G$18,2,FALSE),"REVISAR CATÁLOGO"))</f>
        <v/>
      </c>
      <c r="G77" s="26" t="n"/>
      <c r="H77" s="26" t="n"/>
      <c r="I77" s="26" t="n"/>
      <c r="J77" s="28" t="n"/>
      <c r="K77" s="26" t="n"/>
      <c r="L77" s="46" t="n"/>
      <c r="M77" s="46" t="n"/>
      <c r="N77" s="28" t="n"/>
      <c r="O77" s="47" t="n"/>
      <c r="P77" s="47" t="n"/>
      <c r="Q77" s="32">
        <f>IF(OR(B77="",K77="",K77="No requerida"),"",IF(K77="Corregida",IF(M77="","",MAX(0,M77-B77)),IF(OR(K77="Pendiente",K77="En proceso"),MAX(0,TODAY()-B77),"")))</f>
        <v/>
      </c>
      <c r="R77" s="20">
        <f>IF(A77="","",IF(OR(B77="",C77="",D77="",G77="",H77="",I77="",K77="",N77=""),"REVISAR: faltan datos",IF(I77="No revisado","REVISAR: inspección incompleta",IF(AND(OR(I77="Falla",I77="Intermitente"),K77="No requerida"),"REVISAR: incidencia sin corrección",IF(AND(OR(I77="Funciona",I77="No aplica"),OR(K77="Pendiente",K77="En proceso")),"REVISAR: resultado y estado",IF(AND(K77="Corregida",M77=""),"REVISAR: falta fecha corregida",IF(AND(M77&lt;&gt;"",B77&lt;&gt;"",M77&lt;B77),"REVISAR: orden de fechas",IF(AND(OR(K77="Pendiente",K77="En proceso"),L77=""),"REVISAR: falta compromiso",IF(AND(OR(K77="Pendiente",K77="En proceso"),L77&lt;&gt;"",L77&lt;TODAY()),"VENCIDA: revisar compromiso",IF(AND(OR(K77="Pendiente",K77="En proceso"),Q77&lt;&gt;"",Q77&gt;'Parámetros'!$B$5),"ADVERTENCIA: supera objetivo",IF(AND(O77&lt;&gt;"",P77&lt;&gt;"",O77&gt;0,P77&gt;O77*(1+'Parámetros'!$B$6)),"REVISAR: costo sobre tolerancia",IF(OR(K77="Pendiente",K77="En proceso"),"PENDIENTE","SIN ALERTA"))))))))))))</f>
        <v/>
      </c>
      <c r="S77" s="48">
        <f>IF(OR(O77="",P77=""),"",P77-O77)</f>
        <v/>
      </c>
    </row>
    <row r="78">
      <c r="A78" s="26" t="n"/>
      <c r="B78" s="46" t="n"/>
      <c r="C78" s="26" t="n"/>
      <c r="D78" s="28" t="n"/>
      <c r="E78" s="29" t="n"/>
      <c r="F78" s="34">
        <f>IF(G78="","",IFERROR(VLOOKUP(G78,'Parámetros'!$F$5:$G$18,2,FALSE),"REVISAR CATÁLOGO"))</f>
        <v/>
      </c>
      <c r="G78" s="26" t="n"/>
      <c r="H78" s="26" t="n"/>
      <c r="I78" s="26" t="n"/>
      <c r="J78" s="28" t="n"/>
      <c r="K78" s="26" t="n"/>
      <c r="L78" s="46" t="n"/>
      <c r="M78" s="46" t="n"/>
      <c r="N78" s="28" t="n"/>
      <c r="O78" s="47" t="n"/>
      <c r="P78" s="47" t="n"/>
      <c r="Q78" s="35">
        <f>IF(OR(B78="",K78="",K78="No requerida"),"",IF(K78="Corregida",IF(M78="","",MAX(0,M78-B78)),IF(OR(K78="Pendiente",K78="En proceso"),MAX(0,TODAY()-B78),"")))</f>
        <v/>
      </c>
      <c r="R78" s="24">
        <f>IF(A78="","",IF(OR(B78="",C78="",D78="",G78="",H78="",I78="",K78="",N78=""),"REVISAR: faltan datos",IF(I78="No revisado","REVISAR: inspección incompleta",IF(AND(OR(I78="Falla",I78="Intermitente"),K78="No requerida"),"REVISAR: incidencia sin corrección",IF(AND(OR(I78="Funciona",I78="No aplica"),OR(K78="Pendiente",K78="En proceso")),"REVISAR: resultado y estado",IF(AND(K78="Corregida",M78=""),"REVISAR: falta fecha corregida",IF(AND(M78&lt;&gt;"",B78&lt;&gt;"",M78&lt;B78),"REVISAR: orden de fechas",IF(AND(OR(K78="Pendiente",K78="En proceso"),L78=""),"REVISAR: falta compromiso",IF(AND(OR(K78="Pendiente",K78="En proceso"),L78&lt;&gt;"",L78&lt;TODAY()),"VENCIDA: revisar compromiso",IF(AND(OR(K78="Pendiente",K78="En proceso"),Q78&lt;&gt;"",Q78&gt;'Parámetros'!$B$5),"ADVERTENCIA: supera objetivo",IF(AND(O78&lt;&gt;"",P78&lt;&gt;"",O78&gt;0,P78&gt;O78*(1+'Parámetros'!$B$6)),"REVISAR: costo sobre tolerancia",IF(OR(K78="Pendiente",K78="En proceso"),"PENDIENTE","SIN ALERTA"))))))))))))</f>
        <v/>
      </c>
      <c r="S78" s="49">
        <f>IF(OR(O78="",P78=""),"",P78-O78)</f>
        <v/>
      </c>
    </row>
    <row r="79">
      <c r="A79" s="26" t="n"/>
      <c r="B79" s="46" t="n"/>
      <c r="C79" s="26" t="n"/>
      <c r="D79" s="28" t="n"/>
      <c r="E79" s="29" t="n"/>
      <c r="F79" s="30">
        <f>IF(G79="","",IFERROR(VLOOKUP(G79,'Parámetros'!$F$5:$G$18,2,FALSE),"REVISAR CATÁLOGO"))</f>
        <v/>
      </c>
      <c r="G79" s="26" t="n"/>
      <c r="H79" s="26" t="n"/>
      <c r="I79" s="26" t="n"/>
      <c r="J79" s="28" t="n"/>
      <c r="K79" s="26" t="n"/>
      <c r="L79" s="46" t="n"/>
      <c r="M79" s="46" t="n"/>
      <c r="N79" s="28" t="n"/>
      <c r="O79" s="47" t="n"/>
      <c r="P79" s="47" t="n"/>
      <c r="Q79" s="32">
        <f>IF(OR(B79="",K79="",K79="No requerida"),"",IF(K79="Corregida",IF(M79="","",MAX(0,M79-B79)),IF(OR(K79="Pendiente",K79="En proceso"),MAX(0,TODAY()-B79),"")))</f>
        <v/>
      </c>
      <c r="R79" s="20">
        <f>IF(A79="","",IF(OR(B79="",C79="",D79="",G79="",H79="",I79="",K79="",N79=""),"REVISAR: faltan datos",IF(I79="No revisado","REVISAR: inspección incompleta",IF(AND(OR(I79="Falla",I79="Intermitente"),K79="No requerida"),"REVISAR: incidencia sin corrección",IF(AND(OR(I79="Funciona",I79="No aplica"),OR(K79="Pendiente",K79="En proceso")),"REVISAR: resultado y estado",IF(AND(K79="Corregida",M79=""),"REVISAR: falta fecha corregida",IF(AND(M79&lt;&gt;"",B79&lt;&gt;"",M79&lt;B79),"REVISAR: orden de fechas",IF(AND(OR(K79="Pendiente",K79="En proceso"),L79=""),"REVISAR: falta compromiso",IF(AND(OR(K79="Pendiente",K79="En proceso"),L79&lt;&gt;"",L79&lt;TODAY()),"VENCIDA: revisar compromiso",IF(AND(OR(K79="Pendiente",K79="En proceso"),Q79&lt;&gt;"",Q79&gt;'Parámetros'!$B$5),"ADVERTENCIA: supera objetivo",IF(AND(O79&lt;&gt;"",P79&lt;&gt;"",O79&gt;0,P79&gt;O79*(1+'Parámetros'!$B$6)),"REVISAR: costo sobre tolerancia",IF(OR(K79="Pendiente",K79="En proceso"),"PENDIENTE","SIN ALERTA"))))))))))))</f>
        <v/>
      </c>
      <c r="S79" s="48">
        <f>IF(OR(O79="",P79=""),"",P79-O79)</f>
        <v/>
      </c>
    </row>
    <row r="80">
      <c r="A80" s="26" t="n"/>
      <c r="B80" s="46" t="n"/>
      <c r="C80" s="26" t="n"/>
      <c r="D80" s="28" t="n"/>
      <c r="E80" s="29" t="n"/>
      <c r="F80" s="34">
        <f>IF(G80="","",IFERROR(VLOOKUP(G80,'Parámetros'!$F$5:$G$18,2,FALSE),"REVISAR CATÁLOGO"))</f>
        <v/>
      </c>
      <c r="G80" s="26" t="n"/>
      <c r="H80" s="26" t="n"/>
      <c r="I80" s="26" t="n"/>
      <c r="J80" s="28" t="n"/>
      <c r="K80" s="26" t="n"/>
      <c r="L80" s="46" t="n"/>
      <c r="M80" s="46" t="n"/>
      <c r="N80" s="28" t="n"/>
      <c r="O80" s="47" t="n"/>
      <c r="P80" s="47" t="n"/>
      <c r="Q80" s="35">
        <f>IF(OR(B80="",K80="",K80="No requerida"),"",IF(K80="Corregida",IF(M80="","",MAX(0,M80-B80)),IF(OR(K80="Pendiente",K80="En proceso"),MAX(0,TODAY()-B80),"")))</f>
        <v/>
      </c>
      <c r="R80" s="24">
        <f>IF(A80="","",IF(OR(B80="",C80="",D80="",G80="",H80="",I80="",K80="",N80=""),"REVISAR: faltan datos",IF(I80="No revisado","REVISAR: inspección incompleta",IF(AND(OR(I80="Falla",I80="Intermitente"),K80="No requerida"),"REVISAR: incidencia sin corrección",IF(AND(OR(I80="Funciona",I80="No aplica"),OR(K80="Pendiente",K80="En proceso")),"REVISAR: resultado y estado",IF(AND(K80="Corregida",M80=""),"REVISAR: falta fecha corregida",IF(AND(M80&lt;&gt;"",B80&lt;&gt;"",M80&lt;B80),"REVISAR: orden de fechas",IF(AND(OR(K80="Pendiente",K80="En proceso"),L80=""),"REVISAR: falta compromiso",IF(AND(OR(K80="Pendiente",K80="En proceso"),L80&lt;&gt;"",L80&lt;TODAY()),"VENCIDA: revisar compromiso",IF(AND(OR(K80="Pendiente",K80="En proceso"),Q80&lt;&gt;"",Q80&gt;'Parámetros'!$B$5),"ADVERTENCIA: supera objetivo",IF(AND(O80&lt;&gt;"",P80&lt;&gt;"",O80&gt;0,P80&gt;O80*(1+'Parámetros'!$B$6)),"REVISAR: costo sobre tolerancia",IF(OR(K80="Pendiente",K80="En proceso"),"PENDIENTE","SIN ALERTA"))))))))))))</f>
        <v/>
      </c>
      <c r="S80" s="49">
        <f>IF(OR(O80="",P80=""),"",P80-O80)</f>
        <v/>
      </c>
    </row>
    <row r="81">
      <c r="A81" s="26" t="n"/>
      <c r="B81" s="46" t="n"/>
      <c r="C81" s="26" t="n"/>
      <c r="D81" s="28" t="n"/>
      <c r="E81" s="29" t="n"/>
      <c r="F81" s="30">
        <f>IF(G81="","",IFERROR(VLOOKUP(G81,'Parámetros'!$F$5:$G$18,2,FALSE),"REVISAR CATÁLOGO"))</f>
        <v/>
      </c>
      <c r="G81" s="26" t="n"/>
      <c r="H81" s="26" t="n"/>
      <c r="I81" s="26" t="n"/>
      <c r="J81" s="28" t="n"/>
      <c r="K81" s="26" t="n"/>
      <c r="L81" s="46" t="n"/>
      <c r="M81" s="46" t="n"/>
      <c r="N81" s="28" t="n"/>
      <c r="O81" s="47" t="n"/>
      <c r="P81" s="47" t="n"/>
      <c r="Q81" s="32">
        <f>IF(OR(B81="",K81="",K81="No requerida"),"",IF(K81="Corregida",IF(M81="","",MAX(0,M81-B81)),IF(OR(K81="Pendiente",K81="En proceso"),MAX(0,TODAY()-B81),"")))</f>
        <v/>
      </c>
      <c r="R81" s="20">
        <f>IF(A81="","",IF(OR(B81="",C81="",D81="",G81="",H81="",I81="",K81="",N81=""),"REVISAR: faltan datos",IF(I81="No revisado","REVISAR: inspección incompleta",IF(AND(OR(I81="Falla",I81="Intermitente"),K81="No requerida"),"REVISAR: incidencia sin corrección",IF(AND(OR(I81="Funciona",I81="No aplica"),OR(K81="Pendiente",K81="En proceso")),"REVISAR: resultado y estado",IF(AND(K81="Corregida",M81=""),"REVISAR: falta fecha corregida",IF(AND(M81&lt;&gt;"",B81&lt;&gt;"",M81&lt;B81),"REVISAR: orden de fechas",IF(AND(OR(K81="Pendiente",K81="En proceso"),L81=""),"REVISAR: falta compromiso",IF(AND(OR(K81="Pendiente",K81="En proceso"),L81&lt;&gt;"",L81&lt;TODAY()),"VENCIDA: revisar compromiso",IF(AND(OR(K81="Pendiente",K81="En proceso"),Q81&lt;&gt;"",Q81&gt;'Parámetros'!$B$5),"ADVERTENCIA: supera objetivo",IF(AND(O81&lt;&gt;"",P81&lt;&gt;"",O81&gt;0,P81&gt;O81*(1+'Parámetros'!$B$6)),"REVISAR: costo sobre tolerancia",IF(OR(K81="Pendiente",K81="En proceso"),"PENDIENTE","SIN ALERTA"))))))))))))</f>
        <v/>
      </c>
      <c r="S81" s="48">
        <f>IF(OR(O81="",P81=""),"",P81-O81)</f>
        <v/>
      </c>
    </row>
    <row r="82">
      <c r="A82" s="26" t="n"/>
      <c r="B82" s="46" t="n"/>
      <c r="C82" s="26" t="n"/>
      <c r="D82" s="28" t="n"/>
      <c r="E82" s="29" t="n"/>
      <c r="F82" s="34">
        <f>IF(G82="","",IFERROR(VLOOKUP(G82,'Parámetros'!$F$5:$G$18,2,FALSE),"REVISAR CATÁLOGO"))</f>
        <v/>
      </c>
      <c r="G82" s="26" t="n"/>
      <c r="H82" s="26" t="n"/>
      <c r="I82" s="26" t="n"/>
      <c r="J82" s="28" t="n"/>
      <c r="K82" s="26" t="n"/>
      <c r="L82" s="46" t="n"/>
      <c r="M82" s="46" t="n"/>
      <c r="N82" s="28" t="n"/>
      <c r="O82" s="47" t="n"/>
      <c r="P82" s="47" t="n"/>
      <c r="Q82" s="35">
        <f>IF(OR(B82="",K82="",K82="No requerida"),"",IF(K82="Corregida",IF(M82="","",MAX(0,M82-B82)),IF(OR(K82="Pendiente",K82="En proceso"),MAX(0,TODAY()-B82),"")))</f>
        <v/>
      </c>
      <c r="R82" s="24">
        <f>IF(A82="","",IF(OR(B82="",C82="",D82="",G82="",H82="",I82="",K82="",N82=""),"REVISAR: faltan datos",IF(I82="No revisado","REVISAR: inspección incompleta",IF(AND(OR(I82="Falla",I82="Intermitente"),K82="No requerida"),"REVISAR: incidencia sin corrección",IF(AND(OR(I82="Funciona",I82="No aplica"),OR(K82="Pendiente",K82="En proceso")),"REVISAR: resultado y estado",IF(AND(K82="Corregida",M82=""),"REVISAR: falta fecha corregida",IF(AND(M82&lt;&gt;"",B82&lt;&gt;"",M82&lt;B82),"REVISAR: orden de fechas",IF(AND(OR(K82="Pendiente",K82="En proceso"),L82=""),"REVISAR: falta compromiso",IF(AND(OR(K82="Pendiente",K82="En proceso"),L82&lt;&gt;"",L82&lt;TODAY()),"VENCIDA: revisar compromiso",IF(AND(OR(K82="Pendiente",K82="En proceso"),Q82&lt;&gt;"",Q82&gt;'Parámetros'!$B$5),"ADVERTENCIA: supera objetivo",IF(AND(O82&lt;&gt;"",P82&lt;&gt;"",O82&gt;0,P82&gt;O82*(1+'Parámetros'!$B$6)),"REVISAR: costo sobre tolerancia",IF(OR(K82="Pendiente",K82="En proceso"),"PENDIENTE","SIN ALERTA"))))))))))))</f>
        <v/>
      </c>
      <c r="S82" s="49">
        <f>IF(OR(O82="",P82=""),"",P82-O82)</f>
        <v/>
      </c>
    </row>
    <row r="83">
      <c r="A83" s="26" t="n"/>
      <c r="B83" s="46" t="n"/>
      <c r="C83" s="26" t="n"/>
      <c r="D83" s="28" t="n"/>
      <c r="E83" s="29" t="n"/>
      <c r="F83" s="30">
        <f>IF(G83="","",IFERROR(VLOOKUP(G83,'Parámetros'!$F$5:$G$18,2,FALSE),"REVISAR CATÁLOGO"))</f>
        <v/>
      </c>
      <c r="G83" s="26" t="n"/>
      <c r="H83" s="26" t="n"/>
      <c r="I83" s="26" t="n"/>
      <c r="J83" s="28" t="n"/>
      <c r="K83" s="26" t="n"/>
      <c r="L83" s="46" t="n"/>
      <c r="M83" s="46" t="n"/>
      <c r="N83" s="28" t="n"/>
      <c r="O83" s="47" t="n"/>
      <c r="P83" s="47" t="n"/>
      <c r="Q83" s="32">
        <f>IF(OR(B83="",K83="",K83="No requerida"),"",IF(K83="Corregida",IF(M83="","",MAX(0,M83-B83)),IF(OR(K83="Pendiente",K83="En proceso"),MAX(0,TODAY()-B83),"")))</f>
        <v/>
      </c>
      <c r="R83" s="20">
        <f>IF(A83="","",IF(OR(B83="",C83="",D83="",G83="",H83="",I83="",K83="",N83=""),"REVISAR: faltan datos",IF(I83="No revisado","REVISAR: inspección incompleta",IF(AND(OR(I83="Falla",I83="Intermitente"),K83="No requerida"),"REVISAR: incidencia sin corrección",IF(AND(OR(I83="Funciona",I83="No aplica"),OR(K83="Pendiente",K83="En proceso")),"REVISAR: resultado y estado",IF(AND(K83="Corregida",M83=""),"REVISAR: falta fecha corregida",IF(AND(M83&lt;&gt;"",B83&lt;&gt;"",M83&lt;B83),"REVISAR: orden de fechas",IF(AND(OR(K83="Pendiente",K83="En proceso"),L83=""),"REVISAR: falta compromiso",IF(AND(OR(K83="Pendiente",K83="En proceso"),L83&lt;&gt;"",L83&lt;TODAY()),"VENCIDA: revisar compromiso",IF(AND(OR(K83="Pendiente",K83="En proceso"),Q83&lt;&gt;"",Q83&gt;'Parámetros'!$B$5),"ADVERTENCIA: supera objetivo",IF(AND(O83&lt;&gt;"",P83&lt;&gt;"",O83&gt;0,P83&gt;O83*(1+'Parámetros'!$B$6)),"REVISAR: costo sobre tolerancia",IF(OR(K83="Pendiente",K83="En proceso"),"PENDIENTE","SIN ALERTA"))))))))))))</f>
        <v/>
      </c>
      <c r="S83" s="48">
        <f>IF(OR(O83="",P83=""),"",P83-O83)</f>
        <v/>
      </c>
    </row>
    <row r="84">
      <c r="A84" s="26" t="n"/>
      <c r="B84" s="46" t="n"/>
      <c r="C84" s="26" t="n"/>
      <c r="D84" s="28" t="n"/>
      <c r="E84" s="29" t="n"/>
      <c r="F84" s="34">
        <f>IF(G84="","",IFERROR(VLOOKUP(G84,'Parámetros'!$F$5:$G$18,2,FALSE),"REVISAR CATÁLOGO"))</f>
        <v/>
      </c>
      <c r="G84" s="26" t="n"/>
      <c r="H84" s="26" t="n"/>
      <c r="I84" s="26" t="n"/>
      <c r="J84" s="28" t="n"/>
      <c r="K84" s="26" t="n"/>
      <c r="L84" s="46" t="n"/>
      <c r="M84" s="46" t="n"/>
      <c r="N84" s="28" t="n"/>
      <c r="O84" s="47" t="n"/>
      <c r="P84" s="47" t="n"/>
      <c r="Q84" s="35">
        <f>IF(OR(B84="",K84="",K84="No requerida"),"",IF(K84="Corregida",IF(M84="","",MAX(0,M84-B84)),IF(OR(K84="Pendiente",K84="En proceso"),MAX(0,TODAY()-B84),"")))</f>
        <v/>
      </c>
      <c r="R84" s="24">
        <f>IF(A84="","",IF(OR(B84="",C84="",D84="",G84="",H84="",I84="",K84="",N84=""),"REVISAR: faltan datos",IF(I84="No revisado","REVISAR: inspección incompleta",IF(AND(OR(I84="Falla",I84="Intermitente"),K84="No requerida"),"REVISAR: incidencia sin corrección",IF(AND(OR(I84="Funciona",I84="No aplica"),OR(K84="Pendiente",K84="En proceso")),"REVISAR: resultado y estado",IF(AND(K84="Corregida",M84=""),"REVISAR: falta fecha corregida",IF(AND(M84&lt;&gt;"",B84&lt;&gt;"",M84&lt;B84),"REVISAR: orden de fechas",IF(AND(OR(K84="Pendiente",K84="En proceso"),L84=""),"REVISAR: falta compromiso",IF(AND(OR(K84="Pendiente",K84="En proceso"),L84&lt;&gt;"",L84&lt;TODAY()),"VENCIDA: revisar compromiso",IF(AND(OR(K84="Pendiente",K84="En proceso"),Q84&lt;&gt;"",Q84&gt;'Parámetros'!$B$5),"ADVERTENCIA: supera objetivo",IF(AND(O84&lt;&gt;"",P84&lt;&gt;"",O84&gt;0,P84&gt;O84*(1+'Parámetros'!$B$6)),"REVISAR: costo sobre tolerancia",IF(OR(K84="Pendiente",K84="En proceso"),"PENDIENTE","SIN ALERTA"))))))))))))</f>
        <v/>
      </c>
      <c r="S84" s="49">
        <f>IF(OR(O84="",P84=""),"",P84-O84)</f>
        <v/>
      </c>
    </row>
    <row r="85">
      <c r="A85" s="26" t="n"/>
      <c r="B85" s="46" t="n"/>
      <c r="C85" s="26" t="n"/>
      <c r="D85" s="28" t="n"/>
      <c r="E85" s="29" t="n"/>
      <c r="F85" s="30">
        <f>IF(G85="","",IFERROR(VLOOKUP(G85,'Parámetros'!$F$5:$G$18,2,FALSE),"REVISAR CATÁLOGO"))</f>
        <v/>
      </c>
      <c r="G85" s="26" t="n"/>
      <c r="H85" s="26" t="n"/>
      <c r="I85" s="26" t="n"/>
      <c r="J85" s="28" t="n"/>
      <c r="K85" s="26" t="n"/>
      <c r="L85" s="46" t="n"/>
      <c r="M85" s="46" t="n"/>
      <c r="N85" s="28" t="n"/>
      <c r="O85" s="47" t="n"/>
      <c r="P85" s="47" t="n"/>
      <c r="Q85" s="32">
        <f>IF(OR(B85="",K85="",K85="No requerida"),"",IF(K85="Corregida",IF(M85="","",MAX(0,M85-B85)),IF(OR(K85="Pendiente",K85="En proceso"),MAX(0,TODAY()-B85),"")))</f>
        <v/>
      </c>
      <c r="R85" s="20">
        <f>IF(A85="","",IF(OR(B85="",C85="",D85="",G85="",H85="",I85="",K85="",N85=""),"REVISAR: faltan datos",IF(I85="No revisado","REVISAR: inspección incompleta",IF(AND(OR(I85="Falla",I85="Intermitente"),K85="No requerida"),"REVISAR: incidencia sin corrección",IF(AND(OR(I85="Funciona",I85="No aplica"),OR(K85="Pendiente",K85="En proceso")),"REVISAR: resultado y estado",IF(AND(K85="Corregida",M85=""),"REVISAR: falta fecha corregida",IF(AND(M85&lt;&gt;"",B85&lt;&gt;"",M85&lt;B85),"REVISAR: orden de fechas",IF(AND(OR(K85="Pendiente",K85="En proceso"),L85=""),"REVISAR: falta compromiso",IF(AND(OR(K85="Pendiente",K85="En proceso"),L85&lt;&gt;"",L85&lt;TODAY()),"VENCIDA: revisar compromiso",IF(AND(OR(K85="Pendiente",K85="En proceso"),Q85&lt;&gt;"",Q85&gt;'Parámetros'!$B$5),"ADVERTENCIA: supera objetivo",IF(AND(O85&lt;&gt;"",P85&lt;&gt;"",O85&gt;0,P85&gt;O85*(1+'Parámetros'!$B$6)),"REVISAR: costo sobre tolerancia",IF(OR(K85="Pendiente",K85="En proceso"),"PENDIENTE","SIN ALERTA"))))))))))))</f>
        <v/>
      </c>
      <c r="S85" s="48">
        <f>IF(OR(O85="",P85=""),"",P85-O85)</f>
        <v/>
      </c>
    </row>
    <row r="86">
      <c r="A86" s="26" t="n"/>
      <c r="B86" s="46" t="n"/>
      <c r="C86" s="26" t="n"/>
      <c r="D86" s="28" t="n"/>
      <c r="E86" s="29" t="n"/>
      <c r="F86" s="34">
        <f>IF(G86="","",IFERROR(VLOOKUP(G86,'Parámetros'!$F$5:$G$18,2,FALSE),"REVISAR CATÁLOGO"))</f>
        <v/>
      </c>
      <c r="G86" s="26" t="n"/>
      <c r="H86" s="26" t="n"/>
      <c r="I86" s="26" t="n"/>
      <c r="J86" s="28" t="n"/>
      <c r="K86" s="26" t="n"/>
      <c r="L86" s="46" t="n"/>
      <c r="M86" s="46" t="n"/>
      <c r="N86" s="28" t="n"/>
      <c r="O86" s="47" t="n"/>
      <c r="P86" s="47" t="n"/>
      <c r="Q86" s="35">
        <f>IF(OR(B86="",K86="",K86="No requerida"),"",IF(K86="Corregida",IF(M86="","",MAX(0,M86-B86)),IF(OR(K86="Pendiente",K86="En proceso"),MAX(0,TODAY()-B86),"")))</f>
        <v/>
      </c>
      <c r="R86" s="24">
        <f>IF(A86="","",IF(OR(B86="",C86="",D86="",G86="",H86="",I86="",K86="",N86=""),"REVISAR: faltan datos",IF(I86="No revisado","REVISAR: inspección incompleta",IF(AND(OR(I86="Falla",I86="Intermitente"),K86="No requerida"),"REVISAR: incidencia sin corrección",IF(AND(OR(I86="Funciona",I86="No aplica"),OR(K86="Pendiente",K86="En proceso")),"REVISAR: resultado y estado",IF(AND(K86="Corregida",M86=""),"REVISAR: falta fecha corregida",IF(AND(M86&lt;&gt;"",B86&lt;&gt;"",M86&lt;B86),"REVISAR: orden de fechas",IF(AND(OR(K86="Pendiente",K86="En proceso"),L86=""),"REVISAR: falta compromiso",IF(AND(OR(K86="Pendiente",K86="En proceso"),L86&lt;&gt;"",L86&lt;TODAY()),"VENCIDA: revisar compromiso",IF(AND(OR(K86="Pendiente",K86="En proceso"),Q86&lt;&gt;"",Q86&gt;'Parámetros'!$B$5),"ADVERTENCIA: supera objetivo",IF(AND(O86&lt;&gt;"",P86&lt;&gt;"",O86&gt;0,P86&gt;O86*(1+'Parámetros'!$B$6)),"REVISAR: costo sobre tolerancia",IF(OR(K86="Pendiente",K86="En proceso"),"PENDIENTE","SIN ALERTA"))))))))))))</f>
        <v/>
      </c>
      <c r="S86" s="49">
        <f>IF(OR(O86="",P86=""),"",P86-O86)</f>
        <v/>
      </c>
    </row>
    <row r="87">
      <c r="A87" s="26" t="n"/>
      <c r="B87" s="46" t="n"/>
      <c r="C87" s="26" t="n"/>
      <c r="D87" s="28" t="n"/>
      <c r="E87" s="29" t="n"/>
      <c r="F87" s="30">
        <f>IF(G87="","",IFERROR(VLOOKUP(G87,'Parámetros'!$F$5:$G$18,2,FALSE),"REVISAR CATÁLOGO"))</f>
        <v/>
      </c>
      <c r="G87" s="26" t="n"/>
      <c r="H87" s="26" t="n"/>
      <c r="I87" s="26" t="n"/>
      <c r="J87" s="28" t="n"/>
      <c r="K87" s="26" t="n"/>
      <c r="L87" s="46" t="n"/>
      <c r="M87" s="46" t="n"/>
      <c r="N87" s="28" t="n"/>
      <c r="O87" s="47" t="n"/>
      <c r="P87" s="47" t="n"/>
      <c r="Q87" s="32">
        <f>IF(OR(B87="",K87="",K87="No requerida"),"",IF(K87="Corregida",IF(M87="","",MAX(0,M87-B87)),IF(OR(K87="Pendiente",K87="En proceso"),MAX(0,TODAY()-B87),"")))</f>
        <v/>
      </c>
      <c r="R87" s="20">
        <f>IF(A87="","",IF(OR(B87="",C87="",D87="",G87="",H87="",I87="",K87="",N87=""),"REVISAR: faltan datos",IF(I87="No revisado","REVISAR: inspección incompleta",IF(AND(OR(I87="Falla",I87="Intermitente"),K87="No requerida"),"REVISAR: incidencia sin corrección",IF(AND(OR(I87="Funciona",I87="No aplica"),OR(K87="Pendiente",K87="En proceso")),"REVISAR: resultado y estado",IF(AND(K87="Corregida",M87=""),"REVISAR: falta fecha corregida",IF(AND(M87&lt;&gt;"",B87&lt;&gt;"",M87&lt;B87),"REVISAR: orden de fechas",IF(AND(OR(K87="Pendiente",K87="En proceso"),L87=""),"REVISAR: falta compromiso",IF(AND(OR(K87="Pendiente",K87="En proceso"),L87&lt;&gt;"",L87&lt;TODAY()),"VENCIDA: revisar compromiso",IF(AND(OR(K87="Pendiente",K87="En proceso"),Q87&lt;&gt;"",Q87&gt;'Parámetros'!$B$5),"ADVERTENCIA: supera objetivo",IF(AND(O87&lt;&gt;"",P87&lt;&gt;"",O87&gt;0,P87&gt;O87*(1+'Parámetros'!$B$6)),"REVISAR: costo sobre tolerancia",IF(OR(K87="Pendiente",K87="En proceso"),"PENDIENTE","SIN ALERTA"))))))))))))</f>
        <v/>
      </c>
      <c r="S87" s="48">
        <f>IF(OR(O87="",P87=""),"",P87-O87)</f>
        <v/>
      </c>
    </row>
    <row r="88">
      <c r="A88" s="26" t="n"/>
      <c r="B88" s="46" t="n"/>
      <c r="C88" s="26" t="n"/>
      <c r="D88" s="28" t="n"/>
      <c r="E88" s="29" t="n"/>
      <c r="F88" s="34">
        <f>IF(G88="","",IFERROR(VLOOKUP(G88,'Parámetros'!$F$5:$G$18,2,FALSE),"REVISAR CATÁLOGO"))</f>
        <v/>
      </c>
      <c r="G88" s="26" t="n"/>
      <c r="H88" s="26" t="n"/>
      <c r="I88" s="26" t="n"/>
      <c r="J88" s="28" t="n"/>
      <c r="K88" s="26" t="n"/>
      <c r="L88" s="46" t="n"/>
      <c r="M88" s="46" t="n"/>
      <c r="N88" s="28" t="n"/>
      <c r="O88" s="47" t="n"/>
      <c r="P88" s="47" t="n"/>
      <c r="Q88" s="35">
        <f>IF(OR(B88="",K88="",K88="No requerida"),"",IF(K88="Corregida",IF(M88="","",MAX(0,M88-B88)),IF(OR(K88="Pendiente",K88="En proceso"),MAX(0,TODAY()-B88),"")))</f>
        <v/>
      </c>
      <c r="R88" s="24">
        <f>IF(A88="","",IF(OR(B88="",C88="",D88="",G88="",H88="",I88="",K88="",N88=""),"REVISAR: faltan datos",IF(I88="No revisado","REVISAR: inspección incompleta",IF(AND(OR(I88="Falla",I88="Intermitente"),K88="No requerida"),"REVISAR: incidencia sin corrección",IF(AND(OR(I88="Funciona",I88="No aplica"),OR(K88="Pendiente",K88="En proceso")),"REVISAR: resultado y estado",IF(AND(K88="Corregida",M88=""),"REVISAR: falta fecha corregida",IF(AND(M88&lt;&gt;"",B88&lt;&gt;"",M88&lt;B88),"REVISAR: orden de fechas",IF(AND(OR(K88="Pendiente",K88="En proceso"),L88=""),"REVISAR: falta compromiso",IF(AND(OR(K88="Pendiente",K88="En proceso"),L88&lt;&gt;"",L88&lt;TODAY()),"VENCIDA: revisar compromiso",IF(AND(OR(K88="Pendiente",K88="En proceso"),Q88&lt;&gt;"",Q88&gt;'Parámetros'!$B$5),"ADVERTENCIA: supera objetivo",IF(AND(O88&lt;&gt;"",P88&lt;&gt;"",O88&gt;0,P88&gt;O88*(1+'Parámetros'!$B$6)),"REVISAR: costo sobre tolerancia",IF(OR(K88="Pendiente",K88="En proceso"),"PENDIENTE","SIN ALERTA"))))))))))))</f>
        <v/>
      </c>
      <c r="S88" s="49">
        <f>IF(OR(O88="",P88=""),"",P88-O88)</f>
        <v/>
      </c>
    </row>
    <row r="89">
      <c r="A89" s="26" t="n"/>
      <c r="B89" s="46" t="n"/>
      <c r="C89" s="26" t="n"/>
      <c r="D89" s="28" t="n"/>
      <c r="E89" s="29" t="n"/>
      <c r="F89" s="30">
        <f>IF(G89="","",IFERROR(VLOOKUP(G89,'Parámetros'!$F$5:$G$18,2,FALSE),"REVISAR CATÁLOGO"))</f>
        <v/>
      </c>
      <c r="G89" s="26" t="n"/>
      <c r="H89" s="26" t="n"/>
      <c r="I89" s="26" t="n"/>
      <c r="J89" s="28" t="n"/>
      <c r="K89" s="26" t="n"/>
      <c r="L89" s="46" t="n"/>
      <c r="M89" s="46" t="n"/>
      <c r="N89" s="28" t="n"/>
      <c r="O89" s="47" t="n"/>
      <c r="P89" s="47" t="n"/>
      <c r="Q89" s="32">
        <f>IF(OR(B89="",K89="",K89="No requerida"),"",IF(K89="Corregida",IF(M89="","",MAX(0,M89-B89)),IF(OR(K89="Pendiente",K89="En proceso"),MAX(0,TODAY()-B89),"")))</f>
        <v/>
      </c>
      <c r="R89" s="20">
        <f>IF(A89="","",IF(OR(B89="",C89="",D89="",G89="",H89="",I89="",K89="",N89=""),"REVISAR: faltan datos",IF(I89="No revisado","REVISAR: inspección incompleta",IF(AND(OR(I89="Falla",I89="Intermitente"),K89="No requerida"),"REVISAR: incidencia sin corrección",IF(AND(OR(I89="Funciona",I89="No aplica"),OR(K89="Pendiente",K89="En proceso")),"REVISAR: resultado y estado",IF(AND(K89="Corregida",M89=""),"REVISAR: falta fecha corregida",IF(AND(M89&lt;&gt;"",B89&lt;&gt;"",M89&lt;B89),"REVISAR: orden de fechas",IF(AND(OR(K89="Pendiente",K89="En proceso"),L89=""),"REVISAR: falta compromiso",IF(AND(OR(K89="Pendiente",K89="En proceso"),L89&lt;&gt;"",L89&lt;TODAY()),"VENCIDA: revisar compromiso",IF(AND(OR(K89="Pendiente",K89="En proceso"),Q89&lt;&gt;"",Q89&gt;'Parámetros'!$B$5),"ADVERTENCIA: supera objetivo",IF(AND(O89&lt;&gt;"",P89&lt;&gt;"",O89&gt;0,P89&gt;O89*(1+'Parámetros'!$B$6)),"REVISAR: costo sobre tolerancia",IF(OR(K89="Pendiente",K89="En proceso"),"PENDIENTE","SIN ALERTA"))))))))))))</f>
        <v/>
      </c>
      <c r="S89" s="48">
        <f>IF(OR(O89="",P89=""),"",P89-O89)</f>
        <v/>
      </c>
    </row>
    <row r="90">
      <c r="A90" s="26" t="n"/>
      <c r="B90" s="46" t="n"/>
      <c r="C90" s="26" t="n"/>
      <c r="D90" s="28" t="n"/>
      <c r="E90" s="29" t="n"/>
      <c r="F90" s="34">
        <f>IF(G90="","",IFERROR(VLOOKUP(G90,'Parámetros'!$F$5:$G$18,2,FALSE),"REVISAR CATÁLOGO"))</f>
        <v/>
      </c>
      <c r="G90" s="26" t="n"/>
      <c r="H90" s="26" t="n"/>
      <c r="I90" s="26" t="n"/>
      <c r="J90" s="28" t="n"/>
      <c r="K90" s="26" t="n"/>
      <c r="L90" s="46" t="n"/>
      <c r="M90" s="46" t="n"/>
      <c r="N90" s="28" t="n"/>
      <c r="O90" s="47" t="n"/>
      <c r="P90" s="47" t="n"/>
      <c r="Q90" s="35">
        <f>IF(OR(B90="",K90="",K90="No requerida"),"",IF(K90="Corregida",IF(M90="","",MAX(0,M90-B90)),IF(OR(K90="Pendiente",K90="En proceso"),MAX(0,TODAY()-B90),"")))</f>
        <v/>
      </c>
      <c r="R90" s="24">
        <f>IF(A90="","",IF(OR(B90="",C90="",D90="",G90="",H90="",I90="",K90="",N90=""),"REVISAR: faltan datos",IF(I90="No revisado","REVISAR: inspección incompleta",IF(AND(OR(I90="Falla",I90="Intermitente"),K90="No requerida"),"REVISAR: incidencia sin corrección",IF(AND(OR(I90="Funciona",I90="No aplica"),OR(K90="Pendiente",K90="En proceso")),"REVISAR: resultado y estado",IF(AND(K90="Corregida",M90=""),"REVISAR: falta fecha corregida",IF(AND(M90&lt;&gt;"",B90&lt;&gt;"",M90&lt;B90),"REVISAR: orden de fechas",IF(AND(OR(K90="Pendiente",K90="En proceso"),L90=""),"REVISAR: falta compromiso",IF(AND(OR(K90="Pendiente",K90="En proceso"),L90&lt;&gt;"",L90&lt;TODAY()),"VENCIDA: revisar compromiso",IF(AND(OR(K90="Pendiente",K90="En proceso"),Q90&lt;&gt;"",Q90&gt;'Parámetros'!$B$5),"ADVERTENCIA: supera objetivo",IF(AND(O90&lt;&gt;"",P90&lt;&gt;"",O90&gt;0,P90&gt;O90*(1+'Parámetros'!$B$6)),"REVISAR: costo sobre tolerancia",IF(OR(K90="Pendiente",K90="En proceso"),"PENDIENTE","SIN ALERTA"))))))))))))</f>
        <v/>
      </c>
      <c r="S90" s="49">
        <f>IF(OR(O90="",P90=""),"",P90-O90)</f>
        <v/>
      </c>
    </row>
    <row r="91">
      <c r="A91" s="26" t="n"/>
      <c r="B91" s="46" t="n"/>
      <c r="C91" s="26" t="n"/>
      <c r="D91" s="28" t="n"/>
      <c r="E91" s="29" t="n"/>
      <c r="F91" s="30">
        <f>IF(G91="","",IFERROR(VLOOKUP(G91,'Parámetros'!$F$5:$G$18,2,FALSE),"REVISAR CATÁLOGO"))</f>
        <v/>
      </c>
      <c r="G91" s="26" t="n"/>
      <c r="H91" s="26" t="n"/>
      <c r="I91" s="26" t="n"/>
      <c r="J91" s="28" t="n"/>
      <c r="K91" s="26" t="n"/>
      <c r="L91" s="46" t="n"/>
      <c r="M91" s="46" t="n"/>
      <c r="N91" s="28" t="n"/>
      <c r="O91" s="47" t="n"/>
      <c r="P91" s="47" t="n"/>
      <c r="Q91" s="32">
        <f>IF(OR(B91="",K91="",K91="No requerida"),"",IF(K91="Corregida",IF(M91="","",MAX(0,M91-B91)),IF(OR(K91="Pendiente",K91="En proceso"),MAX(0,TODAY()-B91),"")))</f>
        <v/>
      </c>
      <c r="R91" s="20">
        <f>IF(A91="","",IF(OR(B91="",C91="",D91="",G91="",H91="",I91="",K91="",N91=""),"REVISAR: faltan datos",IF(I91="No revisado","REVISAR: inspección incompleta",IF(AND(OR(I91="Falla",I91="Intermitente"),K91="No requerida"),"REVISAR: incidencia sin corrección",IF(AND(OR(I91="Funciona",I91="No aplica"),OR(K91="Pendiente",K91="En proceso")),"REVISAR: resultado y estado",IF(AND(K91="Corregida",M91=""),"REVISAR: falta fecha corregida",IF(AND(M91&lt;&gt;"",B91&lt;&gt;"",M91&lt;B91),"REVISAR: orden de fechas",IF(AND(OR(K91="Pendiente",K91="En proceso"),L91=""),"REVISAR: falta compromiso",IF(AND(OR(K91="Pendiente",K91="En proceso"),L91&lt;&gt;"",L91&lt;TODAY()),"VENCIDA: revisar compromiso",IF(AND(OR(K91="Pendiente",K91="En proceso"),Q91&lt;&gt;"",Q91&gt;'Parámetros'!$B$5),"ADVERTENCIA: supera objetivo",IF(AND(O91&lt;&gt;"",P91&lt;&gt;"",O91&gt;0,P91&gt;O91*(1+'Parámetros'!$B$6)),"REVISAR: costo sobre tolerancia",IF(OR(K91="Pendiente",K91="En proceso"),"PENDIENTE","SIN ALERTA"))))))))))))</f>
        <v/>
      </c>
      <c r="S91" s="48">
        <f>IF(OR(O91="",P91=""),"",P91-O91)</f>
        <v/>
      </c>
    </row>
    <row r="92">
      <c r="A92" s="26" t="n"/>
      <c r="B92" s="46" t="n"/>
      <c r="C92" s="26" t="n"/>
      <c r="D92" s="28" t="n"/>
      <c r="E92" s="29" t="n"/>
      <c r="F92" s="34">
        <f>IF(G92="","",IFERROR(VLOOKUP(G92,'Parámetros'!$F$5:$G$18,2,FALSE),"REVISAR CATÁLOGO"))</f>
        <v/>
      </c>
      <c r="G92" s="26" t="n"/>
      <c r="H92" s="26" t="n"/>
      <c r="I92" s="26" t="n"/>
      <c r="J92" s="28" t="n"/>
      <c r="K92" s="26" t="n"/>
      <c r="L92" s="46" t="n"/>
      <c r="M92" s="46" t="n"/>
      <c r="N92" s="28" t="n"/>
      <c r="O92" s="47" t="n"/>
      <c r="P92" s="47" t="n"/>
      <c r="Q92" s="35">
        <f>IF(OR(B92="",K92="",K92="No requerida"),"",IF(K92="Corregida",IF(M92="","",MAX(0,M92-B92)),IF(OR(K92="Pendiente",K92="En proceso"),MAX(0,TODAY()-B92),"")))</f>
        <v/>
      </c>
      <c r="R92" s="24">
        <f>IF(A92="","",IF(OR(B92="",C92="",D92="",G92="",H92="",I92="",K92="",N92=""),"REVISAR: faltan datos",IF(I92="No revisado","REVISAR: inspección incompleta",IF(AND(OR(I92="Falla",I92="Intermitente"),K92="No requerida"),"REVISAR: incidencia sin corrección",IF(AND(OR(I92="Funciona",I92="No aplica"),OR(K92="Pendiente",K92="En proceso")),"REVISAR: resultado y estado",IF(AND(K92="Corregida",M92=""),"REVISAR: falta fecha corregida",IF(AND(M92&lt;&gt;"",B92&lt;&gt;"",M92&lt;B92),"REVISAR: orden de fechas",IF(AND(OR(K92="Pendiente",K92="En proceso"),L92=""),"REVISAR: falta compromiso",IF(AND(OR(K92="Pendiente",K92="En proceso"),L92&lt;&gt;"",L92&lt;TODAY()),"VENCIDA: revisar compromiso",IF(AND(OR(K92="Pendiente",K92="En proceso"),Q92&lt;&gt;"",Q92&gt;'Parámetros'!$B$5),"ADVERTENCIA: supera objetivo",IF(AND(O92&lt;&gt;"",P92&lt;&gt;"",O92&gt;0,P92&gt;O92*(1+'Parámetros'!$B$6)),"REVISAR: costo sobre tolerancia",IF(OR(K92="Pendiente",K92="En proceso"),"PENDIENTE","SIN ALERTA"))))))))))))</f>
        <v/>
      </c>
      <c r="S92" s="49">
        <f>IF(OR(O92="",P92=""),"",P92-O92)</f>
        <v/>
      </c>
    </row>
    <row r="93">
      <c r="A93" s="26" t="n"/>
      <c r="B93" s="46" t="n"/>
      <c r="C93" s="26" t="n"/>
      <c r="D93" s="28" t="n"/>
      <c r="E93" s="29" t="n"/>
      <c r="F93" s="30">
        <f>IF(G93="","",IFERROR(VLOOKUP(G93,'Parámetros'!$F$5:$G$18,2,FALSE),"REVISAR CATÁLOGO"))</f>
        <v/>
      </c>
      <c r="G93" s="26" t="n"/>
      <c r="H93" s="26" t="n"/>
      <c r="I93" s="26" t="n"/>
      <c r="J93" s="28" t="n"/>
      <c r="K93" s="26" t="n"/>
      <c r="L93" s="46" t="n"/>
      <c r="M93" s="46" t="n"/>
      <c r="N93" s="28" t="n"/>
      <c r="O93" s="47" t="n"/>
      <c r="P93" s="47" t="n"/>
      <c r="Q93" s="32">
        <f>IF(OR(B93="",K93="",K93="No requerida"),"",IF(K93="Corregida",IF(M93="","",MAX(0,M93-B93)),IF(OR(K93="Pendiente",K93="En proceso"),MAX(0,TODAY()-B93),"")))</f>
        <v/>
      </c>
      <c r="R93" s="20">
        <f>IF(A93="","",IF(OR(B93="",C93="",D93="",G93="",H93="",I93="",K93="",N93=""),"REVISAR: faltan datos",IF(I93="No revisado","REVISAR: inspección incompleta",IF(AND(OR(I93="Falla",I93="Intermitente"),K93="No requerida"),"REVISAR: incidencia sin corrección",IF(AND(OR(I93="Funciona",I93="No aplica"),OR(K93="Pendiente",K93="En proceso")),"REVISAR: resultado y estado",IF(AND(K93="Corregida",M93=""),"REVISAR: falta fecha corregida",IF(AND(M93&lt;&gt;"",B93&lt;&gt;"",M93&lt;B93),"REVISAR: orden de fechas",IF(AND(OR(K93="Pendiente",K93="En proceso"),L93=""),"REVISAR: falta compromiso",IF(AND(OR(K93="Pendiente",K93="En proceso"),L93&lt;&gt;"",L93&lt;TODAY()),"VENCIDA: revisar compromiso",IF(AND(OR(K93="Pendiente",K93="En proceso"),Q93&lt;&gt;"",Q93&gt;'Parámetros'!$B$5),"ADVERTENCIA: supera objetivo",IF(AND(O93&lt;&gt;"",P93&lt;&gt;"",O93&gt;0,P93&gt;O93*(1+'Parámetros'!$B$6)),"REVISAR: costo sobre tolerancia",IF(OR(K93="Pendiente",K93="En proceso"),"PENDIENTE","SIN ALERTA"))))))))))))</f>
        <v/>
      </c>
      <c r="S93" s="48">
        <f>IF(OR(O93="",P93=""),"",P93-O93)</f>
        <v/>
      </c>
    </row>
    <row r="94">
      <c r="A94" s="26" t="n"/>
      <c r="B94" s="46" t="n"/>
      <c r="C94" s="26" t="n"/>
      <c r="D94" s="28" t="n"/>
      <c r="E94" s="29" t="n"/>
      <c r="F94" s="34">
        <f>IF(G94="","",IFERROR(VLOOKUP(G94,'Parámetros'!$F$5:$G$18,2,FALSE),"REVISAR CATÁLOGO"))</f>
        <v/>
      </c>
      <c r="G94" s="26" t="n"/>
      <c r="H94" s="26" t="n"/>
      <c r="I94" s="26" t="n"/>
      <c r="J94" s="28" t="n"/>
      <c r="K94" s="26" t="n"/>
      <c r="L94" s="46" t="n"/>
      <c r="M94" s="46" t="n"/>
      <c r="N94" s="28" t="n"/>
      <c r="O94" s="47" t="n"/>
      <c r="P94" s="47" t="n"/>
      <c r="Q94" s="35">
        <f>IF(OR(B94="",K94="",K94="No requerida"),"",IF(K94="Corregida",IF(M94="","",MAX(0,M94-B94)),IF(OR(K94="Pendiente",K94="En proceso"),MAX(0,TODAY()-B94),"")))</f>
        <v/>
      </c>
      <c r="R94" s="24">
        <f>IF(A94="","",IF(OR(B94="",C94="",D94="",G94="",H94="",I94="",K94="",N94=""),"REVISAR: faltan datos",IF(I94="No revisado","REVISAR: inspección incompleta",IF(AND(OR(I94="Falla",I94="Intermitente"),K94="No requerida"),"REVISAR: incidencia sin corrección",IF(AND(OR(I94="Funciona",I94="No aplica"),OR(K94="Pendiente",K94="En proceso")),"REVISAR: resultado y estado",IF(AND(K94="Corregida",M94=""),"REVISAR: falta fecha corregida",IF(AND(M94&lt;&gt;"",B94&lt;&gt;"",M94&lt;B94),"REVISAR: orden de fechas",IF(AND(OR(K94="Pendiente",K94="En proceso"),L94=""),"REVISAR: falta compromiso",IF(AND(OR(K94="Pendiente",K94="En proceso"),L94&lt;&gt;"",L94&lt;TODAY()),"VENCIDA: revisar compromiso",IF(AND(OR(K94="Pendiente",K94="En proceso"),Q94&lt;&gt;"",Q94&gt;'Parámetros'!$B$5),"ADVERTENCIA: supera objetivo",IF(AND(O94&lt;&gt;"",P94&lt;&gt;"",O94&gt;0,P94&gt;O94*(1+'Parámetros'!$B$6)),"REVISAR: costo sobre tolerancia",IF(OR(K94="Pendiente",K94="En proceso"),"PENDIENTE","SIN ALERTA"))))))))))))</f>
        <v/>
      </c>
      <c r="S94" s="49">
        <f>IF(OR(O94="",P94=""),"",P94-O94)</f>
        <v/>
      </c>
    </row>
    <row r="95">
      <c r="A95" s="26" t="n"/>
      <c r="B95" s="46" t="n"/>
      <c r="C95" s="26" t="n"/>
      <c r="D95" s="28" t="n"/>
      <c r="E95" s="29" t="n"/>
      <c r="F95" s="30">
        <f>IF(G95="","",IFERROR(VLOOKUP(G95,'Parámetros'!$F$5:$G$18,2,FALSE),"REVISAR CATÁLOGO"))</f>
        <v/>
      </c>
      <c r="G95" s="26" t="n"/>
      <c r="H95" s="26" t="n"/>
      <c r="I95" s="26" t="n"/>
      <c r="J95" s="28" t="n"/>
      <c r="K95" s="26" t="n"/>
      <c r="L95" s="46" t="n"/>
      <c r="M95" s="46" t="n"/>
      <c r="N95" s="28" t="n"/>
      <c r="O95" s="47" t="n"/>
      <c r="P95" s="47" t="n"/>
      <c r="Q95" s="32">
        <f>IF(OR(B95="",K95="",K95="No requerida"),"",IF(K95="Corregida",IF(M95="","",MAX(0,M95-B95)),IF(OR(K95="Pendiente",K95="En proceso"),MAX(0,TODAY()-B95),"")))</f>
        <v/>
      </c>
      <c r="R95" s="20">
        <f>IF(A95="","",IF(OR(B95="",C95="",D95="",G95="",H95="",I95="",K95="",N95=""),"REVISAR: faltan datos",IF(I95="No revisado","REVISAR: inspección incompleta",IF(AND(OR(I95="Falla",I95="Intermitente"),K95="No requerida"),"REVISAR: incidencia sin corrección",IF(AND(OR(I95="Funciona",I95="No aplica"),OR(K95="Pendiente",K95="En proceso")),"REVISAR: resultado y estado",IF(AND(K95="Corregida",M95=""),"REVISAR: falta fecha corregida",IF(AND(M95&lt;&gt;"",B95&lt;&gt;"",M95&lt;B95),"REVISAR: orden de fechas",IF(AND(OR(K95="Pendiente",K95="En proceso"),L95=""),"REVISAR: falta compromiso",IF(AND(OR(K95="Pendiente",K95="En proceso"),L95&lt;&gt;"",L95&lt;TODAY()),"VENCIDA: revisar compromiso",IF(AND(OR(K95="Pendiente",K95="En proceso"),Q95&lt;&gt;"",Q95&gt;'Parámetros'!$B$5),"ADVERTENCIA: supera objetivo",IF(AND(O95&lt;&gt;"",P95&lt;&gt;"",O95&gt;0,P95&gt;O95*(1+'Parámetros'!$B$6)),"REVISAR: costo sobre tolerancia",IF(OR(K95="Pendiente",K95="En proceso"),"PENDIENTE","SIN ALERTA"))))))))))))</f>
        <v/>
      </c>
      <c r="S95" s="48">
        <f>IF(OR(O95="",P95=""),"",P95-O95)</f>
        <v/>
      </c>
    </row>
    <row r="96">
      <c r="A96" s="26" t="n"/>
      <c r="B96" s="46" t="n"/>
      <c r="C96" s="26" t="n"/>
      <c r="D96" s="28" t="n"/>
      <c r="E96" s="29" t="n"/>
      <c r="F96" s="34">
        <f>IF(G96="","",IFERROR(VLOOKUP(G96,'Parámetros'!$F$5:$G$18,2,FALSE),"REVISAR CATÁLOGO"))</f>
        <v/>
      </c>
      <c r="G96" s="26" t="n"/>
      <c r="H96" s="26" t="n"/>
      <c r="I96" s="26" t="n"/>
      <c r="J96" s="28" t="n"/>
      <c r="K96" s="26" t="n"/>
      <c r="L96" s="46" t="n"/>
      <c r="M96" s="46" t="n"/>
      <c r="N96" s="28" t="n"/>
      <c r="O96" s="47" t="n"/>
      <c r="P96" s="47" t="n"/>
      <c r="Q96" s="35">
        <f>IF(OR(B96="",K96="",K96="No requerida"),"",IF(K96="Corregida",IF(M96="","",MAX(0,M96-B96)),IF(OR(K96="Pendiente",K96="En proceso"),MAX(0,TODAY()-B96),"")))</f>
        <v/>
      </c>
      <c r="R96" s="24">
        <f>IF(A96="","",IF(OR(B96="",C96="",D96="",G96="",H96="",I96="",K96="",N96=""),"REVISAR: faltan datos",IF(I96="No revisado","REVISAR: inspección incompleta",IF(AND(OR(I96="Falla",I96="Intermitente"),K96="No requerida"),"REVISAR: incidencia sin corrección",IF(AND(OR(I96="Funciona",I96="No aplica"),OR(K96="Pendiente",K96="En proceso")),"REVISAR: resultado y estado",IF(AND(K96="Corregida",M96=""),"REVISAR: falta fecha corregida",IF(AND(M96&lt;&gt;"",B96&lt;&gt;"",M96&lt;B96),"REVISAR: orden de fechas",IF(AND(OR(K96="Pendiente",K96="En proceso"),L96=""),"REVISAR: falta compromiso",IF(AND(OR(K96="Pendiente",K96="En proceso"),L96&lt;&gt;"",L96&lt;TODAY()),"VENCIDA: revisar compromiso",IF(AND(OR(K96="Pendiente",K96="En proceso"),Q96&lt;&gt;"",Q96&gt;'Parámetros'!$B$5),"ADVERTENCIA: supera objetivo",IF(AND(O96&lt;&gt;"",P96&lt;&gt;"",O96&gt;0,P96&gt;O96*(1+'Parámetros'!$B$6)),"REVISAR: costo sobre tolerancia",IF(OR(K96="Pendiente",K96="En proceso"),"PENDIENTE","SIN ALERTA"))))))))))))</f>
        <v/>
      </c>
      <c r="S96" s="49">
        <f>IF(OR(O96="",P96=""),"",P96-O96)</f>
        <v/>
      </c>
    </row>
    <row r="97">
      <c r="A97" s="26" t="n"/>
      <c r="B97" s="46" t="n"/>
      <c r="C97" s="26" t="n"/>
      <c r="D97" s="28" t="n"/>
      <c r="E97" s="29" t="n"/>
      <c r="F97" s="30">
        <f>IF(G97="","",IFERROR(VLOOKUP(G97,'Parámetros'!$F$5:$G$18,2,FALSE),"REVISAR CATÁLOGO"))</f>
        <v/>
      </c>
      <c r="G97" s="26" t="n"/>
      <c r="H97" s="26" t="n"/>
      <c r="I97" s="26" t="n"/>
      <c r="J97" s="28" t="n"/>
      <c r="K97" s="26" t="n"/>
      <c r="L97" s="46" t="n"/>
      <c r="M97" s="46" t="n"/>
      <c r="N97" s="28" t="n"/>
      <c r="O97" s="47" t="n"/>
      <c r="P97" s="47" t="n"/>
      <c r="Q97" s="32">
        <f>IF(OR(B97="",K97="",K97="No requerida"),"",IF(K97="Corregida",IF(M97="","",MAX(0,M97-B97)),IF(OR(K97="Pendiente",K97="En proceso"),MAX(0,TODAY()-B97),"")))</f>
        <v/>
      </c>
      <c r="R97" s="20">
        <f>IF(A97="","",IF(OR(B97="",C97="",D97="",G97="",H97="",I97="",K97="",N97=""),"REVISAR: faltan datos",IF(I97="No revisado","REVISAR: inspección incompleta",IF(AND(OR(I97="Falla",I97="Intermitente"),K97="No requerida"),"REVISAR: incidencia sin corrección",IF(AND(OR(I97="Funciona",I97="No aplica"),OR(K97="Pendiente",K97="En proceso")),"REVISAR: resultado y estado",IF(AND(K97="Corregida",M97=""),"REVISAR: falta fecha corregida",IF(AND(M97&lt;&gt;"",B97&lt;&gt;"",M97&lt;B97),"REVISAR: orden de fechas",IF(AND(OR(K97="Pendiente",K97="En proceso"),L97=""),"REVISAR: falta compromiso",IF(AND(OR(K97="Pendiente",K97="En proceso"),L97&lt;&gt;"",L97&lt;TODAY()),"VENCIDA: revisar compromiso",IF(AND(OR(K97="Pendiente",K97="En proceso"),Q97&lt;&gt;"",Q97&gt;'Parámetros'!$B$5),"ADVERTENCIA: supera objetivo",IF(AND(O97&lt;&gt;"",P97&lt;&gt;"",O97&gt;0,P97&gt;O97*(1+'Parámetros'!$B$6)),"REVISAR: costo sobre tolerancia",IF(OR(K97="Pendiente",K97="En proceso"),"PENDIENTE","SIN ALERTA"))))))))))))</f>
        <v/>
      </c>
      <c r="S97" s="48">
        <f>IF(OR(O97="",P97=""),"",P97-O97)</f>
        <v/>
      </c>
    </row>
    <row r="98">
      <c r="A98" s="26" t="n"/>
      <c r="B98" s="46" t="n"/>
      <c r="C98" s="26" t="n"/>
      <c r="D98" s="28" t="n"/>
      <c r="E98" s="29" t="n"/>
      <c r="F98" s="34">
        <f>IF(G98="","",IFERROR(VLOOKUP(G98,'Parámetros'!$F$5:$G$18,2,FALSE),"REVISAR CATÁLOGO"))</f>
        <v/>
      </c>
      <c r="G98" s="26" t="n"/>
      <c r="H98" s="26" t="n"/>
      <c r="I98" s="26" t="n"/>
      <c r="J98" s="28" t="n"/>
      <c r="K98" s="26" t="n"/>
      <c r="L98" s="46" t="n"/>
      <c r="M98" s="46" t="n"/>
      <c r="N98" s="28" t="n"/>
      <c r="O98" s="47" t="n"/>
      <c r="P98" s="47" t="n"/>
      <c r="Q98" s="35">
        <f>IF(OR(B98="",K98="",K98="No requerida"),"",IF(K98="Corregida",IF(M98="","",MAX(0,M98-B98)),IF(OR(K98="Pendiente",K98="En proceso"),MAX(0,TODAY()-B98),"")))</f>
        <v/>
      </c>
      <c r="R98" s="24">
        <f>IF(A98="","",IF(OR(B98="",C98="",D98="",G98="",H98="",I98="",K98="",N98=""),"REVISAR: faltan datos",IF(I98="No revisado","REVISAR: inspección incompleta",IF(AND(OR(I98="Falla",I98="Intermitente"),K98="No requerida"),"REVISAR: incidencia sin corrección",IF(AND(OR(I98="Funciona",I98="No aplica"),OR(K98="Pendiente",K98="En proceso")),"REVISAR: resultado y estado",IF(AND(K98="Corregida",M98=""),"REVISAR: falta fecha corregida",IF(AND(M98&lt;&gt;"",B98&lt;&gt;"",M98&lt;B98),"REVISAR: orden de fechas",IF(AND(OR(K98="Pendiente",K98="En proceso"),L98=""),"REVISAR: falta compromiso",IF(AND(OR(K98="Pendiente",K98="En proceso"),L98&lt;&gt;"",L98&lt;TODAY()),"VENCIDA: revisar compromiso",IF(AND(OR(K98="Pendiente",K98="En proceso"),Q98&lt;&gt;"",Q98&gt;'Parámetros'!$B$5),"ADVERTENCIA: supera objetivo",IF(AND(O98&lt;&gt;"",P98&lt;&gt;"",O98&gt;0,P98&gt;O98*(1+'Parámetros'!$B$6)),"REVISAR: costo sobre tolerancia",IF(OR(K98="Pendiente",K98="En proceso"),"PENDIENTE","SIN ALERTA"))))))))))))</f>
        <v/>
      </c>
      <c r="S98" s="49">
        <f>IF(OR(O98="",P98=""),"",P98-O98)</f>
        <v/>
      </c>
    </row>
    <row r="99">
      <c r="A99" s="26" t="n"/>
      <c r="B99" s="46" t="n"/>
      <c r="C99" s="26" t="n"/>
      <c r="D99" s="28" t="n"/>
      <c r="E99" s="29" t="n"/>
      <c r="F99" s="30">
        <f>IF(G99="","",IFERROR(VLOOKUP(G99,'Parámetros'!$F$5:$G$18,2,FALSE),"REVISAR CATÁLOGO"))</f>
        <v/>
      </c>
      <c r="G99" s="26" t="n"/>
      <c r="H99" s="26" t="n"/>
      <c r="I99" s="26" t="n"/>
      <c r="J99" s="28" t="n"/>
      <c r="K99" s="26" t="n"/>
      <c r="L99" s="46" t="n"/>
      <c r="M99" s="46" t="n"/>
      <c r="N99" s="28" t="n"/>
      <c r="O99" s="47" t="n"/>
      <c r="P99" s="47" t="n"/>
      <c r="Q99" s="32">
        <f>IF(OR(B99="",K99="",K99="No requerida"),"",IF(K99="Corregida",IF(M99="","",MAX(0,M99-B99)),IF(OR(K99="Pendiente",K99="En proceso"),MAX(0,TODAY()-B99),"")))</f>
        <v/>
      </c>
      <c r="R99" s="20">
        <f>IF(A99="","",IF(OR(B99="",C99="",D99="",G99="",H99="",I99="",K99="",N99=""),"REVISAR: faltan datos",IF(I99="No revisado","REVISAR: inspección incompleta",IF(AND(OR(I99="Falla",I99="Intermitente"),K99="No requerida"),"REVISAR: incidencia sin corrección",IF(AND(OR(I99="Funciona",I99="No aplica"),OR(K99="Pendiente",K99="En proceso")),"REVISAR: resultado y estado",IF(AND(K99="Corregida",M99=""),"REVISAR: falta fecha corregida",IF(AND(M99&lt;&gt;"",B99&lt;&gt;"",M99&lt;B99),"REVISAR: orden de fechas",IF(AND(OR(K99="Pendiente",K99="En proceso"),L99=""),"REVISAR: falta compromiso",IF(AND(OR(K99="Pendiente",K99="En proceso"),L99&lt;&gt;"",L99&lt;TODAY()),"VENCIDA: revisar compromiso",IF(AND(OR(K99="Pendiente",K99="En proceso"),Q99&lt;&gt;"",Q99&gt;'Parámetros'!$B$5),"ADVERTENCIA: supera objetivo",IF(AND(O99&lt;&gt;"",P99&lt;&gt;"",O99&gt;0,P99&gt;O99*(1+'Parámetros'!$B$6)),"REVISAR: costo sobre tolerancia",IF(OR(K99="Pendiente",K99="En proceso"),"PENDIENTE","SIN ALERTA"))))))))))))</f>
        <v/>
      </c>
      <c r="S99" s="48">
        <f>IF(OR(O99="",P99=""),"",P99-O99)</f>
        <v/>
      </c>
    </row>
    <row r="100">
      <c r="A100" s="26" t="n"/>
      <c r="B100" s="46" t="n"/>
      <c r="C100" s="26" t="n"/>
      <c r="D100" s="28" t="n"/>
      <c r="E100" s="29" t="n"/>
      <c r="F100" s="34">
        <f>IF(G100="","",IFERROR(VLOOKUP(G100,'Parámetros'!$F$5:$G$18,2,FALSE),"REVISAR CATÁLOGO"))</f>
        <v/>
      </c>
      <c r="G100" s="26" t="n"/>
      <c r="H100" s="26" t="n"/>
      <c r="I100" s="26" t="n"/>
      <c r="J100" s="28" t="n"/>
      <c r="K100" s="26" t="n"/>
      <c r="L100" s="46" t="n"/>
      <c r="M100" s="46" t="n"/>
      <c r="N100" s="28" t="n"/>
      <c r="O100" s="47" t="n"/>
      <c r="P100" s="47" t="n"/>
      <c r="Q100" s="35">
        <f>IF(OR(B100="",K100="",K100="No requerida"),"",IF(K100="Corregida",IF(M100="","",MAX(0,M100-B100)),IF(OR(K100="Pendiente",K100="En proceso"),MAX(0,TODAY()-B100),"")))</f>
        <v/>
      </c>
      <c r="R100" s="24">
        <f>IF(A100="","",IF(OR(B100="",C100="",D100="",G100="",H100="",I100="",K100="",N100=""),"REVISAR: faltan datos",IF(I100="No revisado","REVISAR: inspección incompleta",IF(AND(OR(I100="Falla",I100="Intermitente"),K100="No requerida"),"REVISAR: incidencia sin corrección",IF(AND(OR(I100="Funciona",I100="No aplica"),OR(K100="Pendiente",K100="En proceso")),"REVISAR: resultado y estado",IF(AND(K100="Corregida",M100=""),"REVISAR: falta fecha corregida",IF(AND(M100&lt;&gt;"",B100&lt;&gt;"",M100&lt;B100),"REVISAR: orden de fechas",IF(AND(OR(K100="Pendiente",K100="En proceso"),L100=""),"REVISAR: falta compromiso",IF(AND(OR(K100="Pendiente",K100="En proceso"),L100&lt;&gt;"",L100&lt;TODAY()),"VENCIDA: revisar compromiso",IF(AND(OR(K100="Pendiente",K100="En proceso"),Q100&lt;&gt;"",Q100&gt;'Parámetros'!$B$5),"ADVERTENCIA: supera objetivo",IF(AND(O100&lt;&gt;"",P100&lt;&gt;"",O100&gt;0,P100&gt;O100*(1+'Parámetros'!$B$6)),"REVISAR: costo sobre tolerancia",IF(OR(K100="Pendiente",K100="En proceso"),"PENDIENTE","SIN ALERTA"))))))))))))</f>
        <v/>
      </c>
      <c r="S100" s="49">
        <f>IF(OR(O100="",P100=""),"",P100-O100)</f>
        <v/>
      </c>
    </row>
    <row r="101">
      <c r="A101" s="26" t="n"/>
      <c r="B101" s="46" t="n"/>
      <c r="C101" s="26" t="n"/>
      <c r="D101" s="28" t="n"/>
      <c r="E101" s="29" t="n"/>
      <c r="F101" s="30">
        <f>IF(G101="","",IFERROR(VLOOKUP(G101,'Parámetros'!$F$5:$G$18,2,FALSE),"REVISAR CATÁLOGO"))</f>
        <v/>
      </c>
      <c r="G101" s="26" t="n"/>
      <c r="H101" s="26" t="n"/>
      <c r="I101" s="26" t="n"/>
      <c r="J101" s="28" t="n"/>
      <c r="K101" s="26" t="n"/>
      <c r="L101" s="46" t="n"/>
      <c r="M101" s="46" t="n"/>
      <c r="N101" s="28" t="n"/>
      <c r="O101" s="47" t="n"/>
      <c r="P101" s="47" t="n"/>
      <c r="Q101" s="32">
        <f>IF(OR(B101="",K101="",K101="No requerida"),"",IF(K101="Corregida",IF(M101="","",MAX(0,M101-B101)),IF(OR(K101="Pendiente",K101="En proceso"),MAX(0,TODAY()-B101),"")))</f>
        <v/>
      </c>
      <c r="R101" s="20">
        <f>IF(A101="","",IF(OR(B101="",C101="",D101="",G101="",H101="",I101="",K101="",N101=""),"REVISAR: faltan datos",IF(I101="No revisado","REVISAR: inspección incompleta",IF(AND(OR(I101="Falla",I101="Intermitente"),K101="No requerida"),"REVISAR: incidencia sin corrección",IF(AND(OR(I101="Funciona",I101="No aplica"),OR(K101="Pendiente",K101="En proceso")),"REVISAR: resultado y estado",IF(AND(K101="Corregida",M101=""),"REVISAR: falta fecha corregida",IF(AND(M101&lt;&gt;"",B101&lt;&gt;"",M101&lt;B101),"REVISAR: orden de fechas",IF(AND(OR(K101="Pendiente",K101="En proceso"),L101=""),"REVISAR: falta compromiso",IF(AND(OR(K101="Pendiente",K101="En proceso"),L101&lt;&gt;"",L101&lt;TODAY()),"VENCIDA: revisar compromiso",IF(AND(OR(K101="Pendiente",K101="En proceso"),Q101&lt;&gt;"",Q101&gt;'Parámetros'!$B$5),"ADVERTENCIA: supera objetivo",IF(AND(O101&lt;&gt;"",P101&lt;&gt;"",O101&gt;0,P101&gt;O101*(1+'Parámetros'!$B$6)),"REVISAR: costo sobre tolerancia",IF(OR(K101="Pendiente",K101="En proceso"),"PENDIENTE","SIN ALERTA"))))))))))))</f>
        <v/>
      </c>
      <c r="S101" s="48">
        <f>IF(OR(O101="",P101=""),"",P101-O101)</f>
        <v/>
      </c>
    </row>
    <row r="102">
      <c r="A102" s="26" t="n"/>
      <c r="B102" s="46" t="n"/>
      <c r="C102" s="26" t="n"/>
      <c r="D102" s="28" t="n"/>
      <c r="E102" s="29" t="n"/>
      <c r="F102" s="34">
        <f>IF(G102="","",IFERROR(VLOOKUP(G102,'Parámetros'!$F$5:$G$18,2,FALSE),"REVISAR CATÁLOGO"))</f>
        <v/>
      </c>
      <c r="G102" s="26" t="n"/>
      <c r="H102" s="26" t="n"/>
      <c r="I102" s="26" t="n"/>
      <c r="J102" s="28" t="n"/>
      <c r="K102" s="26" t="n"/>
      <c r="L102" s="46" t="n"/>
      <c r="M102" s="46" t="n"/>
      <c r="N102" s="28" t="n"/>
      <c r="O102" s="47" t="n"/>
      <c r="P102" s="47" t="n"/>
      <c r="Q102" s="35">
        <f>IF(OR(B102="",K102="",K102="No requerida"),"",IF(K102="Corregida",IF(M102="","",MAX(0,M102-B102)),IF(OR(K102="Pendiente",K102="En proceso"),MAX(0,TODAY()-B102),"")))</f>
        <v/>
      </c>
      <c r="R102" s="24">
        <f>IF(A102="","",IF(OR(B102="",C102="",D102="",G102="",H102="",I102="",K102="",N102=""),"REVISAR: faltan datos",IF(I102="No revisado","REVISAR: inspección incompleta",IF(AND(OR(I102="Falla",I102="Intermitente"),K102="No requerida"),"REVISAR: incidencia sin corrección",IF(AND(OR(I102="Funciona",I102="No aplica"),OR(K102="Pendiente",K102="En proceso")),"REVISAR: resultado y estado",IF(AND(K102="Corregida",M102=""),"REVISAR: falta fecha corregida",IF(AND(M102&lt;&gt;"",B102&lt;&gt;"",M102&lt;B102),"REVISAR: orden de fechas",IF(AND(OR(K102="Pendiente",K102="En proceso"),L102=""),"REVISAR: falta compromiso",IF(AND(OR(K102="Pendiente",K102="En proceso"),L102&lt;&gt;"",L102&lt;TODAY()),"VENCIDA: revisar compromiso",IF(AND(OR(K102="Pendiente",K102="En proceso"),Q102&lt;&gt;"",Q102&gt;'Parámetros'!$B$5),"ADVERTENCIA: supera objetivo",IF(AND(O102&lt;&gt;"",P102&lt;&gt;"",O102&gt;0,P102&gt;O102*(1+'Parámetros'!$B$6)),"REVISAR: costo sobre tolerancia",IF(OR(K102="Pendiente",K102="En proceso"),"PENDIENTE","SIN ALERTA"))))))))))))</f>
        <v/>
      </c>
      <c r="S102" s="49">
        <f>IF(OR(O102="",P102=""),"",P102-O102)</f>
        <v/>
      </c>
    </row>
    <row r="103">
      <c r="A103" s="26" t="n"/>
      <c r="B103" s="46" t="n"/>
      <c r="C103" s="26" t="n"/>
      <c r="D103" s="28" t="n"/>
      <c r="E103" s="29" t="n"/>
      <c r="F103" s="30">
        <f>IF(G103="","",IFERROR(VLOOKUP(G103,'Parámetros'!$F$5:$G$18,2,FALSE),"REVISAR CATÁLOGO"))</f>
        <v/>
      </c>
      <c r="G103" s="26" t="n"/>
      <c r="H103" s="26" t="n"/>
      <c r="I103" s="26" t="n"/>
      <c r="J103" s="28" t="n"/>
      <c r="K103" s="26" t="n"/>
      <c r="L103" s="46" t="n"/>
      <c r="M103" s="46" t="n"/>
      <c r="N103" s="28" t="n"/>
      <c r="O103" s="47" t="n"/>
      <c r="P103" s="47" t="n"/>
      <c r="Q103" s="32">
        <f>IF(OR(B103="",K103="",K103="No requerida"),"",IF(K103="Corregida",IF(M103="","",MAX(0,M103-B103)),IF(OR(K103="Pendiente",K103="En proceso"),MAX(0,TODAY()-B103),"")))</f>
        <v/>
      </c>
      <c r="R103" s="20">
        <f>IF(A103="","",IF(OR(B103="",C103="",D103="",G103="",H103="",I103="",K103="",N103=""),"REVISAR: faltan datos",IF(I103="No revisado","REVISAR: inspección incompleta",IF(AND(OR(I103="Falla",I103="Intermitente"),K103="No requerida"),"REVISAR: incidencia sin corrección",IF(AND(OR(I103="Funciona",I103="No aplica"),OR(K103="Pendiente",K103="En proceso")),"REVISAR: resultado y estado",IF(AND(K103="Corregida",M103=""),"REVISAR: falta fecha corregida",IF(AND(M103&lt;&gt;"",B103&lt;&gt;"",M103&lt;B103),"REVISAR: orden de fechas",IF(AND(OR(K103="Pendiente",K103="En proceso"),L103=""),"REVISAR: falta compromiso",IF(AND(OR(K103="Pendiente",K103="En proceso"),L103&lt;&gt;"",L103&lt;TODAY()),"VENCIDA: revisar compromiso",IF(AND(OR(K103="Pendiente",K103="En proceso"),Q103&lt;&gt;"",Q103&gt;'Parámetros'!$B$5),"ADVERTENCIA: supera objetivo",IF(AND(O103&lt;&gt;"",P103&lt;&gt;"",O103&gt;0,P103&gt;O103*(1+'Parámetros'!$B$6)),"REVISAR: costo sobre tolerancia",IF(OR(K103="Pendiente",K103="En proceso"),"PENDIENTE","SIN ALERTA"))))))))))))</f>
        <v/>
      </c>
      <c r="S103" s="48">
        <f>IF(OR(O103="",P103=""),"",P103-O103)</f>
        <v/>
      </c>
    </row>
    <row r="104">
      <c r="A104" s="26" t="n"/>
      <c r="B104" s="46" t="n"/>
      <c r="C104" s="26" t="n"/>
      <c r="D104" s="28" t="n"/>
      <c r="E104" s="29" t="n"/>
      <c r="F104" s="34">
        <f>IF(G104="","",IFERROR(VLOOKUP(G104,'Parámetros'!$F$5:$G$18,2,FALSE),"REVISAR CATÁLOGO"))</f>
        <v/>
      </c>
      <c r="G104" s="26" t="n"/>
      <c r="H104" s="26" t="n"/>
      <c r="I104" s="26" t="n"/>
      <c r="J104" s="28" t="n"/>
      <c r="K104" s="26" t="n"/>
      <c r="L104" s="46" t="n"/>
      <c r="M104" s="46" t="n"/>
      <c r="N104" s="28" t="n"/>
      <c r="O104" s="47" t="n"/>
      <c r="P104" s="47" t="n"/>
      <c r="Q104" s="35">
        <f>IF(OR(B104="",K104="",K104="No requerida"),"",IF(K104="Corregida",IF(M104="","",MAX(0,M104-B104)),IF(OR(K104="Pendiente",K104="En proceso"),MAX(0,TODAY()-B104),"")))</f>
        <v/>
      </c>
      <c r="R104" s="24">
        <f>IF(A104="","",IF(OR(B104="",C104="",D104="",G104="",H104="",I104="",K104="",N104=""),"REVISAR: faltan datos",IF(I104="No revisado","REVISAR: inspección incompleta",IF(AND(OR(I104="Falla",I104="Intermitente"),K104="No requerida"),"REVISAR: incidencia sin corrección",IF(AND(OR(I104="Funciona",I104="No aplica"),OR(K104="Pendiente",K104="En proceso")),"REVISAR: resultado y estado",IF(AND(K104="Corregida",M104=""),"REVISAR: falta fecha corregida",IF(AND(M104&lt;&gt;"",B104&lt;&gt;"",M104&lt;B104),"REVISAR: orden de fechas",IF(AND(OR(K104="Pendiente",K104="En proceso"),L104=""),"REVISAR: falta compromiso",IF(AND(OR(K104="Pendiente",K104="En proceso"),L104&lt;&gt;"",L104&lt;TODAY()),"VENCIDA: revisar compromiso",IF(AND(OR(K104="Pendiente",K104="En proceso"),Q104&lt;&gt;"",Q104&gt;'Parámetros'!$B$5),"ADVERTENCIA: supera objetivo",IF(AND(O104&lt;&gt;"",P104&lt;&gt;"",O104&gt;0,P104&gt;O104*(1+'Parámetros'!$B$6)),"REVISAR: costo sobre tolerancia",IF(OR(K104="Pendiente",K104="En proceso"),"PENDIENTE","SIN ALERTA"))))))))))))</f>
        <v/>
      </c>
      <c r="S104" s="49">
        <f>IF(OR(O104="",P104=""),"",P104-O104)</f>
        <v/>
      </c>
    </row>
  </sheetData>
  <autoFilter ref="A4:S104"/>
  <mergeCells count="1">
    <mergeCell ref="A1:S1"/>
  </mergeCells>
  <conditionalFormatting sqref="R5:R104">
    <cfRule type="expression" priority="1" dxfId="0" stopIfTrue="1">
      <formula>LEFT($R5,7)="VENCIDA"</formula>
    </cfRule>
    <cfRule type="expression" priority="2" dxfId="0" stopIfTrue="1">
      <formula>LEFT($R5,7)="REVISAR"</formula>
    </cfRule>
    <cfRule type="expression" priority="3" dxfId="0" stopIfTrue="1">
      <formula>LEFT($R5,11)="ADVERTENCIA"</formula>
    </cfRule>
    <cfRule type="expression" priority="4" dxfId="2" stopIfTrue="1">
      <formula>$R5="PENDIENTE"</formula>
    </cfRule>
    <cfRule type="expression" priority="5" dxfId="1" stopIfTrue="1">
      <formula>$R5="SIN ALERTA"</formula>
    </cfRule>
  </conditionalFormatting>
  <conditionalFormatting sqref="I5:I104">
    <cfRule type="expression" priority="6" dxfId="0">
      <formula>OR($I5="Falla",$I5="Intermitente")</formula>
    </cfRule>
  </conditionalFormatting>
  <conditionalFormatting sqref="K5:K104">
    <cfRule type="expression" priority="7" dxfId="1">
      <formula>$K5="Corregida"</formula>
    </cfRule>
  </conditionalFormatting>
  <conditionalFormatting sqref="S5:S104">
    <cfRule type="expression" priority="8" dxfId="0">
      <formula>AND($S5&lt;&gt;"",$S5&gt;0)</formula>
    </cfRule>
  </conditionalFormatting>
  <dataValidations count="10">
    <dataValidation sqref="B5:B104" showDropDown="0" showInputMessage="0" showErrorMessage="0" allowBlank="0" errorTitle="Fecha de inspección no válida" error="Capture una fecha entre la mínima definida en Parámetros y el día de hoy." type="custom">
      <formula1>OR(B5="",AND(ISNUMBER(B5),B5&gt;=INDIRECT("'Parámetros'!$B$9"),B5&lt;=TODAY()))</formula1>
    </dataValidation>
    <dataValidation sqref="E5:E104" showDropDown="0" showInputMessage="0" showErrorMessage="0" allowBlank="0" errorTitle="Odómetro no válido" error="Capture un kilometraje dentro del límite definido en Parámetros." type="custom">
      <formula1>OR(E5="",AND(ISNUMBER(E5),E5&gt;=0,E5&lt;=INDIRECT("'Parámetros'!$B$7")))</formula1>
    </dataValidation>
    <dataValidation sqref="G5:G104" showDropDown="0" showInputMessage="0" showErrorMessage="0" allowBlank="0" errorTitle="Elemento no válido" error="Seleccione un elemento disponible en Parámetros." promptTitle="Elemento" prompt="Seleccione el elemento de luz observado." type="list">
      <formula1>INDIRECT("'Parámetros'!$F$5:$F$18")</formula1>
    </dataValidation>
    <dataValidation sqref="H5:H104" showDropDown="0" showInputMessage="0" showErrorMessage="0" allowBlank="0" errorTitle="Ubicación no válida" error="Seleccione una ubicación disponible en Parámetros." type="list">
      <formula1>INDIRECT("'Parámetros'!$M$5:$M$13")</formula1>
    </dataValidation>
    <dataValidation sqref="I5:I104" showDropDown="0" showInputMessage="0" showErrorMessage="0" allowBlank="0" errorTitle="Resultado no válido" error="Seleccione un resultado de la lista." type="list">
      <formula1>INDIRECT("'Parámetros'!$I$5:$I$9")</formula1>
    </dataValidation>
    <dataValidation sqref="K5:K104" showDropDown="0" showInputMessage="0" showErrorMessage="0" allowBlank="0" errorTitle="Estado no válido" error="Seleccione un estado de corrección de la lista." type="list">
      <formula1>INDIRECT("'Parámetros'!$K$5:$K$8")</formula1>
    </dataValidation>
    <dataValidation sqref="L5:L104" showDropDown="0" showInputMessage="0" showErrorMessage="0" allowBlank="0" errorTitle="Fecha compromiso no válida" error="La fecha compromiso debe ser igual o posterior a la inspección y respetar el plazo futuro definido en Parámetros." type="custom">
      <formula1>OR(L5="",AND(ISNUMBER(L5),B5&lt;&gt;"",L5&gt;=B5,L5&lt;=TODAY()+INDIRECT("'Parámetros'!$B$10")))</formula1>
    </dataValidation>
    <dataValidation sqref="M5:M104" showDropDown="0" showInputMessage="0" showErrorMessage="0" allowBlank="0" errorTitle="Fecha de corrección no válida" error="La fecha de corrección debe ser igual o posterior a la inspección y no puede ser posterior a hoy." type="custom">
      <formula1>OR(M5="",AND(ISNUMBER(M5),B5&lt;&gt;"",M5&gt;=B5,M5&lt;=TODAY()))</formula1>
    </dataValidation>
    <dataValidation sqref="O5:O104" showDropDown="0" showInputMessage="0" showErrorMessage="0" allowBlank="0" errorTitle="Costo estimado no válido" error="Capture un importe dentro del límite definido en Parámetros." type="custom">
      <formula1>OR(O5="",AND(ISNUMBER(O5),O5&gt;=0,O5&lt;=INDIRECT("'Parámetros'!$B$8")))</formula1>
    </dataValidation>
    <dataValidation sqref="P5:P104" showDropDown="0" showInputMessage="0" showErrorMessage="0" allowBlank="0" errorTitle="Costo real no válido" error="Capture un importe dentro del límite definido en Parámetros." type="custom">
      <formula1>OR(P5="",AND(ISNUMBER(P5),P5&gt;=0,P5&lt;=INDIRECT("'Parámetros'!$B$8")))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8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4" customWidth="1" min="3" max="3"/>
    <col width="39" customWidth="1" min="4" max="4"/>
    <col width="3" customWidth="1" min="5" max="5"/>
    <col width="29" customWidth="1" min="6" max="6"/>
    <col width="22" customWidth="1" min="7" max="7"/>
    <col width="3" customWidth="1" min="8" max="8"/>
    <col width="18" customWidth="1" min="9" max="9"/>
    <col width="3" customWidth="1" min="10" max="10"/>
    <col width="23" customWidth="1" min="11" max="11"/>
    <col width="3" customWidth="1" min="12" max="12"/>
    <col width="25" customWidth="1" min="13" max="13"/>
  </cols>
  <sheetData>
    <row r="1" ht="26" customHeight="1">
      <c r="A1" s="1" t="inlineStr">
        <is>
          <t>PARÁMETROS Y LISTAS EDITABLES — TALLER FARO IMAGINARIO (FICTICIO)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40" t="n"/>
    </row>
    <row r="2" ht="30" customHeight="1">
      <c r="A2" s="2" t="inlineStr">
        <is>
          <t>Valores de apoyo administrativo. Deben revisarse según la operación del taller; no representan una norma ni una garantía técnica.</t>
        </is>
      </c>
    </row>
    <row r="3"/>
    <row r="4">
      <c r="A4" s="3" t="inlineStr">
        <is>
          <t>Parámetro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Uso en el libro</t>
        </is>
      </c>
      <c r="F4" s="3" t="inlineStr">
        <is>
          <t>Elemento de luz</t>
        </is>
      </c>
      <c r="G4" s="3" t="inlineStr">
        <is>
          <t>Categoría</t>
        </is>
      </c>
      <c r="I4" s="3" t="inlineStr">
        <is>
          <t>Resultado</t>
        </is>
      </c>
      <c r="K4" s="3" t="inlineStr">
        <is>
          <t>Estado de corrección</t>
        </is>
      </c>
      <c r="M4" s="3" t="inlineStr">
        <is>
          <t>Ubicación</t>
        </is>
      </c>
    </row>
    <row r="5">
      <c r="A5" s="20" t="inlineStr">
        <is>
          <t>Días objetivo para atender una incidencia</t>
        </is>
      </c>
      <c r="B5" s="26" t="n">
        <v>3</v>
      </c>
      <c r="C5" s="30" t="inlineStr">
        <is>
          <t>días</t>
        </is>
      </c>
      <c r="D5" s="20" t="inlineStr">
        <is>
          <t>Genera advertencia por tiempo abierto</t>
        </is>
      </c>
      <c r="F5" s="28" t="inlineStr">
        <is>
          <t>Faro de luz baja</t>
        </is>
      </c>
      <c r="G5" s="28" t="inlineStr">
        <is>
          <t>Exterior</t>
        </is>
      </c>
      <c r="I5" s="37" t="inlineStr">
        <is>
          <t>Funciona</t>
        </is>
      </c>
      <c r="K5" s="37" t="inlineStr">
        <is>
          <t>No requerida</t>
        </is>
      </c>
      <c r="M5" s="37" t="inlineStr">
        <is>
          <t>Frontal izquierda</t>
        </is>
      </c>
    </row>
    <row r="6">
      <c r="A6" s="24" t="inlineStr">
        <is>
          <t>Tolerancia de variación de costo</t>
        </is>
      </c>
      <c r="B6" s="50" t="n">
        <v>0.15</v>
      </c>
      <c r="C6" s="34" t="inlineStr">
        <is>
          <t>porcentaje</t>
        </is>
      </c>
      <c r="D6" s="24" t="inlineStr">
        <is>
          <t>Compara costo real contra estimado</t>
        </is>
      </c>
      <c r="F6" s="28" t="inlineStr">
        <is>
          <t>Faro de luz alta</t>
        </is>
      </c>
      <c r="G6" s="28" t="inlineStr">
        <is>
          <t>Exterior</t>
        </is>
      </c>
      <c r="I6" s="37" t="inlineStr">
        <is>
          <t>Falla</t>
        </is>
      </c>
      <c r="K6" s="37" t="inlineStr">
        <is>
          <t>Pendiente</t>
        </is>
      </c>
      <c r="M6" s="37" t="inlineStr">
        <is>
          <t>Frontal derecha</t>
        </is>
      </c>
    </row>
    <row r="7">
      <c r="A7" s="20" t="inlineStr">
        <is>
          <t>Kilometraje máximo de captura</t>
        </is>
      </c>
      <c r="B7" s="29" t="n">
        <v>2000000</v>
      </c>
      <c r="C7" s="30" t="inlineStr">
        <is>
          <t>km</t>
        </is>
      </c>
      <c r="D7" s="20" t="inlineStr">
        <is>
          <t>Validación del odómetro</t>
        </is>
      </c>
      <c r="F7" s="28" t="inlineStr">
        <is>
          <t>Luz direccional</t>
        </is>
      </c>
      <c r="G7" s="28" t="inlineStr">
        <is>
          <t>Exterior</t>
        </is>
      </c>
      <c r="I7" s="37" t="inlineStr">
        <is>
          <t>Intermitente</t>
        </is>
      </c>
      <c r="K7" s="37" t="inlineStr">
        <is>
          <t>En proceso</t>
        </is>
      </c>
      <c r="M7" s="37" t="inlineStr">
        <is>
          <t>Posterior izquierda</t>
        </is>
      </c>
    </row>
    <row r="8">
      <c r="A8" s="24" t="inlineStr">
        <is>
          <t>Importe máximo por concepto</t>
        </is>
      </c>
      <c r="B8" s="47" t="n">
        <v>1000000</v>
      </c>
      <c r="C8" s="34" t="inlineStr">
        <is>
          <t>MXN</t>
        </is>
      </c>
      <c r="D8" s="24" t="inlineStr">
        <is>
          <t>Validación de costos</t>
        </is>
      </c>
      <c r="F8" s="28" t="inlineStr">
        <is>
          <t>Luz de posición</t>
        </is>
      </c>
      <c r="G8" s="28" t="inlineStr">
        <is>
          <t>Exterior</t>
        </is>
      </c>
      <c r="I8" s="37" t="inlineStr">
        <is>
          <t>No revisado</t>
        </is>
      </c>
      <c r="K8" s="37" t="inlineStr">
        <is>
          <t>Corregida</t>
        </is>
      </c>
      <c r="M8" s="37" t="inlineStr">
        <is>
          <t>Posterior derecha</t>
        </is>
      </c>
    </row>
    <row r="9">
      <c r="A9" s="20" t="inlineStr">
        <is>
          <t>Fecha mínima de inspección</t>
        </is>
      </c>
      <c r="B9" s="46" t="n">
        <v>45545</v>
      </c>
      <c r="C9" s="30" t="inlineStr">
        <is>
          <t>fecha</t>
        </is>
      </c>
      <c r="D9" s="20" t="inlineStr">
        <is>
          <t>Validación de fecha de inspección</t>
        </is>
      </c>
      <c r="F9" s="28" t="inlineStr">
        <is>
          <t>Luz de freno</t>
        </is>
      </c>
      <c r="G9" s="28" t="inlineStr">
        <is>
          <t>Exterior</t>
        </is>
      </c>
      <c r="I9" s="37" t="inlineStr">
        <is>
          <t>No aplica</t>
        </is>
      </c>
      <c r="M9" s="37" t="inlineStr">
        <is>
          <t>Lateral</t>
        </is>
      </c>
    </row>
    <row r="10">
      <c r="A10" s="24" t="inlineStr">
        <is>
          <t>Días futuros máximos para compromiso</t>
        </is>
      </c>
      <c r="B10" s="29" t="n">
        <v>365</v>
      </c>
      <c r="C10" s="34" t="inlineStr">
        <is>
          <t>días</t>
        </is>
      </c>
      <c r="D10" s="24" t="inlineStr">
        <is>
          <t>Validación de fecha compromiso</t>
        </is>
      </c>
      <c r="F10" s="28" t="inlineStr">
        <is>
          <t>Luz de reversa</t>
        </is>
      </c>
      <c r="G10" s="28" t="inlineStr">
        <is>
          <t>Exterior</t>
        </is>
      </c>
      <c r="M10" s="37" t="inlineStr">
        <is>
          <t>Cabina</t>
        </is>
      </c>
    </row>
    <row r="11">
      <c r="F11" s="28" t="inlineStr">
        <is>
          <t>Luz de placa</t>
        </is>
      </c>
      <c r="G11" s="28" t="inlineStr">
        <is>
          <t>Exterior</t>
        </is>
      </c>
      <c r="M11" s="37" t="inlineStr">
        <is>
          <t>Tablero</t>
        </is>
      </c>
    </row>
    <row r="12">
      <c r="F12" s="28" t="inlineStr">
        <is>
          <t>Luz antiniebla</t>
        </is>
      </c>
      <c r="G12" s="28" t="inlineStr">
        <is>
          <t>Exterior</t>
        </is>
      </c>
      <c r="M12" s="37" t="inlineStr">
        <is>
          <t>Cajuela</t>
        </is>
      </c>
    </row>
    <row r="13">
      <c r="F13" s="28" t="inlineStr">
        <is>
          <t>Luz interior de cabina</t>
        </is>
      </c>
      <c r="G13" s="28" t="inlineStr">
        <is>
          <t>Interior</t>
        </is>
      </c>
      <c r="M13" s="37" t="inlineStr">
        <is>
          <t>Centro</t>
        </is>
      </c>
    </row>
    <row r="14">
      <c r="F14" s="28" t="inlineStr">
        <is>
          <t>Luz de cajuela</t>
        </is>
      </c>
      <c r="G14" s="28" t="inlineStr">
        <is>
          <t>Interior</t>
        </is>
      </c>
    </row>
    <row r="15">
      <c r="F15" s="28" t="inlineStr">
        <is>
          <t>Iluminación de tablero</t>
        </is>
      </c>
      <c r="G15" s="28" t="inlineStr">
        <is>
          <t>Interior</t>
        </is>
      </c>
    </row>
    <row r="16">
      <c r="F16" s="28" t="inlineStr">
        <is>
          <t>Testigo de freno</t>
        </is>
      </c>
      <c r="G16" s="28" t="inlineStr">
        <is>
          <t>Testigo de tablero</t>
        </is>
      </c>
    </row>
    <row r="17">
      <c r="F17" s="28" t="inlineStr">
        <is>
          <t>Testigo de carga</t>
        </is>
      </c>
      <c r="G17" s="28" t="inlineStr">
        <is>
          <t>Testigo de tablero</t>
        </is>
      </c>
    </row>
    <row r="18">
      <c r="F18" s="28" t="inlineStr">
        <is>
          <t>Testigo de aceite</t>
        </is>
      </c>
      <c r="G18" s="28" t="inlineStr">
        <is>
          <t>Testigo de tablero</t>
        </is>
      </c>
    </row>
  </sheetData>
  <mergeCells count="1">
    <mergeCell ref="A1:M1"/>
  </mergeCells>
  <dataValidations count="7">
    <dataValidation sqref="B5" showDropDown="0" showInputMessage="0" showErrorMessage="0" allowBlank="0" errorTitle="Días no válidos" error="Capture un número entero entre 1 y 30." type="whole" operator="between">
      <formula1>1</formula1>
      <formula2>30</formula2>
    </dataValidation>
    <dataValidation sqref="B6" showDropDown="0" showInputMessage="0" showErrorMessage="0" allowBlank="0" errorTitle="Tolerancia no válida" error="Capture una proporción entre 0 y 1." type="decimal" operator="between">
      <formula1>0</formula1>
      <formula2>1</formula2>
    </dataValidation>
    <dataValidation sqref="B7" showDropDown="0" showInputMessage="0" showErrorMessage="0" allowBlank="0" errorTitle="Límite no válido" error="Capture un límite entero mayor que cero." type="whole" operator="between">
      <formula1>1</formula1>
      <formula2>5000000</formula2>
    </dataValidation>
    <dataValidation sqref="B8" showDropDown="0" showInputMessage="0" showErrorMessage="0" allowBlank="0" errorTitle="Importe no válido" error="Capture un importe límite mayor que cero." type="decimal" operator="between">
      <formula1>1</formula1>
      <formula2>10000000</formula2>
    </dataValidation>
    <dataValidation sqref="B9" showDropDown="0" showInputMessage="0" showErrorMessage="0" allowBlank="0" errorTitle="Fecha no válida" error="Capture una fecha válida no posterior a hoy." type="date" operator="between">
      <formula1>DATE(2021,1,1)</formula1>
      <formula2>TODAY()</formula2>
    </dataValidation>
    <dataValidation sqref="B10" showDropDown="0" showInputMessage="0" showErrorMessage="0" allowBlank="0" errorTitle="Plazo no válido" error="Capture un número entero entre 1 y 730." type="whole" operator="between">
      <formula1>1</formula1>
      <formula2>730</formula2>
    </dataValidation>
    <dataValidation sqref="G5:G18" showDropDown="0" showInputMessage="0" showErrorMessage="0" allowBlank="0" errorTitle="Categoría no válida" error="Seleccione una categoría de la lista." type="list">
      <formula1>"Exterior,Interior,Testigo de tablero"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Faro Imaginario (negocio ficticio)</dc:creator>
  <dc:title xmlns:dc="http://purl.org/dc/elements/1.1/">Inspección de luces del vehículo en Excel</dc:title>
  <dc:description xmlns:dc="http://purl.org/dc/elements/1.1/">Libro administrativo sin diagnóstico, certificación ni garantía técnica.</dc:description>
  <dc:subject xmlns:dc="http://purl.org/dc/elements/1.1/">Control administrativo de inspecciones de luces</dc:subject>
  <dcterms:created xmlns:dcterms="http://purl.org/dc/terms/" xmlns:xsi="http://www.w3.org/2001/XMLSchema-instance" xsi:type="dcterms:W3CDTF">2026-09-10T04:57:34Z</dcterms:created>
  <dcterms:modified xmlns:dcterms="http://purl.org/dc/terms/" xmlns:xsi="http://www.w3.org/2001/XMLSchema-instance" xsi:type="dcterms:W3CDTF">2026-09-10T04:57:35+00:00Z</dcterms:modified>
</cp:coreProperties>
</file>