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Inspeccione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0" hidden="1">'Resumen'!$A$7:$B$15</definedName>
    <definedName name="_xlnm._FilterDatabase" localSheetId="1" hidden="1">'Inspecciones'!$A$4:$T$104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0 &quot;L&quot;"/>
    <numFmt numFmtId="166" formatCode="$#,##0.00"/>
    <numFmt numFmtId="167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53746"/>
      <sz val="10"/>
    </font>
    <font>
      <name val="Calibri"/>
      <color rgb="00253746"/>
      <sz val="9"/>
    </font>
    <font>
      <name val="Calibri"/>
      <color rgb="00253746"/>
      <sz val="10"/>
    </font>
    <font>
      <name val="Calibri"/>
      <b val="1"/>
      <color rgb="00FFFFFF"/>
      <sz val="11"/>
    </font>
    <font>
      <name val="Calibri"/>
      <b val="1"/>
      <color rgb="00FFFFFF"/>
      <sz val="9"/>
    </font>
  </fonts>
  <fills count="9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F05A28"/>
      </patternFill>
    </fill>
    <fill>
      <patternFill patternType="solid">
        <fgColor rgb="00BD3A24"/>
      </patternFill>
    </fill>
    <fill>
      <patternFill patternType="solid">
        <fgColor rgb="000E7C86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1" fontId="4" fillId="3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2" fontId="4" fillId="5" borderId="1" applyAlignment="1" pivotButton="0" quotePrefix="0" xfId="0">
      <alignment horizontal="right" vertical="center"/>
    </xf>
    <xf numFmtId="2" fontId="4" fillId="3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2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right" vertical="center"/>
    </xf>
    <xf numFmtId="2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FFFFFF"/>
        <sz val="10"/>
      </font>
      <fill>
        <patternFill patternType="solid">
          <fgColor rgb="00F05A28"/>
        </patternFill>
      </fill>
    </dxf>
    <dxf>
      <font>
        <name val="Calibri"/>
        <b val="1"/>
        <color rgb="00253746"/>
        <sz val="10"/>
      </font>
      <fill>
        <patternFill patternType="solid">
          <fgColor rgb="00FFF0AE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Alertas del periodo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'Resumen'!K3</f>
            </strRef>
          </tx>
          <spPr>
            <a:solidFill xmlns:a="http://schemas.openxmlformats.org/drawingml/2006/main">
              <a:srgbClr val="F05A28"/>
            </a:solidFill>
            <a:ln xmlns:a="http://schemas.openxmlformats.org/drawingml/2006/main">
              <a:solidFill>
                <a:srgbClr val="F05A28"/>
              </a:solidFill>
              <a:prstDash val="solid"/>
            </a:ln>
          </spPr>
          <cat>
            <numRef>
              <f>'Resumen'!$J$4:$J$9</f>
            </numRef>
          </cat>
          <val>
            <numRef>
              <f>'Resumen'!$K$4:$K$9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Inspecciones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5220000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54" customWidth="1" min="4" max="4"/>
    <col width="3" customWidth="1" min="5" max="5"/>
    <col width="3" customWidth="1" min="6" max="6"/>
    <col width="3" customWidth="1" min="7" max="7"/>
    <col width="3" customWidth="1" min="8" max="8"/>
    <col width="3" customWidth="1" min="9" max="9"/>
    <col width="24" customWidth="1" min="10" max="10"/>
    <col width="14" customWidth="1" min="11" max="11"/>
    <col width="3" customWidth="1" min="12" max="12"/>
  </cols>
  <sheetData>
    <row r="1" ht="28" customHeight="1">
      <c r="A1" s="1" t="inlineStr">
        <is>
          <t>Resumen de inspección de aceite y fluidos — Taller Horizonte Ficticio</t>
        </is>
      </c>
      <c r="B1" s="42" t="n"/>
      <c r="C1" s="42" t="n"/>
      <c r="D1" s="42" t="n"/>
      <c r="E1" s="42" t="n"/>
      <c r="F1" s="42" t="n"/>
      <c r="G1" s="42" t="n"/>
      <c r="H1" s="42" t="n"/>
      <c r="I1" s="42" t="n"/>
      <c r="J1" s="42" t="n"/>
      <c r="K1" s="42" t="n"/>
      <c r="L1" s="43" t="n"/>
    </row>
    <row r="2" ht="28" customHeight="1">
      <c r="A2" s="2" t="inlineStr">
        <is>
          <t>Periodo</t>
        </is>
      </c>
      <c r="B2" s="3" t="inlineStr">
        <is>
          <t>Ajuste las fechas amarillas para revisar únicamente las inspecciones del periodo.</t>
        </is>
      </c>
    </row>
    <row r="3">
      <c r="A3" s="4" t="inlineStr">
        <is>
          <t>Fecha de corte</t>
        </is>
      </c>
      <c r="B3" s="44">
        <f>TODAY()</f>
        <v/>
      </c>
      <c r="D3" s="6" t="inlineStr">
        <is>
          <t>Guía de colores y mensajes</t>
        </is>
      </c>
      <c r="J3" s="7" t="inlineStr">
        <is>
          <t>Estado de alerta</t>
        </is>
      </c>
      <c r="K3" s="7" t="inlineStr">
        <is>
          <t>Cantidad</t>
        </is>
      </c>
    </row>
    <row r="4" ht="38" customHeight="1">
      <c r="A4" s="4" t="inlineStr">
        <is>
          <t>Desde</t>
        </is>
      </c>
      <c r="B4" s="45" t="n">
        <v>46095</v>
      </c>
      <c r="D4" s="9" t="inlineStr">
        <is>
          <t>Rojo — Atención prioritaria o revisión vencida: revise nivel, condición, contaminación, fuga y fecha.</t>
        </is>
      </c>
      <c r="J4" s="10" t="inlineStr">
        <is>
          <t>Sin alerta</t>
        </is>
      </c>
      <c r="K4" s="11">
        <f>IF(OR($B$4="",$B$5=""),"",COUNTIFS(Inspecciones!$B$5:$B$104,"&gt;="&amp;$B$4,Inspecciones!$B$5:$B$104,"&lt;="&amp;$B$5,Inspecciones!$S$5:$S$104,J4))</f>
        <v/>
      </c>
    </row>
    <row r="5" ht="38" customHeight="1">
      <c r="A5" s="4" t="inlineStr">
        <is>
          <t>Hasta</t>
        </is>
      </c>
      <c r="B5" s="45" t="n">
        <v>46275</v>
      </c>
      <c r="D5" s="12" t="inlineStr">
        <is>
          <t>Naranja — Revisar pronto: revise el nivel, la condición observada y los días para la próxima revisión.</t>
        </is>
      </c>
      <c r="J5" s="13" t="inlineStr">
        <is>
          <t>Revisar pronto</t>
        </is>
      </c>
      <c r="K5" s="14">
        <f>IF(OR($B$4="",$B$5=""),"",COUNTIFS(Inspecciones!$B$5:$B$104,"&gt;="&amp;$B$4,Inspecciones!$B$5:$B$104,"&lt;="&amp;$B$5,Inspecciones!$S$5:$S$104,J5))</f>
        <v/>
      </c>
    </row>
    <row r="6" ht="38" customHeight="1">
      <c r="D6" s="15" t="inlineStr">
        <is>
          <t>Verde azulado — Sin alerta o atendida: conserve la evidencia administrativa y el estado registrado.</t>
        </is>
      </c>
      <c r="J6" s="10" t="inlineStr">
        <is>
          <t>Atención prioritaria</t>
        </is>
      </c>
      <c r="K6" s="11">
        <f>IF(OR($B$4="",$B$5=""),"",COUNTIFS(Inspecciones!$B$5:$B$104,"&gt;="&amp;$B$4,Inspecciones!$B$5:$B$104,"&lt;="&amp;$B$5,Inspecciones!$S$5:$S$104,J6))</f>
        <v/>
      </c>
    </row>
    <row r="7" ht="38" customHeight="1">
      <c r="A7" s="7" t="inlineStr">
        <is>
          <t>Indicador del periodo</t>
        </is>
      </c>
      <c r="B7" s="7" t="inlineStr">
        <is>
          <t>Resultado</t>
        </is>
      </c>
      <c r="D7" s="16" t="inlineStr">
        <is>
          <t>Amarillo — Celda editable o datos incompletos: capture o corrija el dato indicado.</t>
        </is>
      </c>
      <c r="J7" s="13" t="inlineStr">
        <is>
          <t>Revisión vencida</t>
        </is>
      </c>
      <c r="K7" s="14">
        <f>IF(OR($B$4="",$B$5=""),"",COUNTIFS(Inspecciones!$B$5:$B$104,"&gt;="&amp;$B$4,Inspecciones!$B$5:$B$104,"&lt;="&amp;$B$5,Inspecciones!$S$5:$S$104,J7))</f>
        <v/>
      </c>
    </row>
    <row r="8" ht="38" customHeight="1">
      <c r="A8" s="17" t="inlineStr">
        <is>
          <t>Inspecciones registradas</t>
        </is>
      </c>
      <c r="B8" s="18">
        <f>IF(OR($B$4="",$B$5=""),"",COUNTIFS(Inspecciones!$B$5:$B$104,"&gt;="&amp;$B$4,Inspecciones!$B$5:$B$104,"&lt;="&amp;$B$5,Inspecciones!$A$5:$A$104,"&lt;&gt;"))</f>
        <v/>
      </c>
      <c r="D8" s="19" t="inlineStr">
        <is>
          <t>Los avisos son referencias administrativas configurables; no constituyen diagnóstico ni garantía técnica.</t>
        </is>
      </c>
      <c r="J8" s="10" t="inlineStr">
        <is>
          <t>Datos incompletos</t>
        </is>
      </c>
      <c r="K8" s="11">
        <f>IF(OR($B$4="",$B$5=""),"",COUNTIFS(Inspecciones!$B$5:$B$104,"&gt;="&amp;$B$4,Inspecciones!$B$5:$B$104,"&lt;="&amp;$B$5,Inspecciones!$S$5:$S$104,J8))</f>
        <v/>
      </c>
    </row>
    <row r="9">
      <c r="A9" s="4" t="inlineStr">
        <is>
          <t>Revisiones pendientes</t>
        </is>
      </c>
      <c r="B9" s="20">
        <f>IF(OR($B$4="",$B$5=""),"",COUNTIFS(Inspecciones!$B$5:$B$104,"&gt;="&amp;$B$4,Inspecciones!$B$5:$B$104,"&lt;="&amp;$B$5,Inspecciones!$P$5:$P$104,"Pendiente"))</f>
        <v/>
      </c>
      <c r="J9" s="13" t="inlineStr">
        <is>
          <t>Atendida</t>
        </is>
      </c>
      <c r="K9" s="14">
        <f>IF(OR($B$4="",$B$5=""),"",COUNTIFS(Inspecciones!$B$5:$B$104,"&gt;="&amp;$B$4,Inspecciones!$B$5:$B$104,"&lt;="&amp;$B$5,Inspecciones!$S$5:$S$104,J9))</f>
        <v/>
      </c>
    </row>
    <row r="10">
      <c r="A10" s="17" t="inlineStr">
        <is>
          <t>Alertas de atención prioritaria</t>
        </is>
      </c>
      <c r="B10" s="18">
        <f>IF(OR($B$4="",$B$5=""),"",COUNTIFS(Inspecciones!$B$5:$B$104,"&gt;="&amp;$B$4,Inspecciones!$B$5:$B$104,"&lt;="&amp;$B$5,Inspecciones!$S$5:$S$104,"Atención prioritaria"))</f>
        <v/>
      </c>
    </row>
    <row r="11">
      <c r="A11" s="4" t="inlineStr">
        <is>
          <t>Revisiones vencidas</t>
        </is>
      </c>
      <c r="B11" s="20">
        <f>IF(OR($B$4="",$B$5=""),"",COUNTIFS(Inspecciones!$B$5:$B$104,"&gt;="&amp;$B$4,Inspecciones!$B$5:$B$104,"&lt;="&amp;$B$5,Inspecciones!$S$5:$S$104,"Revisión vencida"))</f>
        <v/>
      </c>
    </row>
    <row r="12">
      <c r="A12" s="17" t="inlineStr">
        <is>
          <t>Litros estimados por reponer</t>
        </is>
      </c>
      <c r="B12" s="46">
        <f>IF(OR($B$4="",$B$5=""),"",SUMIFS(Inspecciones!$M$5:$M$104,Inspecciones!$B$5:$B$104,"&gt;="&amp;$B$4,Inspecciones!$B$5:$B$104,"&lt;="&amp;$B$5))</f>
        <v/>
      </c>
    </row>
    <row r="13">
      <c r="A13" s="4" t="inlineStr">
        <is>
          <t>Importe estimado de reposición</t>
        </is>
      </c>
      <c r="B13" s="47">
        <f>IF(OR($B$4="",$B$5=""),"",SUMIFS(Inspecciones!$O$5:$O$104,Inspecciones!$B$5:$B$104,"&gt;="&amp;$B$4,Inspecciones!$B$5:$B$104,"&lt;="&amp;$B$5))</f>
        <v/>
      </c>
    </row>
    <row r="14">
      <c r="A14" s="17" t="inlineStr">
        <is>
          <t>Porcentaje sin alerta</t>
        </is>
      </c>
      <c r="B14" s="48">
        <f>IF(OR($B$4="",$B$5="",B8=0),"",IFERROR(COUNTIFS(Inspecciones!$B$5:$B$104,"&gt;="&amp;$B$4,Inspecciones!$B$5:$B$104,"&lt;="&amp;$B$5,Inspecciones!$S$5:$S$104,"Sin alerta")/B8,""))</f>
        <v/>
      </c>
    </row>
    <row r="15">
      <c r="A15" s="4" t="inlineStr">
        <is>
          <t>Última inspección del periodo</t>
        </is>
      </c>
      <c r="B15" s="49">
        <f>IF(OR($B$4="",$B$5=""),"",IFERROR(AGGREGATE(14,6,Inspecciones!$B$5:$B$104/((Inspecciones!$B$5:$B$104&gt;=$B$4)*(Inspecciones!$B$5:$B$104&lt;=$B$5)),1),""))</f>
        <v/>
      </c>
    </row>
  </sheetData>
  <autoFilter ref="A7:B15"/>
  <mergeCells count="1">
    <mergeCell ref="A1:L1"/>
  </mergeCells>
  <conditionalFormatting sqref="B4:B5">
    <cfRule type="expression" priority="1" dxfId="0">
      <formula>$B$4&gt;$B$5</formula>
    </cfRule>
  </conditionalFormatting>
  <conditionalFormatting sqref="B10:B11">
    <cfRule type="expression" priority="2" dxfId="0">
      <formula>B10&gt;0</formula>
    </cfRule>
  </conditionalFormatting>
  <dataValidations count="1">
    <dataValidation sqref="B4:B5" showDropDown="0" showInputMessage="1" showErrorMessage="1" allowBlank="0" errorTitle="Dato no válido" error="La fecha debe estar dentro de un intervalo administrativo razonable." promptTitle="Periodo del resumen" prompt="Capture una fecha válida para limitar los indicadores." type="date" operator="between">
      <formula1>TODAY()-3650</formula1>
      <formula2>TODAY()+365</formula2>
    </dataValidation>
  </dataValidations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27" customWidth="1" min="3" max="3"/>
    <col width="24" customWidth="1" min="4" max="4"/>
    <col width="28" customWidth="1" min="5" max="5"/>
    <col width="18" customWidth="1" min="6" max="6"/>
    <col width="20" customWidth="1" min="7" max="7"/>
    <col width="18" customWidth="1" min="8" max="8"/>
    <col width="18" customWidth="1" min="9" max="9"/>
    <col width="22" customWidth="1" min="10" max="10"/>
    <col width="14" customWidth="1" min="11" max="11"/>
    <col width="28" customWidth="1" min="12" max="12"/>
    <col width="22" customWidth="1" min="13" max="13"/>
    <col width="19" customWidth="1" min="14" max="14"/>
    <col width="20" customWidth="1" min="15" max="15"/>
    <col width="18" customWidth="1" min="16" max="16"/>
    <col width="17" customWidth="1" min="17" max="17"/>
    <col width="14" customWidth="1" min="18" max="18"/>
    <col width="23" customWidth="1" min="19" max="19"/>
    <col width="38" customWidth="1" min="20" max="20"/>
  </cols>
  <sheetData>
    <row r="1" ht="28" customHeight="1">
      <c r="A1" s="1" t="inlineStr">
        <is>
          <t>Captura de inspecciones de aceite y fluidos — Operaciones totalmente ficticias</t>
        </is>
      </c>
      <c r="B1" s="42" t="n"/>
      <c r="C1" s="42" t="n"/>
      <c r="D1" s="42" t="n"/>
      <c r="E1" s="42" t="n"/>
      <c r="F1" s="42" t="n"/>
      <c r="G1" s="42" t="n"/>
      <c r="H1" s="42" t="n"/>
      <c r="I1" s="42" t="n"/>
      <c r="J1" s="42" t="n"/>
      <c r="K1" s="42" t="n"/>
      <c r="L1" s="42" t="n"/>
      <c r="M1" s="42" t="n"/>
      <c r="N1" s="42" t="n"/>
      <c r="O1" s="42" t="n"/>
      <c r="P1" s="42" t="n"/>
      <c r="Q1" s="42" t="n"/>
      <c r="R1" s="42" t="n"/>
      <c r="S1" s="42" t="n"/>
      <c r="T1" s="43" t="n"/>
    </row>
    <row r="2" ht="30" customHeight="1">
      <c r="A2" s="2" t="inlineStr">
        <is>
          <t>Uso administrativo</t>
        </is>
      </c>
      <c r="B2" s="3" t="inlineStr">
        <is>
          <t>Capture las celdas amarillas. Las fórmulas dejan en blanco los resultados cuando faltan datos necesarios.</t>
        </is>
      </c>
    </row>
    <row r="3"/>
    <row r="4" ht="48" customHeight="1">
      <c r="A4" s="7" t="inlineStr">
        <is>
          <t>Folio ficticio</t>
        </is>
      </c>
      <c r="B4" s="7" t="inlineStr">
        <is>
          <t>Fecha de inspección</t>
        </is>
      </c>
      <c r="C4" s="7" t="inlineStr">
        <is>
          <t>Vehículo ficticio</t>
        </is>
      </c>
      <c r="D4" s="7" t="inlineStr">
        <is>
          <t>Tipo de fluido</t>
        </is>
      </c>
      <c r="E4" s="7" t="inlineStr">
        <is>
          <t>Responsable ficticio</t>
        </is>
      </c>
      <c r="F4" s="7" t="inlineStr">
        <is>
          <t>Nivel observado (L)</t>
        </is>
      </c>
      <c r="G4" s="7" t="inlineStr">
        <is>
          <t>Capacidad de referencia (L)</t>
        </is>
      </c>
      <c r="H4" s="7" t="inlineStr">
        <is>
          <t>Nivel respecto a capacidad</t>
        </is>
      </c>
      <c r="I4" s="7" t="inlineStr">
        <is>
          <t>Condición visual</t>
        </is>
      </c>
      <c r="J4" s="7" t="inlineStr">
        <is>
          <t>Contaminación observada</t>
        </is>
      </c>
      <c r="K4" s="7" t="inlineStr">
        <is>
          <t>Fuga visible</t>
        </is>
      </c>
      <c r="L4" s="7" t="inlineStr">
        <is>
          <t>Acción administrativa sugerida</t>
        </is>
      </c>
      <c r="M4" s="7" t="inlineStr">
        <is>
          <t>Cantidad estimada por reponer (L)</t>
        </is>
      </c>
      <c r="N4" s="7" t="inlineStr">
        <is>
          <t>Costo unitario (MXN)</t>
        </is>
      </c>
      <c r="O4" s="7" t="inlineStr">
        <is>
          <t>Importe estimado (MXN)</t>
        </is>
      </c>
      <c r="P4" s="7" t="inlineStr">
        <is>
          <t>Estado de revisión</t>
        </is>
      </c>
      <c r="Q4" s="7" t="inlineStr">
        <is>
          <t>Próxima revisión</t>
        </is>
      </c>
      <c r="R4" s="7" t="inlineStr">
        <is>
          <t>Días restantes</t>
        </is>
      </c>
      <c r="S4" s="7" t="inlineStr">
        <is>
          <t>Alerta administrativa</t>
        </is>
      </c>
      <c r="T4" s="7" t="inlineStr">
        <is>
          <t>Observaciones</t>
        </is>
      </c>
    </row>
    <row r="5">
      <c r="A5" s="25" t="inlineStr">
        <is>
          <t>FICT-2026-001</t>
        </is>
      </c>
      <c r="B5" s="45" t="n">
        <v>46273</v>
      </c>
      <c r="C5" s="25" t="inlineStr">
        <is>
          <t>Unidad ficticia Ámbar 01</t>
        </is>
      </c>
      <c r="D5" s="26" t="inlineStr">
        <is>
          <t>Aceite de motor</t>
        </is>
      </c>
      <c r="E5" s="25" t="inlineStr">
        <is>
          <t>Lía Demo (persona ficticia)</t>
        </is>
      </c>
      <c r="F5" s="27" t="n">
        <v>4.4</v>
      </c>
      <c r="G5" s="28">
        <f>IF(D5="","",IFERROR(VLOOKUP(D5,'Parámetros'!$A$12:$C$17,2,FALSE),""))</f>
        <v/>
      </c>
      <c r="H5" s="50">
        <f>IF(OR(F5="",G5=""),"",IFERROR(F5/G5,""))</f>
        <v/>
      </c>
      <c r="I5" s="25" t="inlineStr">
        <is>
          <t>Normal</t>
        </is>
      </c>
      <c r="J5" s="25" t="inlineStr">
        <is>
          <t>Ninguna</t>
        </is>
      </c>
      <c r="K5" s="25" t="inlineStr">
        <is>
          <t>No</t>
        </is>
      </c>
      <c r="L5" s="13">
        <f>IF(OR(A5="",B5="",D5="",F5="",G5="",H5="",I5="",J5="",K5=""),"",IF(OR(IFERROR(VLOOKUP(K5,'Parámetros'!$L$5:$M$6,2,FALSE),99)&gt;=2,IFERROR(VLOOKUP(J5,'Parámetros'!$I$5:$J$8,2,FALSE),99)&gt;=2,IFERROR(VLOOKUP(I5,'Parámetros'!$F$5:$G$8,2,FALSE),99)&gt;=2,H5&lt;'Parámetros'!$B$5),"Revisar antes de autorizar",IF(OR(IFERROR(VLOOKUP(J5,'Parámetros'!$I$5:$J$8,2,FALSE),99)&gt;=1,IFERROR(VLOOKUP(I5,'Parámetros'!$F$5:$G$8,2,FALSE),99)&gt;=1,H5&lt;'Parámetros'!$B$6),"Programar revisión","Sin acción inmediata")))</f>
        <v/>
      </c>
      <c r="M5" s="28">
        <f>IF(OR(F5="",G5=""),"",MAX(G5-F5,0))</f>
        <v/>
      </c>
      <c r="N5" s="51" t="n">
        <v>185</v>
      </c>
      <c r="O5" s="47">
        <f>IF(OR(M5="",N5=""),"",M5*N5)</f>
        <v/>
      </c>
      <c r="P5" s="31" t="inlineStr">
        <is>
          <t>No requerida</t>
        </is>
      </c>
      <c r="Q5" s="52">
        <f>IF(OR(B5="",D5=""),"",IFERROR(B5+VLOOKUP(D5,'Parámetros'!$A$12:$C$17,3,FALSE),""))</f>
        <v/>
      </c>
      <c r="R5" s="14">
        <f>IF(Q5="","",Q5-TODAY())</f>
        <v/>
      </c>
      <c r="S5" s="33">
        <f>IF(A5="","",IF(OR(B5="",D5="",F5="",G5="",H5="",I5="",J5="",K5="",P5="",Q5="",R5="",COUNTIF('Parámetros'!$A$12:$A$17,D5)=0,COUNTIF('Parámetros'!$F$5:$F$8,I5)=0,COUNTIF('Parámetros'!$I$5:$I$8,J5)=0,COUNTIF('Parámetros'!$L$5:$L$6,K5)=0,COUNTIF('Parámetros'!$O$5:$O$7,P5)=0),"Datos incompletos",IF(IFERROR(VLOOKUP(P5,'Parámetros'!$O$5:$P$7,2,FALSE),99)=1,"Atendida",IF(OR(H5&lt;'Parámetros'!$B$5,IFERROR(VLOOKUP(I5,'Parámetros'!$F$5:$G$8,2,FALSE),99)&gt;=2,IFERROR(VLOOKUP(J5,'Parámetros'!$I$5:$J$8,2,FALSE),99)&gt;=2,IFERROR(VLOOKUP(K5,'Parámetros'!$L$5:$M$6,2,FALSE),99)&gt;=2),"Atención prioritaria",IF(Q5&lt;TODAY(),"Revisión vencida",IF(OR(H5&lt;'Parámetros'!$B$6,IFERROR(VLOOKUP(I5,'Parámetros'!$F$5:$G$8,2,FALSE),99)&gt;=1,IFERROR(VLOOKUP(J5,'Parámetros'!$I$5:$J$8,2,FALSE),99)&gt;=1,R5&lt;='Parámetros'!$B$7),"Revisar pronto","Sin alerta"))))))</f>
        <v/>
      </c>
      <c r="T5" s="25" t="inlineStr">
        <is>
          <t>Lectura de ejemplo; sin hallazgo administrativo adicional.</t>
        </is>
      </c>
    </row>
    <row r="6">
      <c r="A6" s="25" t="inlineStr">
        <is>
          <t>FICT-2026-002</t>
        </is>
      </c>
      <c r="B6" s="45" t="n">
        <v>46270</v>
      </c>
      <c r="C6" s="25" t="inlineStr">
        <is>
          <t>Unidad ficticia Cobre 02</t>
        </is>
      </c>
      <c r="D6" s="26" t="inlineStr">
        <is>
          <t>Refrigerante</t>
        </is>
      </c>
      <c r="E6" s="25" t="inlineStr">
        <is>
          <t>Bruno Muestra (persona ficticia)</t>
        </is>
      </c>
      <c r="F6" s="27" t="n">
        <v>4.3</v>
      </c>
      <c r="G6" s="34">
        <f>IF(D6="","",IFERROR(VLOOKUP(D6,'Parámetros'!$A$12:$C$17,2,FALSE),""))</f>
        <v/>
      </c>
      <c r="H6" s="48">
        <f>IF(OR(F6="",G6=""),"",IFERROR(F6/G6,""))</f>
        <v/>
      </c>
      <c r="I6" s="25" t="inlineStr">
        <is>
          <t>Normal</t>
        </is>
      </c>
      <c r="J6" s="25" t="inlineStr">
        <is>
          <t>Ninguna</t>
        </is>
      </c>
      <c r="K6" s="25" t="inlineStr">
        <is>
          <t>No</t>
        </is>
      </c>
      <c r="L6" s="10">
        <f>IF(OR(A6="",B6="",D6="",F6="",G6="",H6="",I6="",J6="",K6=""),"",IF(OR(IFERROR(VLOOKUP(K6,'Parámetros'!$L$5:$M$6,2,FALSE),99)&gt;=2,IFERROR(VLOOKUP(J6,'Parámetros'!$I$5:$J$8,2,FALSE),99)&gt;=2,IFERROR(VLOOKUP(I6,'Parámetros'!$F$5:$G$8,2,FALSE),99)&gt;=2,H6&lt;'Parámetros'!$B$5),"Revisar antes de autorizar",IF(OR(IFERROR(VLOOKUP(J6,'Parámetros'!$I$5:$J$8,2,FALSE),99)&gt;=1,IFERROR(VLOOKUP(I6,'Parámetros'!$F$5:$G$8,2,FALSE),99)&gt;=1,H6&lt;'Parámetros'!$B$6),"Programar revisión","Sin acción inmediata")))</f>
        <v/>
      </c>
      <c r="M6" s="34">
        <f>IF(OR(F6="",G6=""),"",MAX(G6-F6,0))</f>
        <v/>
      </c>
      <c r="N6" s="51" t="n">
        <v>110</v>
      </c>
      <c r="O6" s="53">
        <f>IF(OR(M6="",N6=""),"",M6*N6)</f>
        <v/>
      </c>
      <c r="P6" s="31" t="inlineStr">
        <is>
          <t>Pendiente</t>
        </is>
      </c>
      <c r="Q6" s="44">
        <f>IF(OR(B6="",D6=""),"",IFERROR(B6+VLOOKUP(D6,'Parámetros'!$A$12:$C$17,3,FALSE),""))</f>
        <v/>
      </c>
      <c r="R6" s="11">
        <f>IF(Q6="","",Q6-TODAY())</f>
        <v/>
      </c>
      <c r="S6" s="36">
        <f>IF(A6="","",IF(OR(B6="",D6="",F6="",G6="",H6="",I6="",J6="",K6="",P6="",Q6="",R6="",COUNTIF('Parámetros'!$A$12:$A$17,D6)=0,COUNTIF('Parámetros'!$F$5:$F$8,I6)=0,COUNTIF('Parámetros'!$I$5:$I$8,J6)=0,COUNTIF('Parámetros'!$L$5:$L$6,K6)=0,COUNTIF('Parámetros'!$O$5:$O$7,P6)=0),"Datos incompletos",IF(IFERROR(VLOOKUP(P6,'Parámetros'!$O$5:$P$7,2,FALSE),99)=1,"Atendida",IF(OR(H6&lt;'Parámetros'!$B$5,IFERROR(VLOOKUP(I6,'Parámetros'!$F$5:$G$8,2,FALSE),99)&gt;=2,IFERROR(VLOOKUP(J6,'Parámetros'!$I$5:$J$8,2,FALSE),99)&gt;=2,IFERROR(VLOOKUP(K6,'Parámetros'!$L$5:$M$6,2,FALSE),99)&gt;=2),"Atención prioritaria",IF(Q6&lt;TODAY(),"Revisión vencida",IF(OR(H6&lt;'Parámetros'!$B$6,IFERROR(VLOOKUP(I6,'Parámetros'!$F$5:$G$8,2,FALSE),99)&gt;=1,IFERROR(VLOOKUP(J6,'Parámetros'!$I$5:$J$8,2,FALSE),99)&gt;=1,R6&lt;='Parámetros'!$B$7),"Revisar pronto","Sin alerta"))))))</f>
        <v/>
      </c>
      <c r="T6" s="25" t="inlineStr">
        <is>
          <t>Nivel menor a la referencia ficticia; revisar captura.</t>
        </is>
      </c>
    </row>
    <row r="7">
      <c r="A7" s="25" t="inlineStr">
        <is>
          <t>FICT-2026-003</t>
        </is>
      </c>
      <c r="B7" s="45" t="n">
        <v>46267</v>
      </c>
      <c r="C7" s="25" t="inlineStr">
        <is>
          <t>Unidad ficticia Nube 03</t>
        </is>
      </c>
      <c r="D7" s="26" t="inlineStr">
        <is>
          <t>Líquido de frenos</t>
        </is>
      </c>
      <c r="E7" s="25" t="inlineStr">
        <is>
          <t>Mara Ensayo (persona ficticia)</t>
        </is>
      </c>
      <c r="F7" s="27" t="n">
        <v>0.42</v>
      </c>
      <c r="G7" s="28">
        <f>IF(D7="","",IFERROR(VLOOKUP(D7,'Parámetros'!$A$12:$C$17,2,FALSE),""))</f>
        <v/>
      </c>
      <c r="H7" s="50">
        <f>IF(OR(F7="",G7=""),"",IFERROR(F7/G7,""))</f>
        <v/>
      </c>
      <c r="I7" s="25" t="inlineStr">
        <is>
          <t>Oscuro</t>
        </is>
      </c>
      <c r="J7" s="25" t="inlineStr">
        <is>
          <t>Ninguna</t>
        </is>
      </c>
      <c r="K7" s="25" t="inlineStr">
        <is>
          <t>No</t>
        </is>
      </c>
      <c r="L7" s="13">
        <f>IF(OR(A7="",B7="",D7="",F7="",G7="",H7="",I7="",J7="",K7=""),"",IF(OR(IFERROR(VLOOKUP(K7,'Parámetros'!$L$5:$M$6,2,FALSE),99)&gt;=2,IFERROR(VLOOKUP(J7,'Parámetros'!$I$5:$J$8,2,FALSE),99)&gt;=2,IFERROR(VLOOKUP(I7,'Parámetros'!$F$5:$G$8,2,FALSE),99)&gt;=2,H7&lt;'Parámetros'!$B$5),"Revisar antes de autorizar",IF(OR(IFERROR(VLOOKUP(J7,'Parámetros'!$I$5:$J$8,2,FALSE),99)&gt;=1,IFERROR(VLOOKUP(I7,'Parámetros'!$F$5:$G$8,2,FALSE),99)&gt;=1,H7&lt;'Parámetros'!$B$6),"Programar revisión","Sin acción inmediata")))</f>
        <v/>
      </c>
      <c r="M7" s="28">
        <f>IF(OR(F7="",G7=""),"",MAX(G7-F7,0))</f>
        <v/>
      </c>
      <c r="N7" s="51" t="n">
        <v>240</v>
      </c>
      <c r="O7" s="47">
        <f>IF(OR(M7="",N7=""),"",M7*N7)</f>
        <v/>
      </c>
      <c r="P7" s="31" t="inlineStr">
        <is>
          <t>Pendiente</t>
        </is>
      </c>
      <c r="Q7" s="52">
        <f>IF(OR(B7="",D7=""),"",IFERROR(B7+VLOOKUP(D7,'Parámetros'!$A$12:$C$17,3,FALSE),""))</f>
        <v/>
      </c>
      <c r="R7" s="14">
        <f>IF(Q7="","",Q7-TODAY())</f>
        <v/>
      </c>
      <c r="S7" s="33">
        <f>IF(A7="","",IF(OR(B7="",D7="",F7="",G7="",H7="",I7="",J7="",K7="",P7="",Q7="",R7="",COUNTIF('Parámetros'!$A$12:$A$17,D7)=0,COUNTIF('Parámetros'!$F$5:$F$8,I7)=0,COUNTIF('Parámetros'!$I$5:$I$8,J7)=0,COUNTIF('Parámetros'!$L$5:$L$6,K7)=0,COUNTIF('Parámetros'!$O$5:$O$7,P7)=0),"Datos incompletos",IF(IFERROR(VLOOKUP(P7,'Parámetros'!$O$5:$P$7,2,FALSE),99)=1,"Atendida",IF(OR(H7&lt;'Parámetros'!$B$5,IFERROR(VLOOKUP(I7,'Parámetros'!$F$5:$G$8,2,FALSE),99)&gt;=2,IFERROR(VLOOKUP(J7,'Parámetros'!$I$5:$J$8,2,FALSE),99)&gt;=2,IFERROR(VLOOKUP(K7,'Parámetros'!$L$5:$M$6,2,FALSE),99)&gt;=2),"Atención prioritaria",IF(Q7&lt;TODAY(),"Revisión vencida",IF(OR(H7&lt;'Parámetros'!$B$6,IFERROR(VLOOKUP(I7,'Parámetros'!$F$5:$G$8,2,FALSE),99)&gt;=1,IFERROR(VLOOKUP(J7,'Parámetros'!$I$5:$J$8,2,FALSE),99)&gt;=1,R7&lt;='Parámetros'!$B$7),"Revisar pronto","Sin alerta"))))))</f>
        <v/>
      </c>
      <c r="T7" s="25" t="inlineStr">
        <is>
          <t>Ejemplo para mostrar una alerta por nivel y condición.</t>
        </is>
      </c>
    </row>
    <row r="8">
      <c r="A8" s="25" t="inlineStr">
        <is>
          <t>FICT-2026-004</t>
        </is>
      </c>
      <c r="B8" s="45" t="n">
        <v>46260</v>
      </c>
      <c r="C8" s="25" t="inlineStr">
        <is>
          <t>Unidad ficticia Coral 04</t>
        </is>
      </c>
      <c r="D8" s="26" t="inlineStr">
        <is>
          <t>Transmisión automática</t>
        </is>
      </c>
      <c r="E8" s="25" t="inlineStr">
        <is>
          <t>Teo Prueba (persona ficticia)</t>
        </is>
      </c>
      <c r="F8" s="27" t="n">
        <v>7.2</v>
      </c>
      <c r="G8" s="34">
        <f>IF(D8="","",IFERROR(VLOOKUP(D8,'Parámetros'!$A$12:$C$17,2,FALSE),""))</f>
        <v/>
      </c>
      <c r="H8" s="48">
        <f>IF(OR(F8="",G8=""),"",IFERROR(F8/G8,""))</f>
        <v/>
      </c>
      <c r="I8" s="25" t="inlineStr">
        <is>
          <t>Normal</t>
        </is>
      </c>
      <c r="J8" s="25" t="inlineStr">
        <is>
          <t>Partículas</t>
        </is>
      </c>
      <c r="K8" s="25" t="inlineStr">
        <is>
          <t>No</t>
        </is>
      </c>
      <c r="L8" s="10">
        <f>IF(OR(A8="",B8="",D8="",F8="",G8="",H8="",I8="",J8="",K8=""),"",IF(OR(IFERROR(VLOOKUP(K8,'Parámetros'!$L$5:$M$6,2,FALSE),99)&gt;=2,IFERROR(VLOOKUP(J8,'Parámetros'!$I$5:$J$8,2,FALSE),99)&gt;=2,IFERROR(VLOOKUP(I8,'Parámetros'!$F$5:$G$8,2,FALSE),99)&gt;=2,H8&lt;'Parámetros'!$B$5),"Revisar antes de autorizar",IF(OR(IFERROR(VLOOKUP(J8,'Parámetros'!$I$5:$J$8,2,FALSE),99)&gt;=1,IFERROR(VLOOKUP(I8,'Parámetros'!$F$5:$G$8,2,FALSE),99)&gt;=1,H8&lt;'Parámetros'!$B$6),"Programar revisión","Sin acción inmediata")))</f>
        <v/>
      </c>
      <c r="M8" s="34">
        <f>IF(OR(F8="",G8=""),"",MAX(G8-F8,0))</f>
        <v/>
      </c>
      <c r="N8" s="51" t="n">
        <v>210</v>
      </c>
      <c r="O8" s="53">
        <f>IF(OR(M8="",N8=""),"",M8*N8)</f>
        <v/>
      </c>
      <c r="P8" s="31" t="inlineStr">
        <is>
          <t>Pendiente</t>
        </is>
      </c>
      <c r="Q8" s="44">
        <f>IF(OR(B8="",D8=""),"",IFERROR(B8+VLOOKUP(D8,'Parámetros'!$A$12:$C$17,3,FALSE),""))</f>
        <v/>
      </c>
      <c r="R8" s="11">
        <f>IF(Q8="","",Q8-TODAY())</f>
        <v/>
      </c>
      <c r="S8" s="36">
        <f>IF(A8="","",IF(OR(B8="",D8="",F8="",G8="",H8="",I8="",J8="",K8="",P8="",Q8="",R8="",COUNTIF('Parámetros'!$A$12:$A$17,D8)=0,COUNTIF('Parámetros'!$F$5:$F$8,I8)=0,COUNTIF('Parámetros'!$I$5:$I$8,J8)=0,COUNTIF('Parámetros'!$L$5:$L$6,K8)=0,COUNTIF('Parámetros'!$O$5:$O$7,P8)=0),"Datos incompletos",IF(IFERROR(VLOOKUP(P8,'Parámetros'!$O$5:$P$7,2,FALSE),99)=1,"Atendida",IF(OR(H8&lt;'Parámetros'!$B$5,IFERROR(VLOOKUP(I8,'Parámetros'!$F$5:$G$8,2,FALSE),99)&gt;=2,IFERROR(VLOOKUP(J8,'Parámetros'!$I$5:$J$8,2,FALSE),99)&gt;=2,IFERROR(VLOOKUP(K8,'Parámetros'!$L$5:$M$6,2,FALSE),99)&gt;=2),"Atención prioritaria",IF(Q8&lt;TODAY(),"Revisión vencida",IF(OR(H8&lt;'Parámetros'!$B$6,IFERROR(VLOOKUP(I8,'Parámetros'!$F$5:$G$8,2,FALSE),99)&gt;=1,IFERROR(VLOOKUP(J8,'Parámetros'!$I$5:$J$8,2,FALSE),99)&gt;=1,R8&lt;='Parámetros'!$B$7),"Revisar pronto","Sin alerta"))))))</f>
        <v/>
      </c>
      <c r="T8" s="25" t="inlineStr">
        <is>
          <t>Contaminación observada en operación totalmente ficticia.</t>
        </is>
      </c>
    </row>
    <row r="9">
      <c r="A9" s="25" t="inlineStr">
        <is>
          <t>FICT-2026-005</t>
        </is>
      </c>
      <c r="B9" s="45" t="n">
        <v>46250</v>
      </c>
      <c r="C9" s="25" t="inlineStr">
        <is>
          <t>Unidad ficticia Jade 05</t>
        </is>
      </c>
      <c r="D9" s="26" t="inlineStr">
        <is>
          <t>Dirección hidráulica</t>
        </is>
      </c>
      <c r="E9" s="25" t="inlineStr">
        <is>
          <t>Nora Simulada (persona ficticia)</t>
        </is>
      </c>
      <c r="F9" s="27" t="n">
        <v>0.95</v>
      </c>
      <c r="G9" s="28">
        <f>IF(D9="","",IFERROR(VLOOKUP(D9,'Parámetros'!$A$12:$C$17,2,FALSE),""))</f>
        <v/>
      </c>
      <c r="H9" s="50">
        <f>IF(OR(F9="",G9=""),"",IFERROR(F9/G9,""))</f>
        <v/>
      </c>
      <c r="I9" s="25" t="inlineStr">
        <is>
          <t>Oscuro</t>
        </is>
      </c>
      <c r="J9" s="25" t="inlineStr">
        <is>
          <t>Ninguna</t>
        </is>
      </c>
      <c r="K9" s="25" t="inlineStr">
        <is>
          <t>No</t>
        </is>
      </c>
      <c r="L9" s="13">
        <f>IF(OR(A9="",B9="",D9="",F9="",G9="",H9="",I9="",J9="",K9=""),"",IF(OR(IFERROR(VLOOKUP(K9,'Parámetros'!$L$5:$M$6,2,FALSE),99)&gt;=2,IFERROR(VLOOKUP(J9,'Parámetros'!$I$5:$J$8,2,FALSE),99)&gt;=2,IFERROR(VLOOKUP(I9,'Parámetros'!$F$5:$G$8,2,FALSE),99)&gt;=2,H9&lt;'Parámetros'!$B$5),"Revisar antes de autorizar",IF(OR(IFERROR(VLOOKUP(J9,'Parámetros'!$I$5:$J$8,2,FALSE),99)&gt;=1,IFERROR(VLOOKUP(I9,'Parámetros'!$F$5:$G$8,2,FALSE),99)&gt;=1,H9&lt;'Parámetros'!$B$6),"Programar revisión","Sin acción inmediata")))</f>
        <v/>
      </c>
      <c r="M9" s="28">
        <f>IF(OR(F9="",G9=""),"",MAX(G9-F9,0))</f>
        <v/>
      </c>
      <c r="N9" s="51" t="n">
        <v>160</v>
      </c>
      <c r="O9" s="47">
        <f>IF(OR(M9="",N9=""),"",M9*N9)</f>
        <v/>
      </c>
      <c r="P9" s="31" t="inlineStr">
        <is>
          <t>Pendiente</t>
        </is>
      </c>
      <c r="Q9" s="52">
        <f>IF(OR(B9="",D9=""),"",IFERROR(B9+VLOOKUP(D9,'Parámetros'!$A$12:$C$17,3,FALSE),""))</f>
        <v/>
      </c>
      <c r="R9" s="14">
        <f>IF(Q9="","",Q9-TODAY())</f>
        <v/>
      </c>
      <c r="S9" s="33">
        <f>IF(A9="","",IF(OR(B9="",D9="",F9="",G9="",H9="",I9="",J9="",K9="",P9="",Q9="",R9="",COUNTIF('Parámetros'!$A$12:$A$17,D9)=0,COUNTIF('Parámetros'!$F$5:$F$8,I9)=0,COUNTIF('Parámetros'!$I$5:$I$8,J9)=0,COUNTIF('Parámetros'!$L$5:$L$6,K9)=0,COUNTIF('Parámetros'!$O$5:$O$7,P9)=0),"Datos incompletos",IF(IFERROR(VLOOKUP(P9,'Parámetros'!$O$5:$P$7,2,FALSE),99)=1,"Atendida",IF(OR(H9&lt;'Parámetros'!$B$5,IFERROR(VLOOKUP(I9,'Parámetros'!$F$5:$G$8,2,FALSE),99)&gt;=2,IFERROR(VLOOKUP(J9,'Parámetros'!$I$5:$J$8,2,FALSE),99)&gt;=2,IFERROR(VLOOKUP(K9,'Parámetros'!$L$5:$M$6,2,FALSE),99)&gt;=2),"Atención prioritaria",IF(Q9&lt;TODAY(),"Revisión vencida",IF(OR(H9&lt;'Parámetros'!$B$6,IFERROR(VLOOKUP(I9,'Parámetros'!$F$5:$G$8,2,FALSE),99)&gt;=1,IFERROR(VLOOKUP(J9,'Parámetros'!$I$5:$J$8,2,FALSE),99)&gt;=1,R9&lt;='Parámetros'!$B$7),"Revisar pronto","Sin alerta"))))))</f>
        <v/>
      </c>
      <c r="T9" s="25" t="inlineStr">
        <is>
          <t>Condición visual registrada para seguimiento administrativo.</t>
        </is>
      </c>
    </row>
    <row r="10">
      <c r="A10" s="25" t="inlineStr">
        <is>
          <t>FICT-2026-006</t>
        </is>
      </c>
      <c r="B10" s="45" t="n">
        <v>46235</v>
      </c>
      <c r="C10" s="25" t="inlineStr">
        <is>
          <t>Unidad ficticia Vela 06</t>
        </is>
      </c>
      <c r="D10" s="26" t="inlineStr">
        <is>
          <t>Líquido limpiaparabrisas</t>
        </is>
      </c>
      <c r="E10" s="25" t="inlineStr">
        <is>
          <t>Ivo Ejemplo (persona ficticia)</t>
        </is>
      </c>
      <c r="F10" s="27" t="n">
        <v>1</v>
      </c>
      <c r="G10" s="34">
        <f>IF(D10="","",IFERROR(VLOOKUP(D10,'Parámetros'!$A$12:$C$17,2,FALSE),""))</f>
        <v/>
      </c>
      <c r="H10" s="48">
        <f>IF(OR(F10="",G10=""),"",IFERROR(F10/G10,""))</f>
        <v/>
      </c>
      <c r="I10" s="25" t="inlineStr">
        <is>
          <t>Normal</t>
        </is>
      </c>
      <c r="J10" s="25" t="inlineStr">
        <is>
          <t>Ninguna</t>
        </is>
      </c>
      <c r="K10" s="25" t="inlineStr">
        <is>
          <t>No</t>
        </is>
      </c>
      <c r="L10" s="10">
        <f>IF(OR(A10="",B10="",D10="",F10="",G10="",H10="",I10="",J10="",K10=""),"",IF(OR(IFERROR(VLOOKUP(K10,'Parámetros'!$L$5:$M$6,2,FALSE),99)&gt;=2,IFERROR(VLOOKUP(J10,'Parámetros'!$I$5:$J$8,2,FALSE),99)&gt;=2,IFERROR(VLOOKUP(I10,'Parámetros'!$F$5:$G$8,2,FALSE),99)&gt;=2,H10&lt;'Parámetros'!$B$5),"Revisar antes de autorizar",IF(OR(IFERROR(VLOOKUP(J10,'Parámetros'!$I$5:$J$8,2,FALSE),99)&gt;=1,IFERROR(VLOOKUP(I10,'Parámetros'!$F$5:$G$8,2,FALSE),99)&gt;=1,H10&lt;'Parámetros'!$B$6),"Programar revisión","Sin acción inmediata")))</f>
        <v/>
      </c>
      <c r="M10" s="34">
        <f>IF(OR(F10="",G10=""),"",MAX(G10-F10,0))</f>
        <v/>
      </c>
      <c r="N10" s="51" t="n">
        <v>55</v>
      </c>
      <c r="O10" s="53">
        <f>IF(OR(M10="",N10=""),"",M10*N10)</f>
        <v/>
      </c>
      <c r="P10" s="31" t="inlineStr">
        <is>
          <t>Atendida</t>
        </is>
      </c>
      <c r="Q10" s="44">
        <f>IF(OR(B10="",D10=""),"",IFERROR(B10+VLOOKUP(D10,'Parámetros'!$A$12:$C$17,3,FALSE),""))</f>
        <v/>
      </c>
      <c r="R10" s="11">
        <f>IF(Q10="","",Q10-TODAY())</f>
        <v/>
      </c>
      <c r="S10" s="36">
        <f>IF(A10="","",IF(OR(B10="",D10="",F10="",G10="",H10="",I10="",J10="",K10="",P10="",Q10="",R10="",COUNTIF('Parámetros'!$A$12:$A$17,D10)=0,COUNTIF('Parámetros'!$F$5:$F$8,I10)=0,COUNTIF('Parámetros'!$I$5:$I$8,J10)=0,COUNTIF('Parámetros'!$L$5:$L$6,K10)=0,COUNTIF('Parámetros'!$O$5:$O$7,P10)=0),"Datos incompletos",IF(IFERROR(VLOOKUP(P10,'Parámetros'!$O$5:$P$7,2,FALSE),99)=1,"Atendida",IF(OR(H10&lt;'Parámetros'!$B$5,IFERROR(VLOOKUP(I10,'Parámetros'!$F$5:$G$8,2,FALSE),99)&gt;=2,IFERROR(VLOOKUP(J10,'Parámetros'!$I$5:$J$8,2,FALSE),99)&gt;=2,IFERROR(VLOOKUP(K10,'Parámetros'!$L$5:$M$6,2,FALSE),99)&gt;=2),"Atención prioritaria",IF(Q10&lt;TODAY(),"Revisión vencida",IF(OR(H10&lt;'Parámetros'!$B$6,IFERROR(VLOOKUP(I10,'Parámetros'!$F$5:$G$8,2,FALSE),99)&gt;=1,IFERROR(VLOOKUP(J10,'Parámetros'!$I$5:$J$8,2,FALSE),99)&gt;=1,R10&lt;='Parámetros'!$B$7),"Revisar pronto","Sin alerta"))))))</f>
        <v/>
      </c>
      <c r="T10" s="25" t="inlineStr">
        <is>
          <t>Reposición ficticia marcada como atendida.</t>
        </is>
      </c>
    </row>
    <row r="11">
      <c r="A11" s="25" t="inlineStr">
        <is>
          <t>FICT-2026-007</t>
        </is>
      </c>
      <c r="B11" s="45" t="n">
        <v>46215</v>
      </c>
      <c r="C11" s="25" t="inlineStr">
        <is>
          <t>Unidad ficticia Ópalo 07</t>
        </is>
      </c>
      <c r="D11" s="26" t="inlineStr">
        <is>
          <t>Aceite de motor</t>
        </is>
      </c>
      <c r="E11" s="25" t="inlineStr">
        <is>
          <t>Lía Demo (persona ficticia)</t>
        </is>
      </c>
      <c r="F11" s="27" t="n">
        <v>4</v>
      </c>
      <c r="G11" s="28">
        <f>IF(D11="","",IFERROR(VLOOKUP(D11,'Parámetros'!$A$12:$C$17,2,FALSE),""))</f>
        <v/>
      </c>
      <c r="H11" s="50">
        <f>IF(OR(F11="",G11=""),"",IFERROR(F11/G11,""))</f>
        <v/>
      </c>
      <c r="I11" s="25" t="inlineStr">
        <is>
          <t>Normal</t>
        </is>
      </c>
      <c r="J11" s="25" t="inlineStr">
        <is>
          <t>Ninguna</t>
        </is>
      </c>
      <c r="K11" s="25" t="inlineStr">
        <is>
          <t>No</t>
        </is>
      </c>
      <c r="L11" s="13">
        <f>IF(OR(A11="",B11="",D11="",F11="",G11="",H11="",I11="",J11="",K11=""),"",IF(OR(IFERROR(VLOOKUP(K11,'Parámetros'!$L$5:$M$6,2,FALSE),99)&gt;=2,IFERROR(VLOOKUP(J11,'Parámetros'!$I$5:$J$8,2,FALSE),99)&gt;=2,IFERROR(VLOOKUP(I11,'Parámetros'!$F$5:$G$8,2,FALSE),99)&gt;=2,H11&lt;'Parámetros'!$B$5),"Revisar antes de autorizar",IF(OR(IFERROR(VLOOKUP(J11,'Parámetros'!$I$5:$J$8,2,FALSE),99)&gt;=1,IFERROR(VLOOKUP(I11,'Parámetros'!$F$5:$G$8,2,FALSE),99)&gt;=1,H11&lt;'Parámetros'!$B$6),"Programar revisión","Sin acción inmediata")))</f>
        <v/>
      </c>
      <c r="M11" s="28">
        <f>IF(OR(F11="",G11=""),"",MAX(G11-F11,0))</f>
        <v/>
      </c>
      <c r="N11" s="51" t="n">
        <v>190</v>
      </c>
      <c r="O11" s="47">
        <f>IF(OR(M11="",N11=""),"",M11*N11)</f>
        <v/>
      </c>
      <c r="P11" s="31" t="inlineStr">
        <is>
          <t>No requerida</t>
        </is>
      </c>
      <c r="Q11" s="52">
        <f>IF(OR(B11="",D11=""),"",IFERROR(B11+VLOOKUP(D11,'Parámetros'!$A$12:$C$17,3,FALSE),""))</f>
        <v/>
      </c>
      <c r="R11" s="14">
        <f>IF(Q11="","",Q11-TODAY())</f>
        <v/>
      </c>
      <c r="S11" s="33">
        <f>IF(A11="","",IF(OR(B11="",D11="",F11="",G11="",H11="",I11="",J11="",K11="",P11="",Q11="",R11="",COUNTIF('Parámetros'!$A$12:$A$17,D11)=0,COUNTIF('Parámetros'!$F$5:$F$8,I11)=0,COUNTIF('Parámetros'!$I$5:$I$8,J11)=0,COUNTIF('Parámetros'!$L$5:$L$6,K11)=0,COUNTIF('Parámetros'!$O$5:$O$7,P11)=0),"Datos incompletos",IF(IFERROR(VLOOKUP(P11,'Parámetros'!$O$5:$P$7,2,FALSE),99)=1,"Atendida",IF(OR(H11&lt;'Parámetros'!$B$5,IFERROR(VLOOKUP(I11,'Parámetros'!$F$5:$G$8,2,FALSE),99)&gt;=2,IFERROR(VLOOKUP(J11,'Parámetros'!$I$5:$J$8,2,FALSE),99)&gt;=2,IFERROR(VLOOKUP(K11,'Parámetros'!$L$5:$M$6,2,FALSE),99)&gt;=2),"Atención prioritaria",IF(Q11&lt;TODAY(),"Revisión vencida",IF(OR(H11&lt;'Parámetros'!$B$6,IFERROR(VLOOKUP(I11,'Parámetros'!$F$5:$G$8,2,FALSE),99)&gt;=1,IFERROR(VLOOKUP(J11,'Parámetros'!$I$5:$J$8,2,FALSE),99)&gt;=1,R11&lt;='Parámetros'!$B$7),"Revisar pronto","Sin alerta"))))))</f>
        <v/>
      </c>
      <c r="T11" s="25" t="inlineStr">
        <is>
          <t>Ejemplo de nivel dentro del margen configurable.</t>
        </is>
      </c>
    </row>
    <row r="12">
      <c r="A12" s="25" t="inlineStr">
        <is>
          <t>FICT-2026-008</t>
        </is>
      </c>
      <c r="B12" s="45" t="n">
        <v>46180</v>
      </c>
      <c r="C12" s="25" t="inlineStr">
        <is>
          <t>Unidad ficticia Bruma 08</t>
        </is>
      </c>
      <c r="D12" s="26" t="inlineStr">
        <is>
          <t>Refrigerante</t>
        </is>
      </c>
      <c r="E12" s="25" t="inlineStr">
        <is>
          <t>Bruno Muestra (persona ficticia)</t>
        </is>
      </c>
      <c r="F12" s="27" t="n">
        <v>5.8</v>
      </c>
      <c r="G12" s="34">
        <f>IF(D12="","",IFERROR(VLOOKUP(D12,'Parámetros'!$A$12:$C$17,2,FALSE),""))</f>
        <v/>
      </c>
      <c r="H12" s="48">
        <f>IF(OR(F12="",G12=""),"",IFERROR(F12/G12,""))</f>
        <v/>
      </c>
      <c r="I12" s="25" t="inlineStr">
        <is>
          <t>Normal</t>
        </is>
      </c>
      <c r="J12" s="25" t="inlineStr">
        <is>
          <t>Ninguna</t>
        </is>
      </c>
      <c r="K12" s="25" t="inlineStr">
        <is>
          <t>No</t>
        </is>
      </c>
      <c r="L12" s="10">
        <f>IF(OR(A12="",B12="",D12="",F12="",G12="",H12="",I12="",J12="",K12=""),"",IF(OR(IFERROR(VLOOKUP(K12,'Parámetros'!$L$5:$M$6,2,FALSE),99)&gt;=2,IFERROR(VLOOKUP(J12,'Parámetros'!$I$5:$J$8,2,FALSE),99)&gt;=2,IFERROR(VLOOKUP(I12,'Parámetros'!$F$5:$G$8,2,FALSE),99)&gt;=2,H12&lt;'Parámetros'!$B$5),"Revisar antes de autorizar",IF(OR(IFERROR(VLOOKUP(J12,'Parámetros'!$I$5:$J$8,2,FALSE),99)&gt;=1,IFERROR(VLOOKUP(I12,'Parámetros'!$F$5:$G$8,2,FALSE),99)&gt;=1,H12&lt;'Parámetros'!$B$6),"Programar revisión","Sin acción inmediata")))</f>
        <v/>
      </c>
      <c r="M12" s="34">
        <f>IF(OR(F12="",G12=""),"",MAX(G12-F12,0))</f>
        <v/>
      </c>
      <c r="N12" s="51" t="n">
        <v>115</v>
      </c>
      <c r="O12" s="53">
        <f>IF(OR(M12="",N12=""),"",M12*N12)</f>
        <v/>
      </c>
      <c r="P12" s="31" t="inlineStr">
        <is>
          <t>Pendiente</t>
        </is>
      </c>
      <c r="Q12" s="44">
        <f>IF(OR(B12="",D12=""),"",IFERROR(B12+VLOOKUP(D12,'Parámetros'!$A$12:$C$17,3,FALSE),""))</f>
        <v/>
      </c>
      <c r="R12" s="11">
        <f>IF(Q12="","",Q12-TODAY())</f>
        <v/>
      </c>
      <c r="S12" s="36">
        <f>IF(A12="","",IF(OR(B12="",D12="",F12="",G12="",H12="",I12="",J12="",K12="",P12="",Q12="",R12="",COUNTIF('Parámetros'!$A$12:$A$17,D12)=0,COUNTIF('Parámetros'!$F$5:$F$8,I12)=0,COUNTIF('Parámetros'!$I$5:$I$8,J12)=0,COUNTIF('Parámetros'!$L$5:$L$6,K12)=0,COUNTIF('Parámetros'!$O$5:$O$7,P12)=0),"Datos incompletos",IF(IFERROR(VLOOKUP(P12,'Parámetros'!$O$5:$P$7,2,FALSE),99)=1,"Atendida",IF(OR(H12&lt;'Parámetros'!$B$5,IFERROR(VLOOKUP(I12,'Parámetros'!$F$5:$G$8,2,FALSE),99)&gt;=2,IFERROR(VLOOKUP(J12,'Parámetros'!$I$5:$J$8,2,FALSE),99)&gt;=2,IFERROR(VLOOKUP(K12,'Parámetros'!$L$5:$M$6,2,FALSE),99)&gt;=2),"Atención prioritaria",IF(Q12&lt;TODAY(),"Revisión vencida",IF(OR(H12&lt;'Parámetros'!$B$6,IFERROR(VLOOKUP(I12,'Parámetros'!$F$5:$G$8,2,FALSE),99)&gt;=1,IFERROR(VLOOKUP(J12,'Parámetros'!$I$5:$J$8,2,FALSE),99)&gt;=1,R12&lt;='Parámetros'!$B$7),"Revisar pronto","Sin alerta"))))))</f>
        <v/>
      </c>
      <c r="T12" s="25" t="inlineStr">
        <is>
          <t>La próxima revisión se aproxima según el plazo editable.</t>
        </is>
      </c>
    </row>
    <row r="13">
      <c r="A13" s="25" t="inlineStr">
        <is>
          <t>FICT-2026-009</t>
        </is>
      </c>
      <c r="B13" s="45" t="n">
        <v>46145</v>
      </c>
      <c r="C13" s="25" t="inlineStr">
        <is>
          <t>Unidad ficticia Faro 09</t>
        </is>
      </c>
      <c r="D13" s="26" t="inlineStr">
        <is>
          <t>Líquido de frenos</t>
        </is>
      </c>
      <c r="E13" s="25" t="inlineStr">
        <is>
          <t>Mara Ensayo (persona ficticia)</t>
        </is>
      </c>
      <c r="F13" s="27" t="n">
        <v>0.78</v>
      </c>
      <c r="G13" s="28">
        <f>IF(D13="","",IFERROR(VLOOKUP(D13,'Parámetros'!$A$12:$C$17,2,FALSE),""))</f>
        <v/>
      </c>
      <c r="H13" s="50">
        <f>IF(OR(F13="",G13=""),"",IFERROR(F13/G13,""))</f>
        <v/>
      </c>
      <c r="I13" s="25" t="inlineStr">
        <is>
          <t>Normal</t>
        </is>
      </c>
      <c r="J13" s="25" t="inlineStr">
        <is>
          <t>Ninguna</t>
        </is>
      </c>
      <c r="K13" s="25" t="inlineStr">
        <is>
          <t>No</t>
        </is>
      </c>
      <c r="L13" s="13">
        <f>IF(OR(A13="",B13="",D13="",F13="",G13="",H13="",I13="",J13="",K13=""),"",IF(OR(IFERROR(VLOOKUP(K13,'Parámetros'!$L$5:$M$6,2,FALSE),99)&gt;=2,IFERROR(VLOOKUP(J13,'Parámetros'!$I$5:$J$8,2,FALSE),99)&gt;=2,IFERROR(VLOOKUP(I13,'Parámetros'!$F$5:$G$8,2,FALSE),99)&gt;=2,H13&lt;'Parámetros'!$B$5),"Revisar antes de autorizar",IF(OR(IFERROR(VLOOKUP(J13,'Parámetros'!$I$5:$J$8,2,FALSE),99)&gt;=1,IFERROR(VLOOKUP(I13,'Parámetros'!$F$5:$G$8,2,FALSE),99)&gt;=1,H13&lt;'Parámetros'!$B$6),"Programar revisión","Sin acción inmediata")))</f>
        <v/>
      </c>
      <c r="M13" s="28">
        <f>IF(OR(F13="",G13=""),"",MAX(G13-F13,0))</f>
        <v/>
      </c>
      <c r="N13" s="51" t="n">
        <v>245</v>
      </c>
      <c r="O13" s="47">
        <f>IF(OR(M13="",N13=""),"",M13*N13)</f>
        <v/>
      </c>
      <c r="P13" s="31" t="inlineStr">
        <is>
          <t>Pendiente</t>
        </is>
      </c>
      <c r="Q13" s="52">
        <f>IF(OR(B13="",D13=""),"",IFERROR(B13+VLOOKUP(D13,'Parámetros'!$A$12:$C$17,3,FALSE),""))</f>
        <v/>
      </c>
      <c r="R13" s="14">
        <f>IF(Q13="","",Q13-TODAY())</f>
        <v/>
      </c>
      <c r="S13" s="33">
        <f>IF(A13="","",IF(OR(B13="",D13="",F13="",G13="",H13="",I13="",J13="",K13="",P13="",Q13="",R13="",COUNTIF('Parámetros'!$A$12:$A$17,D13)=0,COUNTIF('Parámetros'!$F$5:$F$8,I13)=0,COUNTIF('Parámetros'!$I$5:$I$8,J13)=0,COUNTIF('Parámetros'!$L$5:$L$6,K13)=0,COUNTIF('Parámetros'!$O$5:$O$7,P13)=0),"Datos incompletos",IF(IFERROR(VLOOKUP(P13,'Parámetros'!$O$5:$P$7,2,FALSE),99)=1,"Atendida",IF(OR(H13&lt;'Parámetros'!$B$5,IFERROR(VLOOKUP(I13,'Parámetros'!$F$5:$G$8,2,FALSE),99)&gt;=2,IFERROR(VLOOKUP(J13,'Parámetros'!$I$5:$J$8,2,FALSE),99)&gt;=2,IFERROR(VLOOKUP(K13,'Parámetros'!$L$5:$M$6,2,FALSE),99)&gt;=2),"Atención prioritaria",IF(Q13&lt;TODAY(),"Revisión vencida",IF(OR(H13&lt;'Parámetros'!$B$6,IFERROR(VLOOKUP(I13,'Parámetros'!$F$5:$G$8,2,FALSE),99)&gt;=1,IFERROR(VLOOKUP(J13,'Parámetros'!$I$5:$J$8,2,FALSE),99)&gt;=1,R13&lt;='Parámetros'!$B$7),"Revisar pronto","Sin alerta"))))))</f>
        <v/>
      </c>
      <c r="T13" s="25" t="inlineStr">
        <is>
          <t>Ejemplo para mostrar una fecha de revisión vencida.</t>
        </is>
      </c>
    </row>
    <row r="14">
      <c r="A14" s="25" t="inlineStr">
        <is>
          <t>FICT-2026-010</t>
        </is>
      </c>
      <c r="B14" s="45" t="n">
        <v>46105</v>
      </c>
      <c r="C14" s="25" t="inlineStr">
        <is>
          <t>Unidad ficticia Lienzo 10</t>
        </is>
      </c>
      <c r="D14" s="26" t="inlineStr">
        <is>
          <t>Líquido limpiaparabrisas</t>
        </is>
      </c>
      <c r="E14" s="25" t="inlineStr">
        <is>
          <t>Teo Prueba (persona ficticia)</t>
        </is>
      </c>
      <c r="F14" s="27" t="n">
        <v>3.2</v>
      </c>
      <c r="G14" s="34">
        <f>IF(D14="","",IFERROR(VLOOKUP(D14,'Parámetros'!$A$12:$C$17,2,FALSE),""))</f>
        <v/>
      </c>
      <c r="H14" s="48">
        <f>IF(OR(F14="",G14=""),"",IFERROR(F14/G14,""))</f>
        <v/>
      </c>
      <c r="I14" s="25" t="inlineStr">
        <is>
          <t>Normal</t>
        </is>
      </c>
      <c r="J14" s="25" t="inlineStr">
        <is>
          <t>Ninguna</t>
        </is>
      </c>
      <c r="K14" s="25" t="inlineStr">
        <is>
          <t>No</t>
        </is>
      </c>
      <c r="L14" s="10">
        <f>IF(OR(A14="",B14="",D14="",F14="",G14="",H14="",I14="",J14="",K14=""),"",IF(OR(IFERROR(VLOOKUP(K14,'Parámetros'!$L$5:$M$6,2,FALSE),99)&gt;=2,IFERROR(VLOOKUP(J14,'Parámetros'!$I$5:$J$8,2,FALSE),99)&gt;=2,IFERROR(VLOOKUP(I14,'Parámetros'!$F$5:$G$8,2,FALSE),99)&gt;=2,H14&lt;'Parámetros'!$B$5),"Revisar antes de autorizar",IF(OR(IFERROR(VLOOKUP(J14,'Parámetros'!$I$5:$J$8,2,FALSE),99)&gt;=1,IFERROR(VLOOKUP(I14,'Parámetros'!$F$5:$G$8,2,FALSE),99)&gt;=1,H14&lt;'Parámetros'!$B$6),"Programar revisión","Sin acción inmediata")))</f>
        <v/>
      </c>
      <c r="M14" s="34">
        <f>IF(OR(F14="",G14=""),"",MAX(G14-F14,0))</f>
        <v/>
      </c>
      <c r="N14" s="51" t="n">
        <v>58</v>
      </c>
      <c r="O14" s="53">
        <f>IF(OR(M14="",N14=""),"",M14*N14)</f>
        <v/>
      </c>
      <c r="P14" s="31" t="inlineStr">
        <is>
          <t>Pendiente</t>
        </is>
      </c>
      <c r="Q14" s="44">
        <f>IF(OR(B14="",D14=""),"",IFERROR(B14+VLOOKUP(D14,'Parámetros'!$A$12:$C$17,3,FALSE),""))</f>
        <v/>
      </c>
      <c r="R14" s="11">
        <f>IF(Q14="","",Q14-TODAY())</f>
        <v/>
      </c>
      <c r="S14" s="36">
        <f>IF(A14="","",IF(OR(B14="",D14="",F14="",G14="",H14="",I14="",J14="",K14="",P14="",Q14="",R14="",COUNTIF('Parámetros'!$A$12:$A$17,D14)=0,COUNTIF('Parámetros'!$F$5:$F$8,I14)=0,COUNTIF('Parámetros'!$I$5:$I$8,J14)=0,COUNTIF('Parámetros'!$L$5:$L$6,K14)=0,COUNTIF('Parámetros'!$O$5:$O$7,P14)=0),"Datos incompletos",IF(IFERROR(VLOOKUP(P14,'Parámetros'!$O$5:$P$7,2,FALSE),99)=1,"Atendida",IF(OR(H14&lt;'Parámetros'!$B$5,IFERROR(VLOOKUP(I14,'Parámetros'!$F$5:$G$8,2,FALSE),99)&gt;=2,IFERROR(VLOOKUP(J14,'Parámetros'!$I$5:$J$8,2,FALSE),99)&gt;=2,IFERROR(VLOOKUP(K14,'Parámetros'!$L$5:$M$6,2,FALSE),99)&gt;=2),"Atención prioritaria",IF(Q14&lt;TODAY(),"Revisión vencida",IF(OR(H14&lt;'Parámetros'!$B$6,IFERROR(VLOOKUP(I14,'Parámetros'!$F$5:$G$8,2,FALSE),99)&gt;=1,IFERROR(VLOOKUP(J14,'Parámetros'!$I$5:$J$8,2,FALSE),99)&gt;=1,R14&lt;='Parámetros'!$B$7),"Revisar pronto","Sin alerta"))))))</f>
        <v/>
      </c>
      <c r="T14" s="25" t="inlineStr">
        <is>
          <t>Registro histórico ficticio dentro del periodo inicial.</t>
        </is>
      </c>
    </row>
    <row r="15">
      <c r="A15" s="25" t="n"/>
      <c r="B15" s="45" t="n"/>
      <c r="C15" s="25" t="n"/>
      <c r="D15" s="26" t="n"/>
      <c r="E15" s="25" t="n"/>
      <c r="F15" s="27" t="n"/>
      <c r="G15" s="28">
        <f>IF(D15="","",IFERROR(VLOOKUP(D15,'Parámetros'!$A$12:$C$17,2,FALSE),""))</f>
        <v/>
      </c>
      <c r="H15" s="50">
        <f>IF(OR(F15="",G15=""),"",IFERROR(F15/G15,""))</f>
        <v/>
      </c>
      <c r="I15" s="25" t="n"/>
      <c r="J15" s="25" t="n"/>
      <c r="K15" s="25" t="n"/>
      <c r="L15" s="13">
        <f>IF(OR(A15="",B15="",D15="",F15="",G15="",H15="",I15="",J15="",K15=""),"",IF(OR(IFERROR(VLOOKUP(K15,'Parámetros'!$L$5:$M$6,2,FALSE),99)&gt;=2,IFERROR(VLOOKUP(J15,'Parámetros'!$I$5:$J$8,2,FALSE),99)&gt;=2,IFERROR(VLOOKUP(I15,'Parámetros'!$F$5:$G$8,2,FALSE),99)&gt;=2,H15&lt;'Parámetros'!$B$5),"Revisar antes de autorizar",IF(OR(IFERROR(VLOOKUP(J15,'Parámetros'!$I$5:$J$8,2,FALSE),99)&gt;=1,IFERROR(VLOOKUP(I15,'Parámetros'!$F$5:$G$8,2,FALSE),99)&gt;=1,H15&lt;'Parámetros'!$B$6),"Programar revisión","Sin acción inmediata")))</f>
        <v/>
      </c>
      <c r="M15" s="28">
        <f>IF(OR(F15="",G15=""),"",MAX(G15-F15,0))</f>
        <v/>
      </c>
      <c r="N15" s="51" t="n"/>
      <c r="O15" s="47">
        <f>IF(OR(M15="",N15=""),"",M15*N15)</f>
        <v/>
      </c>
      <c r="P15" s="31" t="n"/>
      <c r="Q15" s="52">
        <f>IF(OR(B15="",D15=""),"",IFERROR(B15+VLOOKUP(D15,'Parámetros'!$A$12:$C$17,3,FALSE),""))</f>
        <v/>
      </c>
      <c r="R15" s="14">
        <f>IF(Q15="","",Q15-TODAY())</f>
        <v/>
      </c>
      <c r="S15" s="33">
        <f>IF(A15="","",IF(OR(B15="",D15="",F15="",G15="",H15="",I15="",J15="",K15="",P15="",Q15="",R15="",COUNTIF('Parámetros'!$A$12:$A$17,D15)=0,COUNTIF('Parámetros'!$F$5:$F$8,I15)=0,COUNTIF('Parámetros'!$I$5:$I$8,J15)=0,COUNTIF('Parámetros'!$L$5:$L$6,K15)=0,COUNTIF('Parámetros'!$O$5:$O$7,P15)=0),"Datos incompletos",IF(IFERROR(VLOOKUP(P15,'Parámetros'!$O$5:$P$7,2,FALSE),99)=1,"Atendida",IF(OR(H15&lt;'Parámetros'!$B$5,IFERROR(VLOOKUP(I15,'Parámetros'!$F$5:$G$8,2,FALSE),99)&gt;=2,IFERROR(VLOOKUP(J15,'Parámetros'!$I$5:$J$8,2,FALSE),99)&gt;=2,IFERROR(VLOOKUP(K15,'Parámetros'!$L$5:$M$6,2,FALSE),99)&gt;=2),"Atención prioritaria",IF(Q15&lt;TODAY(),"Revisión vencida",IF(OR(H15&lt;'Parámetros'!$B$6,IFERROR(VLOOKUP(I15,'Parámetros'!$F$5:$G$8,2,FALSE),99)&gt;=1,IFERROR(VLOOKUP(J15,'Parámetros'!$I$5:$J$8,2,FALSE),99)&gt;=1,R15&lt;='Parámetros'!$B$7),"Revisar pronto","Sin alerta"))))))</f>
        <v/>
      </c>
      <c r="T15" s="25" t="n"/>
    </row>
    <row r="16">
      <c r="A16" s="25" t="n"/>
      <c r="B16" s="45" t="n"/>
      <c r="C16" s="25" t="n"/>
      <c r="D16" s="26" t="n"/>
      <c r="E16" s="25" t="n"/>
      <c r="F16" s="27" t="n"/>
      <c r="G16" s="34">
        <f>IF(D16="","",IFERROR(VLOOKUP(D16,'Parámetros'!$A$12:$C$17,2,FALSE),""))</f>
        <v/>
      </c>
      <c r="H16" s="48">
        <f>IF(OR(F16="",G16=""),"",IFERROR(F16/G16,""))</f>
        <v/>
      </c>
      <c r="I16" s="25" t="n"/>
      <c r="J16" s="25" t="n"/>
      <c r="K16" s="25" t="n"/>
      <c r="L16" s="10">
        <f>IF(OR(A16="",B16="",D16="",F16="",G16="",H16="",I16="",J16="",K16=""),"",IF(OR(IFERROR(VLOOKUP(K16,'Parámetros'!$L$5:$M$6,2,FALSE),99)&gt;=2,IFERROR(VLOOKUP(J16,'Parámetros'!$I$5:$J$8,2,FALSE),99)&gt;=2,IFERROR(VLOOKUP(I16,'Parámetros'!$F$5:$G$8,2,FALSE),99)&gt;=2,H16&lt;'Parámetros'!$B$5),"Revisar antes de autorizar",IF(OR(IFERROR(VLOOKUP(J16,'Parámetros'!$I$5:$J$8,2,FALSE),99)&gt;=1,IFERROR(VLOOKUP(I16,'Parámetros'!$F$5:$G$8,2,FALSE),99)&gt;=1,H16&lt;'Parámetros'!$B$6),"Programar revisión","Sin acción inmediata")))</f>
        <v/>
      </c>
      <c r="M16" s="34">
        <f>IF(OR(F16="",G16=""),"",MAX(G16-F16,0))</f>
        <v/>
      </c>
      <c r="N16" s="51" t="n"/>
      <c r="O16" s="53">
        <f>IF(OR(M16="",N16=""),"",M16*N16)</f>
        <v/>
      </c>
      <c r="P16" s="31" t="n"/>
      <c r="Q16" s="44">
        <f>IF(OR(B16="",D16=""),"",IFERROR(B16+VLOOKUP(D16,'Parámetros'!$A$12:$C$17,3,FALSE),""))</f>
        <v/>
      </c>
      <c r="R16" s="11">
        <f>IF(Q16="","",Q16-TODAY())</f>
        <v/>
      </c>
      <c r="S16" s="36">
        <f>IF(A16="","",IF(OR(B16="",D16="",F16="",G16="",H16="",I16="",J16="",K16="",P16="",Q16="",R16="",COUNTIF('Parámetros'!$A$12:$A$17,D16)=0,COUNTIF('Parámetros'!$F$5:$F$8,I16)=0,COUNTIF('Parámetros'!$I$5:$I$8,J16)=0,COUNTIF('Parámetros'!$L$5:$L$6,K16)=0,COUNTIF('Parámetros'!$O$5:$O$7,P16)=0),"Datos incompletos",IF(IFERROR(VLOOKUP(P16,'Parámetros'!$O$5:$P$7,2,FALSE),99)=1,"Atendida",IF(OR(H16&lt;'Parámetros'!$B$5,IFERROR(VLOOKUP(I16,'Parámetros'!$F$5:$G$8,2,FALSE),99)&gt;=2,IFERROR(VLOOKUP(J16,'Parámetros'!$I$5:$J$8,2,FALSE),99)&gt;=2,IFERROR(VLOOKUP(K16,'Parámetros'!$L$5:$M$6,2,FALSE),99)&gt;=2),"Atención prioritaria",IF(Q16&lt;TODAY(),"Revisión vencida",IF(OR(H16&lt;'Parámetros'!$B$6,IFERROR(VLOOKUP(I16,'Parámetros'!$F$5:$G$8,2,FALSE),99)&gt;=1,IFERROR(VLOOKUP(J16,'Parámetros'!$I$5:$J$8,2,FALSE),99)&gt;=1,R16&lt;='Parámetros'!$B$7),"Revisar pronto","Sin alerta"))))))</f>
        <v/>
      </c>
      <c r="T16" s="25" t="n"/>
    </row>
    <row r="17">
      <c r="A17" s="25" t="n"/>
      <c r="B17" s="45" t="n"/>
      <c r="C17" s="25" t="n"/>
      <c r="D17" s="26" t="n"/>
      <c r="E17" s="25" t="n"/>
      <c r="F17" s="27" t="n"/>
      <c r="G17" s="28">
        <f>IF(D17="","",IFERROR(VLOOKUP(D17,'Parámetros'!$A$12:$C$17,2,FALSE),""))</f>
        <v/>
      </c>
      <c r="H17" s="50">
        <f>IF(OR(F17="",G17=""),"",IFERROR(F17/G17,""))</f>
        <v/>
      </c>
      <c r="I17" s="25" t="n"/>
      <c r="J17" s="25" t="n"/>
      <c r="K17" s="25" t="n"/>
      <c r="L17" s="13">
        <f>IF(OR(A17="",B17="",D17="",F17="",G17="",H17="",I17="",J17="",K17=""),"",IF(OR(IFERROR(VLOOKUP(K17,'Parámetros'!$L$5:$M$6,2,FALSE),99)&gt;=2,IFERROR(VLOOKUP(J17,'Parámetros'!$I$5:$J$8,2,FALSE),99)&gt;=2,IFERROR(VLOOKUP(I17,'Parámetros'!$F$5:$G$8,2,FALSE),99)&gt;=2,H17&lt;'Parámetros'!$B$5),"Revisar antes de autorizar",IF(OR(IFERROR(VLOOKUP(J17,'Parámetros'!$I$5:$J$8,2,FALSE),99)&gt;=1,IFERROR(VLOOKUP(I17,'Parámetros'!$F$5:$G$8,2,FALSE),99)&gt;=1,H17&lt;'Parámetros'!$B$6),"Programar revisión","Sin acción inmediata")))</f>
        <v/>
      </c>
      <c r="M17" s="28">
        <f>IF(OR(F17="",G17=""),"",MAX(G17-F17,0))</f>
        <v/>
      </c>
      <c r="N17" s="51" t="n"/>
      <c r="O17" s="47">
        <f>IF(OR(M17="",N17=""),"",M17*N17)</f>
        <v/>
      </c>
      <c r="P17" s="31" t="n"/>
      <c r="Q17" s="52">
        <f>IF(OR(B17="",D17=""),"",IFERROR(B17+VLOOKUP(D17,'Parámetros'!$A$12:$C$17,3,FALSE),""))</f>
        <v/>
      </c>
      <c r="R17" s="14">
        <f>IF(Q17="","",Q17-TODAY())</f>
        <v/>
      </c>
      <c r="S17" s="33">
        <f>IF(A17="","",IF(OR(B17="",D17="",F17="",G17="",H17="",I17="",J17="",K17="",P17="",Q17="",R17="",COUNTIF('Parámetros'!$A$12:$A$17,D17)=0,COUNTIF('Parámetros'!$F$5:$F$8,I17)=0,COUNTIF('Parámetros'!$I$5:$I$8,J17)=0,COUNTIF('Parámetros'!$L$5:$L$6,K17)=0,COUNTIF('Parámetros'!$O$5:$O$7,P17)=0),"Datos incompletos",IF(IFERROR(VLOOKUP(P17,'Parámetros'!$O$5:$P$7,2,FALSE),99)=1,"Atendida",IF(OR(H17&lt;'Parámetros'!$B$5,IFERROR(VLOOKUP(I17,'Parámetros'!$F$5:$G$8,2,FALSE),99)&gt;=2,IFERROR(VLOOKUP(J17,'Parámetros'!$I$5:$J$8,2,FALSE),99)&gt;=2,IFERROR(VLOOKUP(K17,'Parámetros'!$L$5:$M$6,2,FALSE),99)&gt;=2),"Atención prioritaria",IF(Q17&lt;TODAY(),"Revisión vencida",IF(OR(H17&lt;'Parámetros'!$B$6,IFERROR(VLOOKUP(I17,'Parámetros'!$F$5:$G$8,2,FALSE),99)&gt;=1,IFERROR(VLOOKUP(J17,'Parámetros'!$I$5:$J$8,2,FALSE),99)&gt;=1,R17&lt;='Parámetros'!$B$7),"Revisar pronto","Sin alerta"))))))</f>
        <v/>
      </c>
      <c r="T17" s="25" t="n"/>
    </row>
    <row r="18">
      <c r="A18" s="25" t="n"/>
      <c r="B18" s="45" t="n"/>
      <c r="C18" s="25" t="n"/>
      <c r="D18" s="26" t="n"/>
      <c r="E18" s="25" t="n"/>
      <c r="F18" s="27" t="n"/>
      <c r="G18" s="34">
        <f>IF(D18="","",IFERROR(VLOOKUP(D18,'Parámetros'!$A$12:$C$17,2,FALSE),""))</f>
        <v/>
      </c>
      <c r="H18" s="48">
        <f>IF(OR(F18="",G18=""),"",IFERROR(F18/G18,""))</f>
        <v/>
      </c>
      <c r="I18" s="25" t="n"/>
      <c r="J18" s="25" t="n"/>
      <c r="K18" s="25" t="n"/>
      <c r="L18" s="10">
        <f>IF(OR(A18="",B18="",D18="",F18="",G18="",H18="",I18="",J18="",K18=""),"",IF(OR(IFERROR(VLOOKUP(K18,'Parámetros'!$L$5:$M$6,2,FALSE),99)&gt;=2,IFERROR(VLOOKUP(J18,'Parámetros'!$I$5:$J$8,2,FALSE),99)&gt;=2,IFERROR(VLOOKUP(I18,'Parámetros'!$F$5:$G$8,2,FALSE),99)&gt;=2,H18&lt;'Parámetros'!$B$5),"Revisar antes de autorizar",IF(OR(IFERROR(VLOOKUP(J18,'Parámetros'!$I$5:$J$8,2,FALSE),99)&gt;=1,IFERROR(VLOOKUP(I18,'Parámetros'!$F$5:$G$8,2,FALSE),99)&gt;=1,H18&lt;'Parámetros'!$B$6),"Programar revisión","Sin acción inmediata")))</f>
        <v/>
      </c>
      <c r="M18" s="34">
        <f>IF(OR(F18="",G18=""),"",MAX(G18-F18,0))</f>
        <v/>
      </c>
      <c r="N18" s="51" t="n"/>
      <c r="O18" s="53">
        <f>IF(OR(M18="",N18=""),"",M18*N18)</f>
        <v/>
      </c>
      <c r="P18" s="31" t="n"/>
      <c r="Q18" s="44">
        <f>IF(OR(B18="",D18=""),"",IFERROR(B18+VLOOKUP(D18,'Parámetros'!$A$12:$C$17,3,FALSE),""))</f>
        <v/>
      </c>
      <c r="R18" s="11">
        <f>IF(Q18="","",Q18-TODAY())</f>
        <v/>
      </c>
      <c r="S18" s="36">
        <f>IF(A18="","",IF(OR(B18="",D18="",F18="",G18="",H18="",I18="",J18="",K18="",P18="",Q18="",R18="",COUNTIF('Parámetros'!$A$12:$A$17,D18)=0,COUNTIF('Parámetros'!$F$5:$F$8,I18)=0,COUNTIF('Parámetros'!$I$5:$I$8,J18)=0,COUNTIF('Parámetros'!$L$5:$L$6,K18)=0,COUNTIF('Parámetros'!$O$5:$O$7,P18)=0),"Datos incompletos",IF(IFERROR(VLOOKUP(P18,'Parámetros'!$O$5:$P$7,2,FALSE),99)=1,"Atendida",IF(OR(H18&lt;'Parámetros'!$B$5,IFERROR(VLOOKUP(I18,'Parámetros'!$F$5:$G$8,2,FALSE),99)&gt;=2,IFERROR(VLOOKUP(J18,'Parámetros'!$I$5:$J$8,2,FALSE),99)&gt;=2,IFERROR(VLOOKUP(K18,'Parámetros'!$L$5:$M$6,2,FALSE),99)&gt;=2),"Atención prioritaria",IF(Q18&lt;TODAY(),"Revisión vencida",IF(OR(H18&lt;'Parámetros'!$B$6,IFERROR(VLOOKUP(I18,'Parámetros'!$F$5:$G$8,2,FALSE),99)&gt;=1,IFERROR(VLOOKUP(J18,'Parámetros'!$I$5:$J$8,2,FALSE),99)&gt;=1,R18&lt;='Parámetros'!$B$7),"Revisar pronto","Sin alerta"))))))</f>
        <v/>
      </c>
      <c r="T18" s="25" t="n"/>
    </row>
    <row r="19">
      <c r="A19" s="25" t="n"/>
      <c r="B19" s="45" t="n"/>
      <c r="C19" s="25" t="n"/>
      <c r="D19" s="26" t="n"/>
      <c r="E19" s="25" t="n"/>
      <c r="F19" s="27" t="n"/>
      <c r="G19" s="28">
        <f>IF(D19="","",IFERROR(VLOOKUP(D19,'Parámetros'!$A$12:$C$17,2,FALSE),""))</f>
        <v/>
      </c>
      <c r="H19" s="50">
        <f>IF(OR(F19="",G19=""),"",IFERROR(F19/G19,""))</f>
        <v/>
      </c>
      <c r="I19" s="25" t="n"/>
      <c r="J19" s="25" t="n"/>
      <c r="K19" s="25" t="n"/>
      <c r="L19" s="13">
        <f>IF(OR(A19="",B19="",D19="",F19="",G19="",H19="",I19="",J19="",K19=""),"",IF(OR(IFERROR(VLOOKUP(K19,'Parámetros'!$L$5:$M$6,2,FALSE),99)&gt;=2,IFERROR(VLOOKUP(J19,'Parámetros'!$I$5:$J$8,2,FALSE),99)&gt;=2,IFERROR(VLOOKUP(I19,'Parámetros'!$F$5:$G$8,2,FALSE),99)&gt;=2,H19&lt;'Parámetros'!$B$5),"Revisar antes de autorizar",IF(OR(IFERROR(VLOOKUP(J19,'Parámetros'!$I$5:$J$8,2,FALSE),99)&gt;=1,IFERROR(VLOOKUP(I19,'Parámetros'!$F$5:$G$8,2,FALSE),99)&gt;=1,H19&lt;'Parámetros'!$B$6),"Programar revisión","Sin acción inmediata")))</f>
        <v/>
      </c>
      <c r="M19" s="28">
        <f>IF(OR(F19="",G19=""),"",MAX(G19-F19,0))</f>
        <v/>
      </c>
      <c r="N19" s="51" t="n"/>
      <c r="O19" s="47">
        <f>IF(OR(M19="",N19=""),"",M19*N19)</f>
        <v/>
      </c>
      <c r="P19" s="31" t="n"/>
      <c r="Q19" s="52">
        <f>IF(OR(B19="",D19=""),"",IFERROR(B19+VLOOKUP(D19,'Parámetros'!$A$12:$C$17,3,FALSE),""))</f>
        <v/>
      </c>
      <c r="R19" s="14">
        <f>IF(Q19="","",Q19-TODAY())</f>
        <v/>
      </c>
      <c r="S19" s="33">
        <f>IF(A19="","",IF(OR(B19="",D19="",F19="",G19="",H19="",I19="",J19="",K19="",P19="",Q19="",R19="",COUNTIF('Parámetros'!$A$12:$A$17,D19)=0,COUNTIF('Parámetros'!$F$5:$F$8,I19)=0,COUNTIF('Parámetros'!$I$5:$I$8,J19)=0,COUNTIF('Parámetros'!$L$5:$L$6,K19)=0,COUNTIF('Parámetros'!$O$5:$O$7,P19)=0),"Datos incompletos",IF(IFERROR(VLOOKUP(P19,'Parámetros'!$O$5:$P$7,2,FALSE),99)=1,"Atendida",IF(OR(H19&lt;'Parámetros'!$B$5,IFERROR(VLOOKUP(I19,'Parámetros'!$F$5:$G$8,2,FALSE),99)&gt;=2,IFERROR(VLOOKUP(J19,'Parámetros'!$I$5:$J$8,2,FALSE),99)&gt;=2,IFERROR(VLOOKUP(K19,'Parámetros'!$L$5:$M$6,2,FALSE),99)&gt;=2),"Atención prioritaria",IF(Q19&lt;TODAY(),"Revisión vencida",IF(OR(H19&lt;'Parámetros'!$B$6,IFERROR(VLOOKUP(I19,'Parámetros'!$F$5:$G$8,2,FALSE),99)&gt;=1,IFERROR(VLOOKUP(J19,'Parámetros'!$I$5:$J$8,2,FALSE),99)&gt;=1,R19&lt;='Parámetros'!$B$7),"Revisar pronto","Sin alerta"))))))</f>
        <v/>
      </c>
      <c r="T19" s="25" t="n"/>
    </row>
    <row r="20">
      <c r="A20" s="25" t="n"/>
      <c r="B20" s="45" t="n"/>
      <c r="C20" s="25" t="n"/>
      <c r="D20" s="26" t="n"/>
      <c r="E20" s="25" t="n"/>
      <c r="F20" s="27" t="n"/>
      <c r="G20" s="34">
        <f>IF(D20="","",IFERROR(VLOOKUP(D20,'Parámetros'!$A$12:$C$17,2,FALSE),""))</f>
        <v/>
      </c>
      <c r="H20" s="48">
        <f>IF(OR(F20="",G20=""),"",IFERROR(F20/G20,""))</f>
        <v/>
      </c>
      <c r="I20" s="25" t="n"/>
      <c r="J20" s="25" t="n"/>
      <c r="K20" s="25" t="n"/>
      <c r="L20" s="10">
        <f>IF(OR(A20="",B20="",D20="",F20="",G20="",H20="",I20="",J20="",K20=""),"",IF(OR(IFERROR(VLOOKUP(K20,'Parámetros'!$L$5:$M$6,2,FALSE),99)&gt;=2,IFERROR(VLOOKUP(J20,'Parámetros'!$I$5:$J$8,2,FALSE),99)&gt;=2,IFERROR(VLOOKUP(I20,'Parámetros'!$F$5:$G$8,2,FALSE),99)&gt;=2,H20&lt;'Parámetros'!$B$5),"Revisar antes de autorizar",IF(OR(IFERROR(VLOOKUP(J20,'Parámetros'!$I$5:$J$8,2,FALSE),99)&gt;=1,IFERROR(VLOOKUP(I20,'Parámetros'!$F$5:$G$8,2,FALSE),99)&gt;=1,H20&lt;'Parámetros'!$B$6),"Programar revisión","Sin acción inmediata")))</f>
        <v/>
      </c>
      <c r="M20" s="34">
        <f>IF(OR(F20="",G20=""),"",MAX(G20-F20,0))</f>
        <v/>
      </c>
      <c r="N20" s="51" t="n"/>
      <c r="O20" s="53">
        <f>IF(OR(M20="",N20=""),"",M20*N20)</f>
        <v/>
      </c>
      <c r="P20" s="31" t="n"/>
      <c r="Q20" s="44">
        <f>IF(OR(B20="",D20=""),"",IFERROR(B20+VLOOKUP(D20,'Parámetros'!$A$12:$C$17,3,FALSE),""))</f>
        <v/>
      </c>
      <c r="R20" s="11">
        <f>IF(Q20="","",Q20-TODAY())</f>
        <v/>
      </c>
      <c r="S20" s="36">
        <f>IF(A20="","",IF(OR(B20="",D20="",F20="",G20="",H20="",I20="",J20="",K20="",P20="",Q20="",R20="",COUNTIF('Parámetros'!$A$12:$A$17,D20)=0,COUNTIF('Parámetros'!$F$5:$F$8,I20)=0,COUNTIF('Parámetros'!$I$5:$I$8,J20)=0,COUNTIF('Parámetros'!$L$5:$L$6,K20)=0,COUNTIF('Parámetros'!$O$5:$O$7,P20)=0),"Datos incompletos",IF(IFERROR(VLOOKUP(P20,'Parámetros'!$O$5:$P$7,2,FALSE),99)=1,"Atendida",IF(OR(H20&lt;'Parámetros'!$B$5,IFERROR(VLOOKUP(I20,'Parámetros'!$F$5:$G$8,2,FALSE),99)&gt;=2,IFERROR(VLOOKUP(J20,'Parámetros'!$I$5:$J$8,2,FALSE),99)&gt;=2,IFERROR(VLOOKUP(K20,'Parámetros'!$L$5:$M$6,2,FALSE),99)&gt;=2),"Atención prioritaria",IF(Q20&lt;TODAY(),"Revisión vencida",IF(OR(H20&lt;'Parámetros'!$B$6,IFERROR(VLOOKUP(I20,'Parámetros'!$F$5:$G$8,2,FALSE),99)&gt;=1,IFERROR(VLOOKUP(J20,'Parámetros'!$I$5:$J$8,2,FALSE),99)&gt;=1,R20&lt;='Parámetros'!$B$7),"Revisar pronto","Sin alerta"))))))</f>
        <v/>
      </c>
      <c r="T20" s="25" t="n"/>
    </row>
    <row r="21">
      <c r="A21" s="25" t="n"/>
      <c r="B21" s="45" t="n"/>
      <c r="C21" s="25" t="n"/>
      <c r="D21" s="26" t="n"/>
      <c r="E21" s="25" t="n"/>
      <c r="F21" s="27" t="n"/>
      <c r="G21" s="28">
        <f>IF(D21="","",IFERROR(VLOOKUP(D21,'Parámetros'!$A$12:$C$17,2,FALSE),""))</f>
        <v/>
      </c>
      <c r="H21" s="50">
        <f>IF(OR(F21="",G21=""),"",IFERROR(F21/G21,""))</f>
        <v/>
      </c>
      <c r="I21" s="25" t="n"/>
      <c r="J21" s="25" t="n"/>
      <c r="K21" s="25" t="n"/>
      <c r="L21" s="13">
        <f>IF(OR(A21="",B21="",D21="",F21="",G21="",H21="",I21="",J21="",K21=""),"",IF(OR(IFERROR(VLOOKUP(K21,'Parámetros'!$L$5:$M$6,2,FALSE),99)&gt;=2,IFERROR(VLOOKUP(J21,'Parámetros'!$I$5:$J$8,2,FALSE),99)&gt;=2,IFERROR(VLOOKUP(I21,'Parámetros'!$F$5:$G$8,2,FALSE),99)&gt;=2,H21&lt;'Parámetros'!$B$5),"Revisar antes de autorizar",IF(OR(IFERROR(VLOOKUP(J21,'Parámetros'!$I$5:$J$8,2,FALSE),99)&gt;=1,IFERROR(VLOOKUP(I21,'Parámetros'!$F$5:$G$8,2,FALSE),99)&gt;=1,H21&lt;'Parámetros'!$B$6),"Programar revisión","Sin acción inmediata")))</f>
        <v/>
      </c>
      <c r="M21" s="28">
        <f>IF(OR(F21="",G21=""),"",MAX(G21-F21,0))</f>
        <v/>
      </c>
      <c r="N21" s="51" t="n"/>
      <c r="O21" s="47">
        <f>IF(OR(M21="",N21=""),"",M21*N21)</f>
        <v/>
      </c>
      <c r="P21" s="31" t="n"/>
      <c r="Q21" s="52">
        <f>IF(OR(B21="",D21=""),"",IFERROR(B21+VLOOKUP(D21,'Parámetros'!$A$12:$C$17,3,FALSE),""))</f>
        <v/>
      </c>
      <c r="R21" s="14">
        <f>IF(Q21="","",Q21-TODAY())</f>
        <v/>
      </c>
      <c r="S21" s="33">
        <f>IF(A21="","",IF(OR(B21="",D21="",F21="",G21="",H21="",I21="",J21="",K21="",P21="",Q21="",R21="",COUNTIF('Parámetros'!$A$12:$A$17,D21)=0,COUNTIF('Parámetros'!$F$5:$F$8,I21)=0,COUNTIF('Parámetros'!$I$5:$I$8,J21)=0,COUNTIF('Parámetros'!$L$5:$L$6,K21)=0,COUNTIF('Parámetros'!$O$5:$O$7,P21)=0),"Datos incompletos",IF(IFERROR(VLOOKUP(P21,'Parámetros'!$O$5:$P$7,2,FALSE),99)=1,"Atendida",IF(OR(H21&lt;'Parámetros'!$B$5,IFERROR(VLOOKUP(I21,'Parámetros'!$F$5:$G$8,2,FALSE),99)&gt;=2,IFERROR(VLOOKUP(J21,'Parámetros'!$I$5:$J$8,2,FALSE),99)&gt;=2,IFERROR(VLOOKUP(K21,'Parámetros'!$L$5:$M$6,2,FALSE),99)&gt;=2),"Atención prioritaria",IF(Q21&lt;TODAY(),"Revisión vencida",IF(OR(H21&lt;'Parámetros'!$B$6,IFERROR(VLOOKUP(I21,'Parámetros'!$F$5:$G$8,2,FALSE),99)&gt;=1,IFERROR(VLOOKUP(J21,'Parámetros'!$I$5:$J$8,2,FALSE),99)&gt;=1,R21&lt;='Parámetros'!$B$7),"Revisar pronto","Sin alerta"))))))</f>
        <v/>
      </c>
      <c r="T21" s="25" t="n"/>
    </row>
    <row r="22">
      <c r="A22" s="25" t="n"/>
      <c r="B22" s="45" t="n"/>
      <c r="C22" s="25" t="n"/>
      <c r="D22" s="26" t="n"/>
      <c r="E22" s="25" t="n"/>
      <c r="F22" s="27" t="n"/>
      <c r="G22" s="34">
        <f>IF(D22="","",IFERROR(VLOOKUP(D22,'Parámetros'!$A$12:$C$17,2,FALSE),""))</f>
        <v/>
      </c>
      <c r="H22" s="48">
        <f>IF(OR(F22="",G22=""),"",IFERROR(F22/G22,""))</f>
        <v/>
      </c>
      <c r="I22" s="25" t="n"/>
      <c r="J22" s="25" t="n"/>
      <c r="K22" s="25" t="n"/>
      <c r="L22" s="10">
        <f>IF(OR(A22="",B22="",D22="",F22="",G22="",H22="",I22="",J22="",K22=""),"",IF(OR(IFERROR(VLOOKUP(K22,'Parámetros'!$L$5:$M$6,2,FALSE),99)&gt;=2,IFERROR(VLOOKUP(J22,'Parámetros'!$I$5:$J$8,2,FALSE),99)&gt;=2,IFERROR(VLOOKUP(I22,'Parámetros'!$F$5:$G$8,2,FALSE),99)&gt;=2,H22&lt;'Parámetros'!$B$5),"Revisar antes de autorizar",IF(OR(IFERROR(VLOOKUP(J22,'Parámetros'!$I$5:$J$8,2,FALSE),99)&gt;=1,IFERROR(VLOOKUP(I22,'Parámetros'!$F$5:$G$8,2,FALSE),99)&gt;=1,H22&lt;'Parámetros'!$B$6),"Programar revisión","Sin acción inmediata")))</f>
        <v/>
      </c>
      <c r="M22" s="34">
        <f>IF(OR(F22="",G22=""),"",MAX(G22-F22,0))</f>
        <v/>
      </c>
      <c r="N22" s="51" t="n"/>
      <c r="O22" s="53">
        <f>IF(OR(M22="",N22=""),"",M22*N22)</f>
        <v/>
      </c>
      <c r="P22" s="31" t="n"/>
      <c r="Q22" s="44">
        <f>IF(OR(B22="",D22=""),"",IFERROR(B22+VLOOKUP(D22,'Parámetros'!$A$12:$C$17,3,FALSE),""))</f>
        <v/>
      </c>
      <c r="R22" s="11">
        <f>IF(Q22="","",Q22-TODAY())</f>
        <v/>
      </c>
      <c r="S22" s="36">
        <f>IF(A22="","",IF(OR(B22="",D22="",F22="",G22="",H22="",I22="",J22="",K22="",P22="",Q22="",R22="",COUNTIF('Parámetros'!$A$12:$A$17,D22)=0,COUNTIF('Parámetros'!$F$5:$F$8,I22)=0,COUNTIF('Parámetros'!$I$5:$I$8,J22)=0,COUNTIF('Parámetros'!$L$5:$L$6,K22)=0,COUNTIF('Parámetros'!$O$5:$O$7,P22)=0),"Datos incompletos",IF(IFERROR(VLOOKUP(P22,'Parámetros'!$O$5:$P$7,2,FALSE),99)=1,"Atendida",IF(OR(H22&lt;'Parámetros'!$B$5,IFERROR(VLOOKUP(I22,'Parámetros'!$F$5:$G$8,2,FALSE),99)&gt;=2,IFERROR(VLOOKUP(J22,'Parámetros'!$I$5:$J$8,2,FALSE),99)&gt;=2,IFERROR(VLOOKUP(K22,'Parámetros'!$L$5:$M$6,2,FALSE),99)&gt;=2),"Atención prioritaria",IF(Q22&lt;TODAY(),"Revisión vencida",IF(OR(H22&lt;'Parámetros'!$B$6,IFERROR(VLOOKUP(I22,'Parámetros'!$F$5:$G$8,2,FALSE),99)&gt;=1,IFERROR(VLOOKUP(J22,'Parámetros'!$I$5:$J$8,2,FALSE),99)&gt;=1,R22&lt;='Parámetros'!$B$7),"Revisar pronto","Sin alerta"))))))</f>
        <v/>
      </c>
      <c r="T22" s="25" t="n"/>
    </row>
    <row r="23">
      <c r="A23" s="25" t="n"/>
      <c r="B23" s="45" t="n"/>
      <c r="C23" s="25" t="n"/>
      <c r="D23" s="26" t="n"/>
      <c r="E23" s="25" t="n"/>
      <c r="F23" s="27" t="n"/>
      <c r="G23" s="28">
        <f>IF(D23="","",IFERROR(VLOOKUP(D23,'Parámetros'!$A$12:$C$17,2,FALSE),""))</f>
        <v/>
      </c>
      <c r="H23" s="50">
        <f>IF(OR(F23="",G23=""),"",IFERROR(F23/G23,""))</f>
        <v/>
      </c>
      <c r="I23" s="25" t="n"/>
      <c r="J23" s="25" t="n"/>
      <c r="K23" s="25" t="n"/>
      <c r="L23" s="13">
        <f>IF(OR(A23="",B23="",D23="",F23="",G23="",H23="",I23="",J23="",K23=""),"",IF(OR(IFERROR(VLOOKUP(K23,'Parámetros'!$L$5:$M$6,2,FALSE),99)&gt;=2,IFERROR(VLOOKUP(J23,'Parámetros'!$I$5:$J$8,2,FALSE),99)&gt;=2,IFERROR(VLOOKUP(I23,'Parámetros'!$F$5:$G$8,2,FALSE),99)&gt;=2,H23&lt;'Parámetros'!$B$5),"Revisar antes de autorizar",IF(OR(IFERROR(VLOOKUP(J23,'Parámetros'!$I$5:$J$8,2,FALSE),99)&gt;=1,IFERROR(VLOOKUP(I23,'Parámetros'!$F$5:$G$8,2,FALSE),99)&gt;=1,H23&lt;'Parámetros'!$B$6),"Programar revisión","Sin acción inmediata")))</f>
        <v/>
      </c>
      <c r="M23" s="28">
        <f>IF(OR(F23="",G23=""),"",MAX(G23-F23,0))</f>
        <v/>
      </c>
      <c r="N23" s="51" t="n"/>
      <c r="O23" s="47">
        <f>IF(OR(M23="",N23=""),"",M23*N23)</f>
        <v/>
      </c>
      <c r="P23" s="31" t="n"/>
      <c r="Q23" s="52">
        <f>IF(OR(B23="",D23=""),"",IFERROR(B23+VLOOKUP(D23,'Parámetros'!$A$12:$C$17,3,FALSE),""))</f>
        <v/>
      </c>
      <c r="R23" s="14">
        <f>IF(Q23="","",Q23-TODAY())</f>
        <v/>
      </c>
      <c r="S23" s="33">
        <f>IF(A23="","",IF(OR(B23="",D23="",F23="",G23="",H23="",I23="",J23="",K23="",P23="",Q23="",R23="",COUNTIF('Parámetros'!$A$12:$A$17,D23)=0,COUNTIF('Parámetros'!$F$5:$F$8,I23)=0,COUNTIF('Parámetros'!$I$5:$I$8,J23)=0,COUNTIF('Parámetros'!$L$5:$L$6,K23)=0,COUNTIF('Parámetros'!$O$5:$O$7,P23)=0),"Datos incompletos",IF(IFERROR(VLOOKUP(P23,'Parámetros'!$O$5:$P$7,2,FALSE),99)=1,"Atendida",IF(OR(H23&lt;'Parámetros'!$B$5,IFERROR(VLOOKUP(I23,'Parámetros'!$F$5:$G$8,2,FALSE),99)&gt;=2,IFERROR(VLOOKUP(J23,'Parámetros'!$I$5:$J$8,2,FALSE),99)&gt;=2,IFERROR(VLOOKUP(K23,'Parámetros'!$L$5:$M$6,2,FALSE),99)&gt;=2),"Atención prioritaria",IF(Q23&lt;TODAY(),"Revisión vencida",IF(OR(H23&lt;'Parámetros'!$B$6,IFERROR(VLOOKUP(I23,'Parámetros'!$F$5:$G$8,2,FALSE),99)&gt;=1,IFERROR(VLOOKUP(J23,'Parámetros'!$I$5:$J$8,2,FALSE),99)&gt;=1,R23&lt;='Parámetros'!$B$7),"Revisar pronto","Sin alerta"))))))</f>
        <v/>
      </c>
      <c r="T23" s="25" t="n"/>
    </row>
    <row r="24">
      <c r="A24" s="25" t="n"/>
      <c r="B24" s="45" t="n"/>
      <c r="C24" s="25" t="n"/>
      <c r="D24" s="26" t="n"/>
      <c r="E24" s="25" t="n"/>
      <c r="F24" s="27" t="n"/>
      <c r="G24" s="34">
        <f>IF(D24="","",IFERROR(VLOOKUP(D24,'Parámetros'!$A$12:$C$17,2,FALSE),""))</f>
        <v/>
      </c>
      <c r="H24" s="48">
        <f>IF(OR(F24="",G24=""),"",IFERROR(F24/G24,""))</f>
        <v/>
      </c>
      <c r="I24" s="25" t="n"/>
      <c r="J24" s="25" t="n"/>
      <c r="K24" s="25" t="n"/>
      <c r="L24" s="10">
        <f>IF(OR(A24="",B24="",D24="",F24="",G24="",H24="",I24="",J24="",K24=""),"",IF(OR(IFERROR(VLOOKUP(K24,'Parámetros'!$L$5:$M$6,2,FALSE),99)&gt;=2,IFERROR(VLOOKUP(J24,'Parámetros'!$I$5:$J$8,2,FALSE),99)&gt;=2,IFERROR(VLOOKUP(I24,'Parámetros'!$F$5:$G$8,2,FALSE),99)&gt;=2,H24&lt;'Parámetros'!$B$5),"Revisar antes de autorizar",IF(OR(IFERROR(VLOOKUP(J24,'Parámetros'!$I$5:$J$8,2,FALSE),99)&gt;=1,IFERROR(VLOOKUP(I24,'Parámetros'!$F$5:$G$8,2,FALSE),99)&gt;=1,H24&lt;'Parámetros'!$B$6),"Programar revisión","Sin acción inmediata")))</f>
        <v/>
      </c>
      <c r="M24" s="34">
        <f>IF(OR(F24="",G24=""),"",MAX(G24-F24,0))</f>
        <v/>
      </c>
      <c r="N24" s="51" t="n"/>
      <c r="O24" s="53">
        <f>IF(OR(M24="",N24=""),"",M24*N24)</f>
        <v/>
      </c>
      <c r="P24" s="31" t="n"/>
      <c r="Q24" s="44">
        <f>IF(OR(B24="",D24=""),"",IFERROR(B24+VLOOKUP(D24,'Parámetros'!$A$12:$C$17,3,FALSE),""))</f>
        <v/>
      </c>
      <c r="R24" s="11">
        <f>IF(Q24="","",Q24-TODAY())</f>
        <v/>
      </c>
      <c r="S24" s="36">
        <f>IF(A24="","",IF(OR(B24="",D24="",F24="",G24="",H24="",I24="",J24="",K24="",P24="",Q24="",R24="",COUNTIF('Parámetros'!$A$12:$A$17,D24)=0,COUNTIF('Parámetros'!$F$5:$F$8,I24)=0,COUNTIF('Parámetros'!$I$5:$I$8,J24)=0,COUNTIF('Parámetros'!$L$5:$L$6,K24)=0,COUNTIF('Parámetros'!$O$5:$O$7,P24)=0),"Datos incompletos",IF(IFERROR(VLOOKUP(P24,'Parámetros'!$O$5:$P$7,2,FALSE),99)=1,"Atendida",IF(OR(H24&lt;'Parámetros'!$B$5,IFERROR(VLOOKUP(I24,'Parámetros'!$F$5:$G$8,2,FALSE),99)&gt;=2,IFERROR(VLOOKUP(J24,'Parámetros'!$I$5:$J$8,2,FALSE),99)&gt;=2,IFERROR(VLOOKUP(K24,'Parámetros'!$L$5:$M$6,2,FALSE),99)&gt;=2),"Atención prioritaria",IF(Q24&lt;TODAY(),"Revisión vencida",IF(OR(H24&lt;'Parámetros'!$B$6,IFERROR(VLOOKUP(I24,'Parámetros'!$F$5:$G$8,2,FALSE),99)&gt;=1,IFERROR(VLOOKUP(J24,'Parámetros'!$I$5:$J$8,2,FALSE),99)&gt;=1,R24&lt;='Parámetros'!$B$7),"Revisar pronto","Sin alerta"))))))</f>
        <v/>
      </c>
      <c r="T24" s="25" t="n"/>
    </row>
    <row r="25">
      <c r="A25" s="25" t="n"/>
      <c r="B25" s="45" t="n"/>
      <c r="C25" s="25" t="n"/>
      <c r="D25" s="26" t="n"/>
      <c r="E25" s="25" t="n"/>
      <c r="F25" s="27" t="n"/>
      <c r="G25" s="28">
        <f>IF(D25="","",IFERROR(VLOOKUP(D25,'Parámetros'!$A$12:$C$17,2,FALSE),""))</f>
        <v/>
      </c>
      <c r="H25" s="50">
        <f>IF(OR(F25="",G25=""),"",IFERROR(F25/G25,""))</f>
        <v/>
      </c>
      <c r="I25" s="25" t="n"/>
      <c r="J25" s="25" t="n"/>
      <c r="K25" s="25" t="n"/>
      <c r="L25" s="13">
        <f>IF(OR(A25="",B25="",D25="",F25="",G25="",H25="",I25="",J25="",K25=""),"",IF(OR(IFERROR(VLOOKUP(K25,'Parámetros'!$L$5:$M$6,2,FALSE),99)&gt;=2,IFERROR(VLOOKUP(J25,'Parámetros'!$I$5:$J$8,2,FALSE),99)&gt;=2,IFERROR(VLOOKUP(I25,'Parámetros'!$F$5:$G$8,2,FALSE),99)&gt;=2,H25&lt;'Parámetros'!$B$5),"Revisar antes de autorizar",IF(OR(IFERROR(VLOOKUP(J25,'Parámetros'!$I$5:$J$8,2,FALSE),99)&gt;=1,IFERROR(VLOOKUP(I25,'Parámetros'!$F$5:$G$8,2,FALSE),99)&gt;=1,H25&lt;'Parámetros'!$B$6),"Programar revisión","Sin acción inmediata")))</f>
        <v/>
      </c>
      <c r="M25" s="28">
        <f>IF(OR(F25="",G25=""),"",MAX(G25-F25,0))</f>
        <v/>
      </c>
      <c r="N25" s="51" t="n"/>
      <c r="O25" s="47">
        <f>IF(OR(M25="",N25=""),"",M25*N25)</f>
        <v/>
      </c>
      <c r="P25" s="31" t="n"/>
      <c r="Q25" s="52">
        <f>IF(OR(B25="",D25=""),"",IFERROR(B25+VLOOKUP(D25,'Parámetros'!$A$12:$C$17,3,FALSE),""))</f>
        <v/>
      </c>
      <c r="R25" s="14">
        <f>IF(Q25="","",Q25-TODAY())</f>
        <v/>
      </c>
      <c r="S25" s="33">
        <f>IF(A25="","",IF(OR(B25="",D25="",F25="",G25="",H25="",I25="",J25="",K25="",P25="",Q25="",R25="",COUNTIF('Parámetros'!$A$12:$A$17,D25)=0,COUNTIF('Parámetros'!$F$5:$F$8,I25)=0,COUNTIF('Parámetros'!$I$5:$I$8,J25)=0,COUNTIF('Parámetros'!$L$5:$L$6,K25)=0,COUNTIF('Parámetros'!$O$5:$O$7,P25)=0),"Datos incompletos",IF(IFERROR(VLOOKUP(P25,'Parámetros'!$O$5:$P$7,2,FALSE),99)=1,"Atendida",IF(OR(H25&lt;'Parámetros'!$B$5,IFERROR(VLOOKUP(I25,'Parámetros'!$F$5:$G$8,2,FALSE),99)&gt;=2,IFERROR(VLOOKUP(J25,'Parámetros'!$I$5:$J$8,2,FALSE),99)&gt;=2,IFERROR(VLOOKUP(K25,'Parámetros'!$L$5:$M$6,2,FALSE),99)&gt;=2),"Atención prioritaria",IF(Q25&lt;TODAY(),"Revisión vencida",IF(OR(H25&lt;'Parámetros'!$B$6,IFERROR(VLOOKUP(I25,'Parámetros'!$F$5:$G$8,2,FALSE),99)&gt;=1,IFERROR(VLOOKUP(J25,'Parámetros'!$I$5:$J$8,2,FALSE),99)&gt;=1,R25&lt;='Parámetros'!$B$7),"Revisar pronto","Sin alerta"))))))</f>
        <v/>
      </c>
      <c r="T25" s="25" t="n"/>
    </row>
    <row r="26">
      <c r="A26" s="25" t="n"/>
      <c r="B26" s="45" t="n"/>
      <c r="C26" s="25" t="n"/>
      <c r="D26" s="26" t="n"/>
      <c r="E26" s="25" t="n"/>
      <c r="F26" s="27" t="n"/>
      <c r="G26" s="34">
        <f>IF(D26="","",IFERROR(VLOOKUP(D26,'Parámetros'!$A$12:$C$17,2,FALSE),""))</f>
        <v/>
      </c>
      <c r="H26" s="48">
        <f>IF(OR(F26="",G26=""),"",IFERROR(F26/G26,""))</f>
        <v/>
      </c>
      <c r="I26" s="25" t="n"/>
      <c r="J26" s="25" t="n"/>
      <c r="K26" s="25" t="n"/>
      <c r="L26" s="10">
        <f>IF(OR(A26="",B26="",D26="",F26="",G26="",H26="",I26="",J26="",K26=""),"",IF(OR(IFERROR(VLOOKUP(K26,'Parámetros'!$L$5:$M$6,2,FALSE),99)&gt;=2,IFERROR(VLOOKUP(J26,'Parámetros'!$I$5:$J$8,2,FALSE),99)&gt;=2,IFERROR(VLOOKUP(I26,'Parámetros'!$F$5:$G$8,2,FALSE),99)&gt;=2,H26&lt;'Parámetros'!$B$5),"Revisar antes de autorizar",IF(OR(IFERROR(VLOOKUP(J26,'Parámetros'!$I$5:$J$8,2,FALSE),99)&gt;=1,IFERROR(VLOOKUP(I26,'Parámetros'!$F$5:$G$8,2,FALSE),99)&gt;=1,H26&lt;'Parámetros'!$B$6),"Programar revisión","Sin acción inmediata")))</f>
        <v/>
      </c>
      <c r="M26" s="34">
        <f>IF(OR(F26="",G26=""),"",MAX(G26-F26,0))</f>
        <v/>
      </c>
      <c r="N26" s="51" t="n"/>
      <c r="O26" s="53">
        <f>IF(OR(M26="",N26=""),"",M26*N26)</f>
        <v/>
      </c>
      <c r="P26" s="31" t="n"/>
      <c r="Q26" s="44">
        <f>IF(OR(B26="",D26=""),"",IFERROR(B26+VLOOKUP(D26,'Parámetros'!$A$12:$C$17,3,FALSE),""))</f>
        <v/>
      </c>
      <c r="R26" s="11">
        <f>IF(Q26="","",Q26-TODAY())</f>
        <v/>
      </c>
      <c r="S26" s="36">
        <f>IF(A26="","",IF(OR(B26="",D26="",F26="",G26="",H26="",I26="",J26="",K26="",P26="",Q26="",R26="",COUNTIF('Parámetros'!$A$12:$A$17,D26)=0,COUNTIF('Parámetros'!$F$5:$F$8,I26)=0,COUNTIF('Parámetros'!$I$5:$I$8,J26)=0,COUNTIF('Parámetros'!$L$5:$L$6,K26)=0,COUNTIF('Parámetros'!$O$5:$O$7,P26)=0),"Datos incompletos",IF(IFERROR(VLOOKUP(P26,'Parámetros'!$O$5:$P$7,2,FALSE),99)=1,"Atendida",IF(OR(H26&lt;'Parámetros'!$B$5,IFERROR(VLOOKUP(I26,'Parámetros'!$F$5:$G$8,2,FALSE),99)&gt;=2,IFERROR(VLOOKUP(J26,'Parámetros'!$I$5:$J$8,2,FALSE),99)&gt;=2,IFERROR(VLOOKUP(K26,'Parámetros'!$L$5:$M$6,2,FALSE),99)&gt;=2),"Atención prioritaria",IF(Q26&lt;TODAY(),"Revisión vencida",IF(OR(H26&lt;'Parámetros'!$B$6,IFERROR(VLOOKUP(I26,'Parámetros'!$F$5:$G$8,2,FALSE),99)&gt;=1,IFERROR(VLOOKUP(J26,'Parámetros'!$I$5:$J$8,2,FALSE),99)&gt;=1,R26&lt;='Parámetros'!$B$7),"Revisar pronto","Sin alerta"))))))</f>
        <v/>
      </c>
      <c r="T26" s="25" t="n"/>
    </row>
    <row r="27">
      <c r="A27" s="25" t="n"/>
      <c r="B27" s="45" t="n"/>
      <c r="C27" s="25" t="n"/>
      <c r="D27" s="26" t="n"/>
      <c r="E27" s="25" t="n"/>
      <c r="F27" s="27" t="n"/>
      <c r="G27" s="28">
        <f>IF(D27="","",IFERROR(VLOOKUP(D27,'Parámetros'!$A$12:$C$17,2,FALSE),""))</f>
        <v/>
      </c>
      <c r="H27" s="50">
        <f>IF(OR(F27="",G27=""),"",IFERROR(F27/G27,""))</f>
        <v/>
      </c>
      <c r="I27" s="25" t="n"/>
      <c r="J27" s="25" t="n"/>
      <c r="K27" s="25" t="n"/>
      <c r="L27" s="13">
        <f>IF(OR(A27="",B27="",D27="",F27="",G27="",H27="",I27="",J27="",K27=""),"",IF(OR(IFERROR(VLOOKUP(K27,'Parámetros'!$L$5:$M$6,2,FALSE),99)&gt;=2,IFERROR(VLOOKUP(J27,'Parámetros'!$I$5:$J$8,2,FALSE),99)&gt;=2,IFERROR(VLOOKUP(I27,'Parámetros'!$F$5:$G$8,2,FALSE),99)&gt;=2,H27&lt;'Parámetros'!$B$5),"Revisar antes de autorizar",IF(OR(IFERROR(VLOOKUP(J27,'Parámetros'!$I$5:$J$8,2,FALSE),99)&gt;=1,IFERROR(VLOOKUP(I27,'Parámetros'!$F$5:$G$8,2,FALSE),99)&gt;=1,H27&lt;'Parámetros'!$B$6),"Programar revisión","Sin acción inmediata")))</f>
        <v/>
      </c>
      <c r="M27" s="28">
        <f>IF(OR(F27="",G27=""),"",MAX(G27-F27,0))</f>
        <v/>
      </c>
      <c r="N27" s="51" t="n"/>
      <c r="O27" s="47">
        <f>IF(OR(M27="",N27=""),"",M27*N27)</f>
        <v/>
      </c>
      <c r="P27" s="31" t="n"/>
      <c r="Q27" s="52">
        <f>IF(OR(B27="",D27=""),"",IFERROR(B27+VLOOKUP(D27,'Parámetros'!$A$12:$C$17,3,FALSE),""))</f>
        <v/>
      </c>
      <c r="R27" s="14">
        <f>IF(Q27="","",Q27-TODAY())</f>
        <v/>
      </c>
      <c r="S27" s="33">
        <f>IF(A27="","",IF(OR(B27="",D27="",F27="",G27="",H27="",I27="",J27="",K27="",P27="",Q27="",R27="",COUNTIF('Parámetros'!$A$12:$A$17,D27)=0,COUNTIF('Parámetros'!$F$5:$F$8,I27)=0,COUNTIF('Parámetros'!$I$5:$I$8,J27)=0,COUNTIF('Parámetros'!$L$5:$L$6,K27)=0,COUNTIF('Parámetros'!$O$5:$O$7,P27)=0),"Datos incompletos",IF(IFERROR(VLOOKUP(P27,'Parámetros'!$O$5:$P$7,2,FALSE),99)=1,"Atendida",IF(OR(H27&lt;'Parámetros'!$B$5,IFERROR(VLOOKUP(I27,'Parámetros'!$F$5:$G$8,2,FALSE),99)&gt;=2,IFERROR(VLOOKUP(J27,'Parámetros'!$I$5:$J$8,2,FALSE),99)&gt;=2,IFERROR(VLOOKUP(K27,'Parámetros'!$L$5:$M$6,2,FALSE),99)&gt;=2),"Atención prioritaria",IF(Q27&lt;TODAY(),"Revisión vencida",IF(OR(H27&lt;'Parámetros'!$B$6,IFERROR(VLOOKUP(I27,'Parámetros'!$F$5:$G$8,2,FALSE),99)&gt;=1,IFERROR(VLOOKUP(J27,'Parámetros'!$I$5:$J$8,2,FALSE),99)&gt;=1,R27&lt;='Parámetros'!$B$7),"Revisar pronto","Sin alerta"))))))</f>
        <v/>
      </c>
      <c r="T27" s="25" t="n"/>
    </row>
    <row r="28">
      <c r="A28" s="25" t="n"/>
      <c r="B28" s="45" t="n"/>
      <c r="C28" s="25" t="n"/>
      <c r="D28" s="26" t="n"/>
      <c r="E28" s="25" t="n"/>
      <c r="F28" s="27" t="n"/>
      <c r="G28" s="34">
        <f>IF(D28="","",IFERROR(VLOOKUP(D28,'Parámetros'!$A$12:$C$17,2,FALSE),""))</f>
        <v/>
      </c>
      <c r="H28" s="48">
        <f>IF(OR(F28="",G28=""),"",IFERROR(F28/G28,""))</f>
        <v/>
      </c>
      <c r="I28" s="25" t="n"/>
      <c r="J28" s="25" t="n"/>
      <c r="K28" s="25" t="n"/>
      <c r="L28" s="10">
        <f>IF(OR(A28="",B28="",D28="",F28="",G28="",H28="",I28="",J28="",K28=""),"",IF(OR(IFERROR(VLOOKUP(K28,'Parámetros'!$L$5:$M$6,2,FALSE),99)&gt;=2,IFERROR(VLOOKUP(J28,'Parámetros'!$I$5:$J$8,2,FALSE),99)&gt;=2,IFERROR(VLOOKUP(I28,'Parámetros'!$F$5:$G$8,2,FALSE),99)&gt;=2,H28&lt;'Parámetros'!$B$5),"Revisar antes de autorizar",IF(OR(IFERROR(VLOOKUP(J28,'Parámetros'!$I$5:$J$8,2,FALSE),99)&gt;=1,IFERROR(VLOOKUP(I28,'Parámetros'!$F$5:$G$8,2,FALSE),99)&gt;=1,H28&lt;'Parámetros'!$B$6),"Programar revisión","Sin acción inmediata")))</f>
        <v/>
      </c>
      <c r="M28" s="34">
        <f>IF(OR(F28="",G28=""),"",MAX(G28-F28,0))</f>
        <v/>
      </c>
      <c r="N28" s="51" t="n"/>
      <c r="O28" s="53">
        <f>IF(OR(M28="",N28=""),"",M28*N28)</f>
        <v/>
      </c>
      <c r="P28" s="31" t="n"/>
      <c r="Q28" s="44">
        <f>IF(OR(B28="",D28=""),"",IFERROR(B28+VLOOKUP(D28,'Parámetros'!$A$12:$C$17,3,FALSE),""))</f>
        <v/>
      </c>
      <c r="R28" s="11">
        <f>IF(Q28="","",Q28-TODAY())</f>
        <v/>
      </c>
      <c r="S28" s="36">
        <f>IF(A28="","",IF(OR(B28="",D28="",F28="",G28="",H28="",I28="",J28="",K28="",P28="",Q28="",R28="",COUNTIF('Parámetros'!$A$12:$A$17,D28)=0,COUNTIF('Parámetros'!$F$5:$F$8,I28)=0,COUNTIF('Parámetros'!$I$5:$I$8,J28)=0,COUNTIF('Parámetros'!$L$5:$L$6,K28)=0,COUNTIF('Parámetros'!$O$5:$O$7,P28)=0),"Datos incompletos",IF(IFERROR(VLOOKUP(P28,'Parámetros'!$O$5:$P$7,2,FALSE),99)=1,"Atendida",IF(OR(H28&lt;'Parámetros'!$B$5,IFERROR(VLOOKUP(I28,'Parámetros'!$F$5:$G$8,2,FALSE),99)&gt;=2,IFERROR(VLOOKUP(J28,'Parámetros'!$I$5:$J$8,2,FALSE),99)&gt;=2,IFERROR(VLOOKUP(K28,'Parámetros'!$L$5:$M$6,2,FALSE),99)&gt;=2),"Atención prioritaria",IF(Q28&lt;TODAY(),"Revisión vencida",IF(OR(H28&lt;'Parámetros'!$B$6,IFERROR(VLOOKUP(I28,'Parámetros'!$F$5:$G$8,2,FALSE),99)&gt;=1,IFERROR(VLOOKUP(J28,'Parámetros'!$I$5:$J$8,2,FALSE),99)&gt;=1,R28&lt;='Parámetros'!$B$7),"Revisar pronto","Sin alerta"))))))</f>
        <v/>
      </c>
      <c r="T28" s="25" t="n"/>
    </row>
    <row r="29">
      <c r="A29" s="25" t="n"/>
      <c r="B29" s="45" t="n"/>
      <c r="C29" s="25" t="n"/>
      <c r="D29" s="26" t="n"/>
      <c r="E29" s="25" t="n"/>
      <c r="F29" s="27" t="n"/>
      <c r="G29" s="28">
        <f>IF(D29="","",IFERROR(VLOOKUP(D29,'Parámetros'!$A$12:$C$17,2,FALSE),""))</f>
        <v/>
      </c>
      <c r="H29" s="50">
        <f>IF(OR(F29="",G29=""),"",IFERROR(F29/G29,""))</f>
        <v/>
      </c>
      <c r="I29" s="25" t="n"/>
      <c r="J29" s="25" t="n"/>
      <c r="K29" s="25" t="n"/>
      <c r="L29" s="13">
        <f>IF(OR(A29="",B29="",D29="",F29="",G29="",H29="",I29="",J29="",K29=""),"",IF(OR(IFERROR(VLOOKUP(K29,'Parámetros'!$L$5:$M$6,2,FALSE),99)&gt;=2,IFERROR(VLOOKUP(J29,'Parámetros'!$I$5:$J$8,2,FALSE),99)&gt;=2,IFERROR(VLOOKUP(I29,'Parámetros'!$F$5:$G$8,2,FALSE),99)&gt;=2,H29&lt;'Parámetros'!$B$5),"Revisar antes de autorizar",IF(OR(IFERROR(VLOOKUP(J29,'Parámetros'!$I$5:$J$8,2,FALSE),99)&gt;=1,IFERROR(VLOOKUP(I29,'Parámetros'!$F$5:$G$8,2,FALSE),99)&gt;=1,H29&lt;'Parámetros'!$B$6),"Programar revisión","Sin acción inmediata")))</f>
        <v/>
      </c>
      <c r="M29" s="28">
        <f>IF(OR(F29="",G29=""),"",MAX(G29-F29,0))</f>
        <v/>
      </c>
      <c r="N29" s="51" t="n"/>
      <c r="O29" s="47">
        <f>IF(OR(M29="",N29=""),"",M29*N29)</f>
        <v/>
      </c>
      <c r="P29" s="31" t="n"/>
      <c r="Q29" s="52">
        <f>IF(OR(B29="",D29=""),"",IFERROR(B29+VLOOKUP(D29,'Parámetros'!$A$12:$C$17,3,FALSE),""))</f>
        <v/>
      </c>
      <c r="R29" s="14">
        <f>IF(Q29="","",Q29-TODAY())</f>
        <v/>
      </c>
      <c r="S29" s="33">
        <f>IF(A29="","",IF(OR(B29="",D29="",F29="",G29="",H29="",I29="",J29="",K29="",P29="",Q29="",R29="",COUNTIF('Parámetros'!$A$12:$A$17,D29)=0,COUNTIF('Parámetros'!$F$5:$F$8,I29)=0,COUNTIF('Parámetros'!$I$5:$I$8,J29)=0,COUNTIF('Parámetros'!$L$5:$L$6,K29)=0,COUNTIF('Parámetros'!$O$5:$O$7,P29)=0),"Datos incompletos",IF(IFERROR(VLOOKUP(P29,'Parámetros'!$O$5:$P$7,2,FALSE),99)=1,"Atendida",IF(OR(H29&lt;'Parámetros'!$B$5,IFERROR(VLOOKUP(I29,'Parámetros'!$F$5:$G$8,2,FALSE),99)&gt;=2,IFERROR(VLOOKUP(J29,'Parámetros'!$I$5:$J$8,2,FALSE),99)&gt;=2,IFERROR(VLOOKUP(K29,'Parámetros'!$L$5:$M$6,2,FALSE),99)&gt;=2),"Atención prioritaria",IF(Q29&lt;TODAY(),"Revisión vencida",IF(OR(H29&lt;'Parámetros'!$B$6,IFERROR(VLOOKUP(I29,'Parámetros'!$F$5:$G$8,2,FALSE),99)&gt;=1,IFERROR(VLOOKUP(J29,'Parámetros'!$I$5:$J$8,2,FALSE),99)&gt;=1,R29&lt;='Parámetros'!$B$7),"Revisar pronto","Sin alerta"))))))</f>
        <v/>
      </c>
      <c r="T29" s="25" t="n"/>
    </row>
    <row r="30">
      <c r="A30" s="25" t="n"/>
      <c r="B30" s="45" t="n"/>
      <c r="C30" s="25" t="n"/>
      <c r="D30" s="26" t="n"/>
      <c r="E30" s="25" t="n"/>
      <c r="F30" s="27" t="n"/>
      <c r="G30" s="34">
        <f>IF(D30="","",IFERROR(VLOOKUP(D30,'Parámetros'!$A$12:$C$17,2,FALSE),""))</f>
        <v/>
      </c>
      <c r="H30" s="48">
        <f>IF(OR(F30="",G30=""),"",IFERROR(F30/G30,""))</f>
        <v/>
      </c>
      <c r="I30" s="25" t="n"/>
      <c r="J30" s="25" t="n"/>
      <c r="K30" s="25" t="n"/>
      <c r="L30" s="10">
        <f>IF(OR(A30="",B30="",D30="",F30="",G30="",H30="",I30="",J30="",K30=""),"",IF(OR(IFERROR(VLOOKUP(K30,'Parámetros'!$L$5:$M$6,2,FALSE),99)&gt;=2,IFERROR(VLOOKUP(J30,'Parámetros'!$I$5:$J$8,2,FALSE),99)&gt;=2,IFERROR(VLOOKUP(I30,'Parámetros'!$F$5:$G$8,2,FALSE),99)&gt;=2,H30&lt;'Parámetros'!$B$5),"Revisar antes de autorizar",IF(OR(IFERROR(VLOOKUP(J30,'Parámetros'!$I$5:$J$8,2,FALSE),99)&gt;=1,IFERROR(VLOOKUP(I30,'Parámetros'!$F$5:$G$8,2,FALSE),99)&gt;=1,H30&lt;'Parámetros'!$B$6),"Programar revisión","Sin acción inmediata")))</f>
        <v/>
      </c>
      <c r="M30" s="34">
        <f>IF(OR(F30="",G30=""),"",MAX(G30-F30,0))</f>
        <v/>
      </c>
      <c r="N30" s="51" t="n"/>
      <c r="O30" s="53">
        <f>IF(OR(M30="",N30=""),"",M30*N30)</f>
        <v/>
      </c>
      <c r="P30" s="31" t="n"/>
      <c r="Q30" s="44">
        <f>IF(OR(B30="",D30=""),"",IFERROR(B30+VLOOKUP(D30,'Parámetros'!$A$12:$C$17,3,FALSE),""))</f>
        <v/>
      </c>
      <c r="R30" s="11">
        <f>IF(Q30="","",Q30-TODAY())</f>
        <v/>
      </c>
      <c r="S30" s="36">
        <f>IF(A30="","",IF(OR(B30="",D30="",F30="",G30="",H30="",I30="",J30="",K30="",P30="",Q30="",R30="",COUNTIF('Parámetros'!$A$12:$A$17,D30)=0,COUNTIF('Parámetros'!$F$5:$F$8,I30)=0,COUNTIF('Parámetros'!$I$5:$I$8,J30)=0,COUNTIF('Parámetros'!$L$5:$L$6,K30)=0,COUNTIF('Parámetros'!$O$5:$O$7,P30)=0),"Datos incompletos",IF(IFERROR(VLOOKUP(P30,'Parámetros'!$O$5:$P$7,2,FALSE),99)=1,"Atendida",IF(OR(H30&lt;'Parámetros'!$B$5,IFERROR(VLOOKUP(I30,'Parámetros'!$F$5:$G$8,2,FALSE),99)&gt;=2,IFERROR(VLOOKUP(J30,'Parámetros'!$I$5:$J$8,2,FALSE),99)&gt;=2,IFERROR(VLOOKUP(K30,'Parámetros'!$L$5:$M$6,2,FALSE),99)&gt;=2),"Atención prioritaria",IF(Q30&lt;TODAY(),"Revisión vencida",IF(OR(H30&lt;'Parámetros'!$B$6,IFERROR(VLOOKUP(I30,'Parámetros'!$F$5:$G$8,2,FALSE),99)&gt;=1,IFERROR(VLOOKUP(J30,'Parámetros'!$I$5:$J$8,2,FALSE),99)&gt;=1,R30&lt;='Parámetros'!$B$7),"Revisar pronto","Sin alerta"))))))</f>
        <v/>
      </c>
      <c r="T30" s="25" t="n"/>
    </row>
    <row r="31">
      <c r="A31" s="25" t="n"/>
      <c r="B31" s="45" t="n"/>
      <c r="C31" s="25" t="n"/>
      <c r="D31" s="26" t="n"/>
      <c r="E31" s="25" t="n"/>
      <c r="F31" s="27" t="n"/>
      <c r="G31" s="28">
        <f>IF(D31="","",IFERROR(VLOOKUP(D31,'Parámetros'!$A$12:$C$17,2,FALSE),""))</f>
        <v/>
      </c>
      <c r="H31" s="50">
        <f>IF(OR(F31="",G31=""),"",IFERROR(F31/G31,""))</f>
        <v/>
      </c>
      <c r="I31" s="25" t="n"/>
      <c r="J31" s="25" t="n"/>
      <c r="K31" s="25" t="n"/>
      <c r="L31" s="13">
        <f>IF(OR(A31="",B31="",D31="",F31="",G31="",H31="",I31="",J31="",K31=""),"",IF(OR(IFERROR(VLOOKUP(K31,'Parámetros'!$L$5:$M$6,2,FALSE),99)&gt;=2,IFERROR(VLOOKUP(J31,'Parámetros'!$I$5:$J$8,2,FALSE),99)&gt;=2,IFERROR(VLOOKUP(I31,'Parámetros'!$F$5:$G$8,2,FALSE),99)&gt;=2,H31&lt;'Parámetros'!$B$5),"Revisar antes de autorizar",IF(OR(IFERROR(VLOOKUP(J31,'Parámetros'!$I$5:$J$8,2,FALSE),99)&gt;=1,IFERROR(VLOOKUP(I31,'Parámetros'!$F$5:$G$8,2,FALSE),99)&gt;=1,H31&lt;'Parámetros'!$B$6),"Programar revisión","Sin acción inmediata")))</f>
        <v/>
      </c>
      <c r="M31" s="28">
        <f>IF(OR(F31="",G31=""),"",MAX(G31-F31,0))</f>
        <v/>
      </c>
      <c r="N31" s="51" t="n"/>
      <c r="O31" s="47">
        <f>IF(OR(M31="",N31=""),"",M31*N31)</f>
        <v/>
      </c>
      <c r="P31" s="31" t="n"/>
      <c r="Q31" s="52">
        <f>IF(OR(B31="",D31=""),"",IFERROR(B31+VLOOKUP(D31,'Parámetros'!$A$12:$C$17,3,FALSE),""))</f>
        <v/>
      </c>
      <c r="R31" s="14">
        <f>IF(Q31="","",Q31-TODAY())</f>
        <v/>
      </c>
      <c r="S31" s="33">
        <f>IF(A31="","",IF(OR(B31="",D31="",F31="",G31="",H31="",I31="",J31="",K31="",P31="",Q31="",R31="",COUNTIF('Parámetros'!$A$12:$A$17,D31)=0,COUNTIF('Parámetros'!$F$5:$F$8,I31)=0,COUNTIF('Parámetros'!$I$5:$I$8,J31)=0,COUNTIF('Parámetros'!$L$5:$L$6,K31)=0,COUNTIF('Parámetros'!$O$5:$O$7,P31)=0),"Datos incompletos",IF(IFERROR(VLOOKUP(P31,'Parámetros'!$O$5:$P$7,2,FALSE),99)=1,"Atendida",IF(OR(H31&lt;'Parámetros'!$B$5,IFERROR(VLOOKUP(I31,'Parámetros'!$F$5:$G$8,2,FALSE),99)&gt;=2,IFERROR(VLOOKUP(J31,'Parámetros'!$I$5:$J$8,2,FALSE),99)&gt;=2,IFERROR(VLOOKUP(K31,'Parámetros'!$L$5:$M$6,2,FALSE),99)&gt;=2),"Atención prioritaria",IF(Q31&lt;TODAY(),"Revisión vencida",IF(OR(H31&lt;'Parámetros'!$B$6,IFERROR(VLOOKUP(I31,'Parámetros'!$F$5:$G$8,2,FALSE),99)&gt;=1,IFERROR(VLOOKUP(J31,'Parámetros'!$I$5:$J$8,2,FALSE),99)&gt;=1,R31&lt;='Parámetros'!$B$7),"Revisar pronto","Sin alerta"))))))</f>
        <v/>
      </c>
      <c r="T31" s="25" t="n"/>
    </row>
    <row r="32">
      <c r="A32" s="25" t="n"/>
      <c r="B32" s="45" t="n"/>
      <c r="C32" s="25" t="n"/>
      <c r="D32" s="26" t="n"/>
      <c r="E32" s="25" t="n"/>
      <c r="F32" s="27" t="n"/>
      <c r="G32" s="34">
        <f>IF(D32="","",IFERROR(VLOOKUP(D32,'Parámetros'!$A$12:$C$17,2,FALSE),""))</f>
        <v/>
      </c>
      <c r="H32" s="48">
        <f>IF(OR(F32="",G32=""),"",IFERROR(F32/G32,""))</f>
        <v/>
      </c>
      <c r="I32" s="25" t="n"/>
      <c r="J32" s="25" t="n"/>
      <c r="K32" s="25" t="n"/>
      <c r="L32" s="10">
        <f>IF(OR(A32="",B32="",D32="",F32="",G32="",H32="",I32="",J32="",K32=""),"",IF(OR(IFERROR(VLOOKUP(K32,'Parámetros'!$L$5:$M$6,2,FALSE),99)&gt;=2,IFERROR(VLOOKUP(J32,'Parámetros'!$I$5:$J$8,2,FALSE),99)&gt;=2,IFERROR(VLOOKUP(I32,'Parámetros'!$F$5:$G$8,2,FALSE),99)&gt;=2,H32&lt;'Parámetros'!$B$5),"Revisar antes de autorizar",IF(OR(IFERROR(VLOOKUP(J32,'Parámetros'!$I$5:$J$8,2,FALSE),99)&gt;=1,IFERROR(VLOOKUP(I32,'Parámetros'!$F$5:$G$8,2,FALSE),99)&gt;=1,H32&lt;'Parámetros'!$B$6),"Programar revisión","Sin acción inmediata")))</f>
        <v/>
      </c>
      <c r="M32" s="34">
        <f>IF(OR(F32="",G32=""),"",MAX(G32-F32,0))</f>
        <v/>
      </c>
      <c r="N32" s="51" t="n"/>
      <c r="O32" s="53">
        <f>IF(OR(M32="",N32=""),"",M32*N32)</f>
        <v/>
      </c>
      <c r="P32" s="31" t="n"/>
      <c r="Q32" s="44">
        <f>IF(OR(B32="",D32=""),"",IFERROR(B32+VLOOKUP(D32,'Parámetros'!$A$12:$C$17,3,FALSE),""))</f>
        <v/>
      </c>
      <c r="R32" s="11">
        <f>IF(Q32="","",Q32-TODAY())</f>
        <v/>
      </c>
      <c r="S32" s="36">
        <f>IF(A32="","",IF(OR(B32="",D32="",F32="",G32="",H32="",I32="",J32="",K32="",P32="",Q32="",R32="",COUNTIF('Parámetros'!$A$12:$A$17,D32)=0,COUNTIF('Parámetros'!$F$5:$F$8,I32)=0,COUNTIF('Parámetros'!$I$5:$I$8,J32)=0,COUNTIF('Parámetros'!$L$5:$L$6,K32)=0,COUNTIF('Parámetros'!$O$5:$O$7,P32)=0),"Datos incompletos",IF(IFERROR(VLOOKUP(P32,'Parámetros'!$O$5:$P$7,2,FALSE),99)=1,"Atendida",IF(OR(H32&lt;'Parámetros'!$B$5,IFERROR(VLOOKUP(I32,'Parámetros'!$F$5:$G$8,2,FALSE),99)&gt;=2,IFERROR(VLOOKUP(J32,'Parámetros'!$I$5:$J$8,2,FALSE),99)&gt;=2,IFERROR(VLOOKUP(K32,'Parámetros'!$L$5:$M$6,2,FALSE),99)&gt;=2),"Atención prioritaria",IF(Q32&lt;TODAY(),"Revisión vencida",IF(OR(H32&lt;'Parámetros'!$B$6,IFERROR(VLOOKUP(I32,'Parámetros'!$F$5:$G$8,2,FALSE),99)&gt;=1,IFERROR(VLOOKUP(J32,'Parámetros'!$I$5:$J$8,2,FALSE),99)&gt;=1,R32&lt;='Parámetros'!$B$7),"Revisar pronto","Sin alerta"))))))</f>
        <v/>
      </c>
      <c r="T32" s="25" t="n"/>
    </row>
    <row r="33">
      <c r="A33" s="25" t="n"/>
      <c r="B33" s="45" t="n"/>
      <c r="C33" s="25" t="n"/>
      <c r="D33" s="26" t="n"/>
      <c r="E33" s="25" t="n"/>
      <c r="F33" s="27" t="n"/>
      <c r="G33" s="28">
        <f>IF(D33="","",IFERROR(VLOOKUP(D33,'Parámetros'!$A$12:$C$17,2,FALSE),""))</f>
        <v/>
      </c>
      <c r="H33" s="50">
        <f>IF(OR(F33="",G33=""),"",IFERROR(F33/G33,""))</f>
        <v/>
      </c>
      <c r="I33" s="25" t="n"/>
      <c r="J33" s="25" t="n"/>
      <c r="K33" s="25" t="n"/>
      <c r="L33" s="13">
        <f>IF(OR(A33="",B33="",D33="",F33="",G33="",H33="",I33="",J33="",K33=""),"",IF(OR(IFERROR(VLOOKUP(K33,'Parámetros'!$L$5:$M$6,2,FALSE),99)&gt;=2,IFERROR(VLOOKUP(J33,'Parámetros'!$I$5:$J$8,2,FALSE),99)&gt;=2,IFERROR(VLOOKUP(I33,'Parámetros'!$F$5:$G$8,2,FALSE),99)&gt;=2,H33&lt;'Parámetros'!$B$5),"Revisar antes de autorizar",IF(OR(IFERROR(VLOOKUP(J33,'Parámetros'!$I$5:$J$8,2,FALSE),99)&gt;=1,IFERROR(VLOOKUP(I33,'Parámetros'!$F$5:$G$8,2,FALSE),99)&gt;=1,H33&lt;'Parámetros'!$B$6),"Programar revisión","Sin acción inmediata")))</f>
        <v/>
      </c>
      <c r="M33" s="28">
        <f>IF(OR(F33="",G33=""),"",MAX(G33-F33,0))</f>
        <v/>
      </c>
      <c r="N33" s="51" t="n"/>
      <c r="O33" s="47">
        <f>IF(OR(M33="",N33=""),"",M33*N33)</f>
        <v/>
      </c>
      <c r="P33" s="31" t="n"/>
      <c r="Q33" s="52">
        <f>IF(OR(B33="",D33=""),"",IFERROR(B33+VLOOKUP(D33,'Parámetros'!$A$12:$C$17,3,FALSE),""))</f>
        <v/>
      </c>
      <c r="R33" s="14">
        <f>IF(Q33="","",Q33-TODAY())</f>
        <v/>
      </c>
      <c r="S33" s="33">
        <f>IF(A33="","",IF(OR(B33="",D33="",F33="",G33="",H33="",I33="",J33="",K33="",P33="",Q33="",R33="",COUNTIF('Parámetros'!$A$12:$A$17,D33)=0,COUNTIF('Parámetros'!$F$5:$F$8,I33)=0,COUNTIF('Parámetros'!$I$5:$I$8,J33)=0,COUNTIF('Parámetros'!$L$5:$L$6,K33)=0,COUNTIF('Parámetros'!$O$5:$O$7,P33)=0),"Datos incompletos",IF(IFERROR(VLOOKUP(P33,'Parámetros'!$O$5:$P$7,2,FALSE),99)=1,"Atendida",IF(OR(H33&lt;'Parámetros'!$B$5,IFERROR(VLOOKUP(I33,'Parámetros'!$F$5:$G$8,2,FALSE),99)&gt;=2,IFERROR(VLOOKUP(J33,'Parámetros'!$I$5:$J$8,2,FALSE),99)&gt;=2,IFERROR(VLOOKUP(K33,'Parámetros'!$L$5:$M$6,2,FALSE),99)&gt;=2),"Atención prioritaria",IF(Q33&lt;TODAY(),"Revisión vencida",IF(OR(H33&lt;'Parámetros'!$B$6,IFERROR(VLOOKUP(I33,'Parámetros'!$F$5:$G$8,2,FALSE),99)&gt;=1,IFERROR(VLOOKUP(J33,'Parámetros'!$I$5:$J$8,2,FALSE),99)&gt;=1,R33&lt;='Parámetros'!$B$7),"Revisar pronto","Sin alerta"))))))</f>
        <v/>
      </c>
      <c r="T33" s="25" t="n"/>
    </row>
    <row r="34">
      <c r="A34" s="25" t="n"/>
      <c r="B34" s="45" t="n"/>
      <c r="C34" s="25" t="n"/>
      <c r="D34" s="26" t="n"/>
      <c r="E34" s="25" t="n"/>
      <c r="F34" s="27" t="n"/>
      <c r="G34" s="34">
        <f>IF(D34="","",IFERROR(VLOOKUP(D34,'Parámetros'!$A$12:$C$17,2,FALSE),""))</f>
        <v/>
      </c>
      <c r="H34" s="48">
        <f>IF(OR(F34="",G34=""),"",IFERROR(F34/G34,""))</f>
        <v/>
      </c>
      <c r="I34" s="25" t="n"/>
      <c r="J34" s="25" t="n"/>
      <c r="K34" s="25" t="n"/>
      <c r="L34" s="10">
        <f>IF(OR(A34="",B34="",D34="",F34="",G34="",H34="",I34="",J34="",K34=""),"",IF(OR(IFERROR(VLOOKUP(K34,'Parámetros'!$L$5:$M$6,2,FALSE),99)&gt;=2,IFERROR(VLOOKUP(J34,'Parámetros'!$I$5:$J$8,2,FALSE),99)&gt;=2,IFERROR(VLOOKUP(I34,'Parámetros'!$F$5:$G$8,2,FALSE),99)&gt;=2,H34&lt;'Parámetros'!$B$5),"Revisar antes de autorizar",IF(OR(IFERROR(VLOOKUP(J34,'Parámetros'!$I$5:$J$8,2,FALSE),99)&gt;=1,IFERROR(VLOOKUP(I34,'Parámetros'!$F$5:$G$8,2,FALSE),99)&gt;=1,H34&lt;'Parámetros'!$B$6),"Programar revisión","Sin acción inmediata")))</f>
        <v/>
      </c>
      <c r="M34" s="34">
        <f>IF(OR(F34="",G34=""),"",MAX(G34-F34,0))</f>
        <v/>
      </c>
      <c r="N34" s="51" t="n"/>
      <c r="O34" s="53">
        <f>IF(OR(M34="",N34=""),"",M34*N34)</f>
        <v/>
      </c>
      <c r="P34" s="31" t="n"/>
      <c r="Q34" s="44">
        <f>IF(OR(B34="",D34=""),"",IFERROR(B34+VLOOKUP(D34,'Parámetros'!$A$12:$C$17,3,FALSE),""))</f>
        <v/>
      </c>
      <c r="R34" s="11">
        <f>IF(Q34="","",Q34-TODAY())</f>
        <v/>
      </c>
      <c r="S34" s="36">
        <f>IF(A34="","",IF(OR(B34="",D34="",F34="",G34="",H34="",I34="",J34="",K34="",P34="",Q34="",R34="",COUNTIF('Parámetros'!$A$12:$A$17,D34)=0,COUNTIF('Parámetros'!$F$5:$F$8,I34)=0,COUNTIF('Parámetros'!$I$5:$I$8,J34)=0,COUNTIF('Parámetros'!$L$5:$L$6,K34)=0,COUNTIF('Parámetros'!$O$5:$O$7,P34)=0),"Datos incompletos",IF(IFERROR(VLOOKUP(P34,'Parámetros'!$O$5:$P$7,2,FALSE),99)=1,"Atendida",IF(OR(H34&lt;'Parámetros'!$B$5,IFERROR(VLOOKUP(I34,'Parámetros'!$F$5:$G$8,2,FALSE),99)&gt;=2,IFERROR(VLOOKUP(J34,'Parámetros'!$I$5:$J$8,2,FALSE),99)&gt;=2,IFERROR(VLOOKUP(K34,'Parámetros'!$L$5:$M$6,2,FALSE),99)&gt;=2),"Atención prioritaria",IF(Q34&lt;TODAY(),"Revisión vencida",IF(OR(H34&lt;'Parámetros'!$B$6,IFERROR(VLOOKUP(I34,'Parámetros'!$F$5:$G$8,2,FALSE),99)&gt;=1,IFERROR(VLOOKUP(J34,'Parámetros'!$I$5:$J$8,2,FALSE),99)&gt;=1,R34&lt;='Parámetros'!$B$7),"Revisar pronto","Sin alerta"))))))</f>
        <v/>
      </c>
      <c r="T34" s="25" t="n"/>
    </row>
    <row r="35">
      <c r="A35" s="25" t="n"/>
      <c r="B35" s="45" t="n"/>
      <c r="C35" s="25" t="n"/>
      <c r="D35" s="26" t="n"/>
      <c r="E35" s="25" t="n"/>
      <c r="F35" s="27" t="n"/>
      <c r="G35" s="28">
        <f>IF(D35="","",IFERROR(VLOOKUP(D35,'Parámetros'!$A$12:$C$17,2,FALSE),""))</f>
        <v/>
      </c>
      <c r="H35" s="50">
        <f>IF(OR(F35="",G35=""),"",IFERROR(F35/G35,""))</f>
        <v/>
      </c>
      <c r="I35" s="25" t="n"/>
      <c r="J35" s="25" t="n"/>
      <c r="K35" s="25" t="n"/>
      <c r="L35" s="13">
        <f>IF(OR(A35="",B35="",D35="",F35="",G35="",H35="",I35="",J35="",K35=""),"",IF(OR(IFERROR(VLOOKUP(K35,'Parámetros'!$L$5:$M$6,2,FALSE),99)&gt;=2,IFERROR(VLOOKUP(J35,'Parámetros'!$I$5:$J$8,2,FALSE),99)&gt;=2,IFERROR(VLOOKUP(I35,'Parámetros'!$F$5:$G$8,2,FALSE),99)&gt;=2,H35&lt;'Parámetros'!$B$5),"Revisar antes de autorizar",IF(OR(IFERROR(VLOOKUP(J35,'Parámetros'!$I$5:$J$8,2,FALSE),99)&gt;=1,IFERROR(VLOOKUP(I35,'Parámetros'!$F$5:$G$8,2,FALSE),99)&gt;=1,H35&lt;'Parámetros'!$B$6),"Programar revisión","Sin acción inmediata")))</f>
        <v/>
      </c>
      <c r="M35" s="28">
        <f>IF(OR(F35="",G35=""),"",MAX(G35-F35,0))</f>
        <v/>
      </c>
      <c r="N35" s="51" t="n"/>
      <c r="O35" s="47">
        <f>IF(OR(M35="",N35=""),"",M35*N35)</f>
        <v/>
      </c>
      <c r="P35" s="31" t="n"/>
      <c r="Q35" s="52">
        <f>IF(OR(B35="",D35=""),"",IFERROR(B35+VLOOKUP(D35,'Parámetros'!$A$12:$C$17,3,FALSE),""))</f>
        <v/>
      </c>
      <c r="R35" s="14">
        <f>IF(Q35="","",Q35-TODAY())</f>
        <v/>
      </c>
      <c r="S35" s="33">
        <f>IF(A35="","",IF(OR(B35="",D35="",F35="",G35="",H35="",I35="",J35="",K35="",P35="",Q35="",R35="",COUNTIF('Parámetros'!$A$12:$A$17,D35)=0,COUNTIF('Parámetros'!$F$5:$F$8,I35)=0,COUNTIF('Parámetros'!$I$5:$I$8,J35)=0,COUNTIF('Parámetros'!$L$5:$L$6,K35)=0,COUNTIF('Parámetros'!$O$5:$O$7,P35)=0),"Datos incompletos",IF(IFERROR(VLOOKUP(P35,'Parámetros'!$O$5:$P$7,2,FALSE),99)=1,"Atendida",IF(OR(H35&lt;'Parámetros'!$B$5,IFERROR(VLOOKUP(I35,'Parámetros'!$F$5:$G$8,2,FALSE),99)&gt;=2,IFERROR(VLOOKUP(J35,'Parámetros'!$I$5:$J$8,2,FALSE),99)&gt;=2,IFERROR(VLOOKUP(K35,'Parámetros'!$L$5:$M$6,2,FALSE),99)&gt;=2),"Atención prioritaria",IF(Q35&lt;TODAY(),"Revisión vencida",IF(OR(H35&lt;'Parámetros'!$B$6,IFERROR(VLOOKUP(I35,'Parámetros'!$F$5:$G$8,2,FALSE),99)&gt;=1,IFERROR(VLOOKUP(J35,'Parámetros'!$I$5:$J$8,2,FALSE),99)&gt;=1,R35&lt;='Parámetros'!$B$7),"Revisar pronto","Sin alerta"))))))</f>
        <v/>
      </c>
      <c r="T35" s="25" t="n"/>
    </row>
    <row r="36">
      <c r="A36" s="25" t="n"/>
      <c r="B36" s="45" t="n"/>
      <c r="C36" s="25" t="n"/>
      <c r="D36" s="26" t="n"/>
      <c r="E36" s="25" t="n"/>
      <c r="F36" s="27" t="n"/>
      <c r="G36" s="34">
        <f>IF(D36="","",IFERROR(VLOOKUP(D36,'Parámetros'!$A$12:$C$17,2,FALSE),""))</f>
        <v/>
      </c>
      <c r="H36" s="48">
        <f>IF(OR(F36="",G36=""),"",IFERROR(F36/G36,""))</f>
        <v/>
      </c>
      <c r="I36" s="25" t="n"/>
      <c r="J36" s="25" t="n"/>
      <c r="K36" s="25" t="n"/>
      <c r="L36" s="10">
        <f>IF(OR(A36="",B36="",D36="",F36="",G36="",H36="",I36="",J36="",K36=""),"",IF(OR(IFERROR(VLOOKUP(K36,'Parámetros'!$L$5:$M$6,2,FALSE),99)&gt;=2,IFERROR(VLOOKUP(J36,'Parámetros'!$I$5:$J$8,2,FALSE),99)&gt;=2,IFERROR(VLOOKUP(I36,'Parámetros'!$F$5:$G$8,2,FALSE),99)&gt;=2,H36&lt;'Parámetros'!$B$5),"Revisar antes de autorizar",IF(OR(IFERROR(VLOOKUP(J36,'Parámetros'!$I$5:$J$8,2,FALSE),99)&gt;=1,IFERROR(VLOOKUP(I36,'Parámetros'!$F$5:$G$8,2,FALSE),99)&gt;=1,H36&lt;'Parámetros'!$B$6),"Programar revisión","Sin acción inmediata")))</f>
        <v/>
      </c>
      <c r="M36" s="34">
        <f>IF(OR(F36="",G36=""),"",MAX(G36-F36,0))</f>
        <v/>
      </c>
      <c r="N36" s="51" t="n"/>
      <c r="O36" s="53">
        <f>IF(OR(M36="",N36=""),"",M36*N36)</f>
        <v/>
      </c>
      <c r="P36" s="31" t="n"/>
      <c r="Q36" s="44">
        <f>IF(OR(B36="",D36=""),"",IFERROR(B36+VLOOKUP(D36,'Parámetros'!$A$12:$C$17,3,FALSE),""))</f>
        <v/>
      </c>
      <c r="R36" s="11">
        <f>IF(Q36="","",Q36-TODAY())</f>
        <v/>
      </c>
      <c r="S36" s="36">
        <f>IF(A36="","",IF(OR(B36="",D36="",F36="",G36="",H36="",I36="",J36="",K36="",P36="",Q36="",R36="",COUNTIF('Parámetros'!$A$12:$A$17,D36)=0,COUNTIF('Parámetros'!$F$5:$F$8,I36)=0,COUNTIF('Parámetros'!$I$5:$I$8,J36)=0,COUNTIF('Parámetros'!$L$5:$L$6,K36)=0,COUNTIF('Parámetros'!$O$5:$O$7,P36)=0),"Datos incompletos",IF(IFERROR(VLOOKUP(P36,'Parámetros'!$O$5:$P$7,2,FALSE),99)=1,"Atendida",IF(OR(H36&lt;'Parámetros'!$B$5,IFERROR(VLOOKUP(I36,'Parámetros'!$F$5:$G$8,2,FALSE),99)&gt;=2,IFERROR(VLOOKUP(J36,'Parámetros'!$I$5:$J$8,2,FALSE),99)&gt;=2,IFERROR(VLOOKUP(K36,'Parámetros'!$L$5:$M$6,2,FALSE),99)&gt;=2),"Atención prioritaria",IF(Q36&lt;TODAY(),"Revisión vencida",IF(OR(H36&lt;'Parámetros'!$B$6,IFERROR(VLOOKUP(I36,'Parámetros'!$F$5:$G$8,2,FALSE),99)&gt;=1,IFERROR(VLOOKUP(J36,'Parámetros'!$I$5:$J$8,2,FALSE),99)&gt;=1,R36&lt;='Parámetros'!$B$7),"Revisar pronto","Sin alerta"))))))</f>
        <v/>
      </c>
      <c r="T36" s="25" t="n"/>
    </row>
    <row r="37">
      <c r="A37" s="25" t="n"/>
      <c r="B37" s="45" t="n"/>
      <c r="C37" s="25" t="n"/>
      <c r="D37" s="26" t="n"/>
      <c r="E37" s="25" t="n"/>
      <c r="F37" s="27" t="n"/>
      <c r="G37" s="28">
        <f>IF(D37="","",IFERROR(VLOOKUP(D37,'Parámetros'!$A$12:$C$17,2,FALSE),""))</f>
        <v/>
      </c>
      <c r="H37" s="50">
        <f>IF(OR(F37="",G37=""),"",IFERROR(F37/G37,""))</f>
        <v/>
      </c>
      <c r="I37" s="25" t="n"/>
      <c r="J37" s="25" t="n"/>
      <c r="K37" s="25" t="n"/>
      <c r="L37" s="13">
        <f>IF(OR(A37="",B37="",D37="",F37="",G37="",H37="",I37="",J37="",K37=""),"",IF(OR(IFERROR(VLOOKUP(K37,'Parámetros'!$L$5:$M$6,2,FALSE),99)&gt;=2,IFERROR(VLOOKUP(J37,'Parámetros'!$I$5:$J$8,2,FALSE),99)&gt;=2,IFERROR(VLOOKUP(I37,'Parámetros'!$F$5:$G$8,2,FALSE),99)&gt;=2,H37&lt;'Parámetros'!$B$5),"Revisar antes de autorizar",IF(OR(IFERROR(VLOOKUP(J37,'Parámetros'!$I$5:$J$8,2,FALSE),99)&gt;=1,IFERROR(VLOOKUP(I37,'Parámetros'!$F$5:$G$8,2,FALSE),99)&gt;=1,H37&lt;'Parámetros'!$B$6),"Programar revisión","Sin acción inmediata")))</f>
        <v/>
      </c>
      <c r="M37" s="28">
        <f>IF(OR(F37="",G37=""),"",MAX(G37-F37,0))</f>
        <v/>
      </c>
      <c r="N37" s="51" t="n"/>
      <c r="O37" s="47">
        <f>IF(OR(M37="",N37=""),"",M37*N37)</f>
        <v/>
      </c>
      <c r="P37" s="31" t="n"/>
      <c r="Q37" s="52">
        <f>IF(OR(B37="",D37=""),"",IFERROR(B37+VLOOKUP(D37,'Parámetros'!$A$12:$C$17,3,FALSE),""))</f>
        <v/>
      </c>
      <c r="R37" s="14">
        <f>IF(Q37="","",Q37-TODAY())</f>
        <v/>
      </c>
      <c r="S37" s="33">
        <f>IF(A37="","",IF(OR(B37="",D37="",F37="",G37="",H37="",I37="",J37="",K37="",P37="",Q37="",R37="",COUNTIF('Parámetros'!$A$12:$A$17,D37)=0,COUNTIF('Parámetros'!$F$5:$F$8,I37)=0,COUNTIF('Parámetros'!$I$5:$I$8,J37)=0,COUNTIF('Parámetros'!$L$5:$L$6,K37)=0,COUNTIF('Parámetros'!$O$5:$O$7,P37)=0),"Datos incompletos",IF(IFERROR(VLOOKUP(P37,'Parámetros'!$O$5:$P$7,2,FALSE),99)=1,"Atendida",IF(OR(H37&lt;'Parámetros'!$B$5,IFERROR(VLOOKUP(I37,'Parámetros'!$F$5:$G$8,2,FALSE),99)&gt;=2,IFERROR(VLOOKUP(J37,'Parámetros'!$I$5:$J$8,2,FALSE),99)&gt;=2,IFERROR(VLOOKUP(K37,'Parámetros'!$L$5:$M$6,2,FALSE),99)&gt;=2),"Atención prioritaria",IF(Q37&lt;TODAY(),"Revisión vencida",IF(OR(H37&lt;'Parámetros'!$B$6,IFERROR(VLOOKUP(I37,'Parámetros'!$F$5:$G$8,2,FALSE),99)&gt;=1,IFERROR(VLOOKUP(J37,'Parámetros'!$I$5:$J$8,2,FALSE),99)&gt;=1,R37&lt;='Parámetros'!$B$7),"Revisar pronto","Sin alerta"))))))</f>
        <v/>
      </c>
      <c r="T37" s="25" t="n"/>
    </row>
    <row r="38">
      <c r="A38" s="25" t="n"/>
      <c r="B38" s="45" t="n"/>
      <c r="C38" s="25" t="n"/>
      <c r="D38" s="26" t="n"/>
      <c r="E38" s="25" t="n"/>
      <c r="F38" s="27" t="n"/>
      <c r="G38" s="34">
        <f>IF(D38="","",IFERROR(VLOOKUP(D38,'Parámetros'!$A$12:$C$17,2,FALSE),""))</f>
        <v/>
      </c>
      <c r="H38" s="48">
        <f>IF(OR(F38="",G38=""),"",IFERROR(F38/G38,""))</f>
        <v/>
      </c>
      <c r="I38" s="25" t="n"/>
      <c r="J38" s="25" t="n"/>
      <c r="K38" s="25" t="n"/>
      <c r="L38" s="10">
        <f>IF(OR(A38="",B38="",D38="",F38="",G38="",H38="",I38="",J38="",K38=""),"",IF(OR(IFERROR(VLOOKUP(K38,'Parámetros'!$L$5:$M$6,2,FALSE),99)&gt;=2,IFERROR(VLOOKUP(J38,'Parámetros'!$I$5:$J$8,2,FALSE),99)&gt;=2,IFERROR(VLOOKUP(I38,'Parámetros'!$F$5:$G$8,2,FALSE),99)&gt;=2,H38&lt;'Parámetros'!$B$5),"Revisar antes de autorizar",IF(OR(IFERROR(VLOOKUP(J38,'Parámetros'!$I$5:$J$8,2,FALSE),99)&gt;=1,IFERROR(VLOOKUP(I38,'Parámetros'!$F$5:$G$8,2,FALSE),99)&gt;=1,H38&lt;'Parámetros'!$B$6),"Programar revisión","Sin acción inmediata")))</f>
        <v/>
      </c>
      <c r="M38" s="34">
        <f>IF(OR(F38="",G38=""),"",MAX(G38-F38,0))</f>
        <v/>
      </c>
      <c r="N38" s="51" t="n"/>
      <c r="O38" s="53">
        <f>IF(OR(M38="",N38=""),"",M38*N38)</f>
        <v/>
      </c>
      <c r="P38" s="31" t="n"/>
      <c r="Q38" s="44">
        <f>IF(OR(B38="",D38=""),"",IFERROR(B38+VLOOKUP(D38,'Parámetros'!$A$12:$C$17,3,FALSE),""))</f>
        <v/>
      </c>
      <c r="R38" s="11">
        <f>IF(Q38="","",Q38-TODAY())</f>
        <v/>
      </c>
      <c r="S38" s="36">
        <f>IF(A38="","",IF(OR(B38="",D38="",F38="",G38="",H38="",I38="",J38="",K38="",P38="",Q38="",R38="",COUNTIF('Parámetros'!$A$12:$A$17,D38)=0,COUNTIF('Parámetros'!$F$5:$F$8,I38)=0,COUNTIF('Parámetros'!$I$5:$I$8,J38)=0,COUNTIF('Parámetros'!$L$5:$L$6,K38)=0,COUNTIF('Parámetros'!$O$5:$O$7,P38)=0),"Datos incompletos",IF(IFERROR(VLOOKUP(P38,'Parámetros'!$O$5:$P$7,2,FALSE),99)=1,"Atendida",IF(OR(H38&lt;'Parámetros'!$B$5,IFERROR(VLOOKUP(I38,'Parámetros'!$F$5:$G$8,2,FALSE),99)&gt;=2,IFERROR(VLOOKUP(J38,'Parámetros'!$I$5:$J$8,2,FALSE),99)&gt;=2,IFERROR(VLOOKUP(K38,'Parámetros'!$L$5:$M$6,2,FALSE),99)&gt;=2),"Atención prioritaria",IF(Q38&lt;TODAY(),"Revisión vencida",IF(OR(H38&lt;'Parámetros'!$B$6,IFERROR(VLOOKUP(I38,'Parámetros'!$F$5:$G$8,2,FALSE),99)&gt;=1,IFERROR(VLOOKUP(J38,'Parámetros'!$I$5:$J$8,2,FALSE),99)&gt;=1,R38&lt;='Parámetros'!$B$7),"Revisar pronto","Sin alerta"))))))</f>
        <v/>
      </c>
      <c r="T38" s="25" t="n"/>
    </row>
    <row r="39">
      <c r="A39" s="25" t="n"/>
      <c r="B39" s="45" t="n"/>
      <c r="C39" s="25" t="n"/>
      <c r="D39" s="26" t="n"/>
      <c r="E39" s="25" t="n"/>
      <c r="F39" s="27" t="n"/>
      <c r="G39" s="28">
        <f>IF(D39="","",IFERROR(VLOOKUP(D39,'Parámetros'!$A$12:$C$17,2,FALSE),""))</f>
        <v/>
      </c>
      <c r="H39" s="50">
        <f>IF(OR(F39="",G39=""),"",IFERROR(F39/G39,""))</f>
        <v/>
      </c>
      <c r="I39" s="25" t="n"/>
      <c r="J39" s="25" t="n"/>
      <c r="K39" s="25" t="n"/>
      <c r="L39" s="13">
        <f>IF(OR(A39="",B39="",D39="",F39="",G39="",H39="",I39="",J39="",K39=""),"",IF(OR(IFERROR(VLOOKUP(K39,'Parámetros'!$L$5:$M$6,2,FALSE),99)&gt;=2,IFERROR(VLOOKUP(J39,'Parámetros'!$I$5:$J$8,2,FALSE),99)&gt;=2,IFERROR(VLOOKUP(I39,'Parámetros'!$F$5:$G$8,2,FALSE),99)&gt;=2,H39&lt;'Parámetros'!$B$5),"Revisar antes de autorizar",IF(OR(IFERROR(VLOOKUP(J39,'Parámetros'!$I$5:$J$8,2,FALSE),99)&gt;=1,IFERROR(VLOOKUP(I39,'Parámetros'!$F$5:$G$8,2,FALSE),99)&gt;=1,H39&lt;'Parámetros'!$B$6),"Programar revisión","Sin acción inmediata")))</f>
        <v/>
      </c>
      <c r="M39" s="28">
        <f>IF(OR(F39="",G39=""),"",MAX(G39-F39,0))</f>
        <v/>
      </c>
      <c r="N39" s="51" t="n"/>
      <c r="O39" s="47">
        <f>IF(OR(M39="",N39=""),"",M39*N39)</f>
        <v/>
      </c>
      <c r="P39" s="31" t="n"/>
      <c r="Q39" s="52">
        <f>IF(OR(B39="",D39=""),"",IFERROR(B39+VLOOKUP(D39,'Parámetros'!$A$12:$C$17,3,FALSE),""))</f>
        <v/>
      </c>
      <c r="R39" s="14">
        <f>IF(Q39="","",Q39-TODAY())</f>
        <v/>
      </c>
      <c r="S39" s="33">
        <f>IF(A39="","",IF(OR(B39="",D39="",F39="",G39="",H39="",I39="",J39="",K39="",P39="",Q39="",R39="",COUNTIF('Parámetros'!$A$12:$A$17,D39)=0,COUNTIF('Parámetros'!$F$5:$F$8,I39)=0,COUNTIF('Parámetros'!$I$5:$I$8,J39)=0,COUNTIF('Parámetros'!$L$5:$L$6,K39)=0,COUNTIF('Parámetros'!$O$5:$O$7,P39)=0),"Datos incompletos",IF(IFERROR(VLOOKUP(P39,'Parámetros'!$O$5:$P$7,2,FALSE),99)=1,"Atendida",IF(OR(H39&lt;'Parámetros'!$B$5,IFERROR(VLOOKUP(I39,'Parámetros'!$F$5:$G$8,2,FALSE),99)&gt;=2,IFERROR(VLOOKUP(J39,'Parámetros'!$I$5:$J$8,2,FALSE),99)&gt;=2,IFERROR(VLOOKUP(K39,'Parámetros'!$L$5:$M$6,2,FALSE),99)&gt;=2),"Atención prioritaria",IF(Q39&lt;TODAY(),"Revisión vencida",IF(OR(H39&lt;'Parámetros'!$B$6,IFERROR(VLOOKUP(I39,'Parámetros'!$F$5:$G$8,2,FALSE),99)&gt;=1,IFERROR(VLOOKUP(J39,'Parámetros'!$I$5:$J$8,2,FALSE),99)&gt;=1,R39&lt;='Parámetros'!$B$7),"Revisar pronto","Sin alerta"))))))</f>
        <v/>
      </c>
      <c r="T39" s="25" t="n"/>
    </row>
    <row r="40">
      <c r="A40" s="25" t="n"/>
      <c r="B40" s="45" t="n"/>
      <c r="C40" s="25" t="n"/>
      <c r="D40" s="26" t="n"/>
      <c r="E40" s="25" t="n"/>
      <c r="F40" s="27" t="n"/>
      <c r="G40" s="34">
        <f>IF(D40="","",IFERROR(VLOOKUP(D40,'Parámetros'!$A$12:$C$17,2,FALSE),""))</f>
        <v/>
      </c>
      <c r="H40" s="48">
        <f>IF(OR(F40="",G40=""),"",IFERROR(F40/G40,""))</f>
        <v/>
      </c>
      <c r="I40" s="25" t="n"/>
      <c r="J40" s="25" t="n"/>
      <c r="K40" s="25" t="n"/>
      <c r="L40" s="10">
        <f>IF(OR(A40="",B40="",D40="",F40="",G40="",H40="",I40="",J40="",K40=""),"",IF(OR(IFERROR(VLOOKUP(K40,'Parámetros'!$L$5:$M$6,2,FALSE),99)&gt;=2,IFERROR(VLOOKUP(J40,'Parámetros'!$I$5:$J$8,2,FALSE),99)&gt;=2,IFERROR(VLOOKUP(I40,'Parámetros'!$F$5:$G$8,2,FALSE),99)&gt;=2,H40&lt;'Parámetros'!$B$5),"Revisar antes de autorizar",IF(OR(IFERROR(VLOOKUP(J40,'Parámetros'!$I$5:$J$8,2,FALSE),99)&gt;=1,IFERROR(VLOOKUP(I40,'Parámetros'!$F$5:$G$8,2,FALSE),99)&gt;=1,H40&lt;'Parámetros'!$B$6),"Programar revisión","Sin acción inmediata")))</f>
        <v/>
      </c>
      <c r="M40" s="34">
        <f>IF(OR(F40="",G40=""),"",MAX(G40-F40,0))</f>
        <v/>
      </c>
      <c r="N40" s="51" t="n"/>
      <c r="O40" s="53">
        <f>IF(OR(M40="",N40=""),"",M40*N40)</f>
        <v/>
      </c>
      <c r="P40" s="31" t="n"/>
      <c r="Q40" s="44">
        <f>IF(OR(B40="",D40=""),"",IFERROR(B40+VLOOKUP(D40,'Parámetros'!$A$12:$C$17,3,FALSE),""))</f>
        <v/>
      </c>
      <c r="R40" s="11">
        <f>IF(Q40="","",Q40-TODAY())</f>
        <v/>
      </c>
      <c r="S40" s="36">
        <f>IF(A40="","",IF(OR(B40="",D40="",F40="",G40="",H40="",I40="",J40="",K40="",P40="",Q40="",R40="",COUNTIF('Parámetros'!$A$12:$A$17,D40)=0,COUNTIF('Parámetros'!$F$5:$F$8,I40)=0,COUNTIF('Parámetros'!$I$5:$I$8,J40)=0,COUNTIF('Parámetros'!$L$5:$L$6,K40)=0,COUNTIF('Parámetros'!$O$5:$O$7,P40)=0),"Datos incompletos",IF(IFERROR(VLOOKUP(P40,'Parámetros'!$O$5:$P$7,2,FALSE),99)=1,"Atendida",IF(OR(H40&lt;'Parámetros'!$B$5,IFERROR(VLOOKUP(I40,'Parámetros'!$F$5:$G$8,2,FALSE),99)&gt;=2,IFERROR(VLOOKUP(J40,'Parámetros'!$I$5:$J$8,2,FALSE),99)&gt;=2,IFERROR(VLOOKUP(K40,'Parámetros'!$L$5:$M$6,2,FALSE),99)&gt;=2),"Atención prioritaria",IF(Q40&lt;TODAY(),"Revisión vencida",IF(OR(H40&lt;'Parámetros'!$B$6,IFERROR(VLOOKUP(I40,'Parámetros'!$F$5:$G$8,2,FALSE),99)&gt;=1,IFERROR(VLOOKUP(J40,'Parámetros'!$I$5:$J$8,2,FALSE),99)&gt;=1,R40&lt;='Parámetros'!$B$7),"Revisar pronto","Sin alerta"))))))</f>
        <v/>
      </c>
      <c r="T40" s="25" t="n"/>
    </row>
    <row r="41">
      <c r="A41" s="25" t="n"/>
      <c r="B41" s="45" t="n"/>
      <c r="C41" s="25" t="n"/>
      <c r="D41" s="26" t="n"/>
      <c r="E41" s="25" t="n"/>
      <c r="F41" s="27" t="n"/>
      <c r="G41" s="28">
        <f>IF(D41="","",IFERROR(VLOOKUP(D41,'Parámetros'!$A$12:$C$17,2,FALSE),""))</f>
        <v/>
      </c>
      <c r="H41" s="50">
        <f>IF(OR(F41="",G41=""),"",IFERROR(F41/G41,""))</f>
        <v/>
      </c>
      <c r="I41" s="25" t="n"/>
      <c r="J41" s="25" t="n"/>
      <c r="K41" s="25" t="n"/>
      <c r="L41" s="13">
        <f>IF(OR(A41="",B41="",D41="",F41="",G41="",H41="",I41="",J41="",K41=""),"",IF(OR(IFERROR(VLOOKUP(K41,'Parámetros'!$L$5:$M$6,2,FALSE),99)&gt;=2,IFERROR(VLOOKUP(J41,'Parámetros'!$I$5:$J$8,2,FALSE),99)&gt;=2,IFERROR(VLOOKUP(I41,'Parámetros'!$F$5:$G$8,2,FALSE),99)&gt;=2,H41&lt;'Parámetros'!$B$5),"Revisar antes de autorizar",IF(OR(IFERROR(VLOOKUP(J41,'Parámetros'!$I$5:$J$8,2,FALSE),99)&gt;=1,IFERROR(VLOOKUP(I41,'Parámetros'!$F$5:$G$8,2,FALSE),99)&gt;=1,H41&lt;'Parámetros'!$B$6),"Programar revisión","Sin acción inmediata")))</f>
        <v/>
      </c>
      <c r="M41" s="28">
        <f>IF(OR(F41="",G41=""),"",MAX(G41-F41,0))</f>
        <v/>
      </c>
      <c r="N41" s="51" t="n"/>
      <c r="O41" s="47">
        <f>IF(OR(M41="",N41=""),"",M41*N41)</f>
        <v/>
      </c>
      <c r="P41" s="31" t="n"/>
      <c r="Q41" s="52">
        <f>IF(OR(B41="",D41=""),"",IFERROR(B41+VLOOKUP(D41,'Parámetros'!$A$12:$C$17,3,FALSE),""))</f>
        <v/>
      </c>
      <c r="R41" s="14">
        <f>IF(Q41="","",Q41-TODAY())</f>
        <v/>
      </c>
      <c r="S41" s="33">
        <f>IF(A41="","",IF(OR(B41="",D41="",F41="",G41="",H41="",I41="",J41="",K41="",P41="",Q41="",R41="",COUNTIF('Parámetros'!$A$12:$A$17,D41)=0,COUNTIF('Parámetros'!$F$5:$F$8,I41)=0,COUNTIF('Parámetros'!$I$5:$I$8,J41)=0,COUNTIF('Parámetros'!$L$5:$L$6,K41)=0,COUNTIF('Parámetros'!$O$5:$O$7,P41)=0),"Datos incompletos",IF(IFERROR(VLOOKUP(P41,'Parámetros'!$O$5:$P$7,2,FALSE),99)=1,"Atendida",IF(OR(H41&lt;'Parámetros'!$B$5,IFERROR(VLOOKUP(I41,'Parámetros'!$F$5:$G$8,2,FALSE),99)&gt;=2,IFERROR(VLOOKUP(J41,'Parámetros'!$I$5:$J$8,2,FALSE),99)&gt;=2,IFERROR(VLOOKUP(K41,'Parámetros'!$L$5:$M$6,2,FALSE),99)&gt;=2),"Atención prioritaria",IF(Q41&lt;TODAY(),"Revisión vencida",IF(OR(H41&lt;'Parámetros'!$B$6,IFERROR(VLOOKUP(I41,'Parámetros'!$F$5:$G$8,2,FALSE),99)&gt;=1,IFERROR(VLOOKUP(J41,'Parámetros'!$I$5:$J$8,2,FALSE),99)&gt;=1,R41&lt;='Parámetros'!$B$7),"Revisar pronto","Sin alerta"))))))</f>
        <v/>
      </c>
      <c r="T41" s="25" t="n"/>
    </row>
    <row r="42">
      <c r="A42" s="25" t="n"/>
      <c r="B42" s="45" t="n"/>
      <c r="C42" s="25" t="n"/>
      <c r="D42" s="26" t="n"/>
      <c r="E42" s="25" t="n"/>
      <c r="F42" s="27" t="n"/>
      <c r="G42" s="34">
        <f>IF(D42="","",IFERROR(VLOOKUP(D42,'Parámetros'!$A$12:$C$17,2,FALSE),""))</f>
        <v/>
      </c>
      <c r="H42" s="48">
        <f>IF(OR(F42="",G42=""),"",IFERROR(F42/G42,""))</f>
        <v/>
      </c>
      <c r="I42" s="25" t="n"/>
      <c r="J42" s="25" t="n"/>
      <c r="K42" s="25" t="n"/>
      <c r="L42" s="10">
        <f>IF(OR(A42="",B42="",D42="",F42="",G42="",H42="",I42="",J42="",K42=""),"",IF(OR(IFERROR(VLOOKUP(K42,'Parámetros'!$L$5:$M$6,2,FALSE),99)&gt;=2,IFERROR(VLOOKUP(J42,'Parámetros'!$I$5:$J$8,2,FALSE),99)&gt;=2,IFERROR(VLOOKUP(I42,'Parámetros'!$F$5:$G$8,2,FALSE),99)&gt;=2,H42&lt;'Parámetros'!$B$5),"Revisar antes de autorizar",IF(OR(IFERROR(VLOOKUP(J42,'Parámetros'!$I$5:$J$8,2,FALSE),99)&gt;=1,IFERROR(VLOOKUP(I42,'Parámetros'!$F$5:$G$8,2,FALSE),99)&gt;=1,H42&lt;'Parámetros'!$B$6),"Programar revisión","Sin acción inmediata")))</f>
        <v/>
      </c>
      <c r="M42" s="34">
        <f>IF(OR(F42="",G42=""),"",MAX(G42-F42,0))</f>
        <v/>
      </c>
      <c r="N42" s="51" t="n"/>
      <c r="O42" s="53">
        <f>IF(OR(M42="",N42=""),"",M42*N42)</f>
        <v/>
      </c>
      <c r="P42" s="31" t="n"/>
      <c r="Q42" s="44">
        <f>IF(OR(B42="",D42=""),"",IFERROR(B42+VLOOKUP(D42,'Parámetros'!$A$12:$C$17,3,FALSE),""))</f>
        <v/>
      </c>
      <c r="R42" s="11">
        <f>IF(Q42="","",Q42-TODAY())</f>
        <v/>
      </c>
      <c r="S42" s="36">
        <f>IF(A42="","",IF(OR(B42="",D42="",F42="",G42="",H42="",I42="",J42="",K42="",P42="",Q42="",R42="",COUNTIF('Parámetros'!$A$12:$A$17,D42)=0,COUNTIF('Parámetros'!$F$5:$F$8,I42)=0,COUNTIF('Parámetros'!$I$5:$I$8,J42)=0,COUNTIF('Parámetros'!$L$5:$L$6,K42)=0,COUNTIF('Parámetros'!$O$5:$O$7,P42)=0),"Datos incompletos",IF(IFERROR(VLOOKUP(P42,'Parámetros'!$O$5:$P$7,2,FALSE),99)=1,"Atendida",IF(OR(H42&lt;'Parámetros'!$B$5,IFERROR(VLOOKUP(I42,'Parámetros'!$F$5:$G$8,2,FALSE),99)&gt;=2,IFERROR(VLOOKUP(J42,'Parámetros'!$I$5:$J$8,2,FALSE),99)&gt;=2,IFERROR(VLOOKUP(K42,'Parámetros'!$L$5:$M$6,2,FALSE),99)&gt;=2),"Atención prioritaria",IF(Q42&lt;TODAY(),"Revisión vencida",IF(OR(H42&lt;'Parámetros'!$B$6,IFERROR(VLOOKUP(I42,'Parámetros'!$F$5:$G$8,2,FALSE),99)&gt;=1,IFERROR(VLOOKUP(J42,'Parámetros'!$I$5:$J$8,2,FALSE),99)&gt;=1,R42&lt;='Parámetros'!$B$7),"Revisar pronto","Sin alerta"))))))</f>
        <v/>
      </c>
      <c r="T42" s="25" t="n"/>
    </row>
    <row r="43">
      <c r="A43" s="25" t="n"/>
      <c r="B43" s="45" t="n"/>
      <c r="C43" s="25" t="n"/>
      <c r="D43" s="26" t="n"/>
      <c r="E43" s="25" t="n"/>
      <c r="F43" s="27" t="n"/>
      <c r="G43" s="28">
        <f>IF(D43="","",IFERROR(VLOOKUP(D43,'Parámetros'!$A$12:$C$17,2,FALSE),""))</f>
        <v/>
      </c>
      <c r="H43" s="50">
        <f>IF(OR(F43="",G43=""),"",IFERROR(F43/G43,""))</f>
        <v/>
      </c>
      <c r="I43" s="25" t="n"/>
      <c r="J43" s="25" t="n"/>
      <c r="K43" s="25" t="n"/>
      <c r="L43" s="13">
        <f>IF(OR(A43="",B43="",D43="",F43="",G43="",H43="",I43="",J43="",K43=""),"",IF(OR(IFERROR(VLOOKUP(K43,'Parámetros'!$L$5:$M$6,2,FALSE),99)&gt;=2,IFERROR(VLOOKUP(J43,'Parámetros'!$I$5:$J$8,2,FALSE),99)&gt;=2,IFERROR(VLOOKUP(I43,'Parámetros'!$F$5:$G$8,2,FALSE),99)&gt;=2,H43&lt;'Parámetros'!$B$5),"Revisar antes de autorizar",IF(OR(IFERROR(VLOOKUP(J43,'Parámetros'!$I$5:$J$8,2,FALSE),99)&gt;=1,IFERROR(VLOOKUP(I43,'Parámetros'!$F$5:$G$8,2,FALSE),99)&gt;=1,H43&lt;'Parámetros'!$B$6),"Programar revisión","Sin acción inmediata")))</f>
        <v/>
      </c>
      <c r="M43" s="28">
        <f>IF(OR(F43="",G43=""),"",MAX(G43-F43,0))</f>
        <v/>
      </c>
      <c r="N43" s="51" t="n"/>
      <c r="O43" s="47">
        <f>IF(OR(M43="",N43=""),"",M43*N43)</f>
        <v/>
      </c>
      <c r="P43" s="31" t="n"/>
      <c r="Q43" s="52">
        <f>IF(OR(B43="",D43=""),"",IFERROR(B43+VLOOKUP(D43,'Parámetros'!$A$12:$C$17,3,FALSE),""))</f>
        <v/>
      </c>
      <c r="R43" s="14">
        <f>IF(Q43="","",Q43-TODAY())</f>
        <v/>
      </c>
      <c r="S43" s="33">
        <f>IF(A43="","",IF(OR(B43="",D43="",F43="",G43="",H43="",I43="",J43="",K43="",P43="",Q43="",R43="",COUNTIF('Parámetros'!$A$12:$A$17,D43)=0,COUNTIF('Parámetros'!$F$5:$F$8,I43)=0,COUNTIF('Parámetros'!$I$5:$I$8,J43)=0,COUNTIF('Parámetros'!$L$5:$L$6,K43)=0,COUNTIF('Parámetros'!$O$5:$O$7,P43)=0),"Datos incompletos",IF(IFERROR(VLOOKUP(P43,'Parámetros'!$O$5:$P$7,2,FALSE),99)=1,"Atendida",IF(OR(H43&lt;'Parámetros'!$B$5,IFERROR(VLOOKUP(I43,'Parámetros'!$F$5:$G$8,2,FALSE),99)&gt;=2,IFERROR(VLOOKUP(J43,'Parámetros'!$I$5:$J$8,2,FALSE),99)&gt;=2,IFERROR(VLOOKUP(K43,'Parámetros'!$L$5:$M$6,2,FALSE),99)&gt;=2),"Atención prioritaria",IF(Q43&lt;TODAY(),"Revisión vencida",IF(OR(H43&lt;'Parámetros'!$B$6,IFERROR(VLOOKUP(I43,'Parámetros'!$F$5:$G$8,2,FALSE),99)&gt;=1,IFERROR(VLOOKUP(J43,'Parámetros'!$I$5:$J$8,2,FALSE),99)&gt;=1,R43&lt;='Parámetros'!$B$7),"Revisar pronto","Sin alerta"))))))</f>
        <v/>
      </c>
      <c r="T43" s="25" t="n"/>
    </row>
    <row r="44">
      <c r="A44" s="25" t="n"/>
      <c r="B44" s="45" t="n"/>
      <c r="C44" s="25" t="n"/>
      <c r="D44" s="26" t="n"/>
      <c r="E44" s="25" t="n"/>
      <c r="F44" s="27" t="n"/>
      <c r="G44" s="34">
        <f>IF(D44="","",IFERROR(VLOOKUP(D44,'Parámetros'!$A$12:$C$17,2,FALSE),""))</f>
        <v/>
      </c>
      <c r="H44" s="48">
        <f>IF(OR(F44="",G44=""),"",IFERROR(F44/G44,""))</f>
        <v/>
      </c>
      <c r="I44" s="25" t="n"/>
      <c r="J44" s="25" t="n"/>
      <c r="K44" s="25" t="n"/>
      <c r="L44" s="10">
        <f>IF(OR(A44="",B44="",D44="",F44="",G44="",H44="",I44="",J44="",K44=""),"",IF(OR(IFERROR(VLOOKUP(K44,'Parámetros'!$L$5:$M$6,2,FALSE),99)&gt;=2,IFERROR(VLOOKUP(J44,'Parámetros'!$I$5:$J$8,2,FALSE),99)&gt;=2,IFERROR(VLOOKUP(I44,'Parámetros'!$F$5:$G$8,2,FALSE),99)&gt;=2,H44&lt;'Parámetros'!$B$5),"Revisar antes de autorizar",IF(OR(IFERROR(VLOOKUP(J44,'Parámetros'!$I$5:$J$8,2,FALSE),99)&gt;=1,IFERROR(VLOOKUP(I44,'Parámetros'!$F$5:$G$8,2,FALSE),99)&gt;=1,H44&lt;'Parámetros'!$B$6),"Programar revisión","Sin acción inmediata")))</f>
        <v/>
      </c>
      <c r="M44" s="34">
        <f>IF(OR(F44="",G44=""),"",MAX(G44-F44,0))</f>
        <v/>
      </c>
      <c r="N44" s="51" t="n"/>
      <c r="O44" s="53">
        <f>IF(OR(M44="",N44=""),"",M44*N44)</f>
        <v/>
      </c>
      <c r="P44" s="31" t="n"/>
      <c r="Q44" s="44">
        <f>IF(OR(B44="",D44=""),"",IFERROR(B44+VLOOKUP(D44,'Parámetros'!$A$12:$C$17,3,FALSE),""))</f>
        <v/>
      </c>
      <c r="R44" s="11">
        <f>IF(Q44="","",Q44-TODAY())</f>
        <v/>
      </c>
      <c r="S44" s="36">
        <f>IF(A44="","",IF(OR(B44="",D44="",F44="",G44="",H44="",I44="",J44="",K44="",P44="",Q44="",R44="",COUNTIF('Parámetros'!$A$12:$A$17,D44)=0,COUNTIF('Parámetros'!$F$5:$F$8,I44)=0,COUNTIF('Parámetros'!$I$5:$I$8,J44)=0,COUNTIF('Parámetros'!$L$5:$L$6,K44)=0,COUNTIF('Parámetros'!$O$5:$O$7,P44)=0),"Datos incompletos",IF(IFERROR(VLOOKUP(P44,'Parámetros'!$O$5:$P$7,2,FALSE),99)=1,"Atendida",IF(OR(H44&lt;'Parámetros'!$B$5,IFERROR(VLOOKUP(I44,'Parámetros'!$F$5:$G$8,2,FALSE),99)&gt;=2,IFERROR(VLOOKUP(J44,'Parámetros'!$I$5:$J$8,2,FALSE),99)&gt;=2,IFERROR(VLOOKUP(K44,'Parámetros'!$L$5:$M$6,2,FALSE),99)&gt;=2),"Atención prioritaria",IF(Q44&lt;TODAY(),"Revisión vencida",IF(OR(H44&lt;'Parámetros'!$B$6,IFERROR(VLOOKUP(I44,'Parámetros'!$F$5:$G$8,2,FALSE),99)&gt;=1,IFERROR(VLOOKUP(J44,'Parámetros'!$I$5:$J$8,2,FALSE),99)&gt;=1,R44&lt;='Parámetros'!$B$7),"Revisar pronto","Sin alerta"))))))</f>
        <v/>
      </c>
      <c r="T44" s="25" t="n"/>
    </row>
    <row r="45">
      <c r="A45" s="25" t="n"/>
      <c r="B45" s="45" t="n"/>
      <c r="C45" s="25" t="n"/>
      <c r="D45" s="26" t="n"/>
      <c r="E45" s="25" t="n"/>
      <c r="F45" s="27" t="n"/>
      <c r="G45" s="28">
        <f>IF(D45="","",IFERROR(VLOOKUP(D45,'Parámetros'!$A$12:$C$17,2,FALSE),""))</f>
        <v/>
      </c>
      <c r="H45" s="50">
        <f>IF(OR(F45="",G45=""),"",IFERROR(F45/G45,""))</f>
        <v/>
      </c>
      <c r="I45" s="25" t="n"/>
      <c r="J45" s="25" t="n"/>
      <c r="K45" s="25" t="n"/>
      <c r="L45" s="13">
        <f>IF(OR(A45="",B45="",D45="",F45="",G45="",H45="",I45="",J45="",K45=""),"",IF(OR(IFERROR(VLOOKUP(K45,'Parámetros'!$L$5:$M$6,2,FALSE),99)&gt;=2,IFERROR(VLOOKUP(J45,'Parámetros'!$I$5:$J$8,2,FALSE),99)&gt;=2,IFERROR(VLOOKUP(I45,'Parámetros'!$F$5:$G$8,2,FALSE),99)&gt;=2,H45&lt;'Parámetros'!$B$5),"Revisar antes de autorizar",IF(OR(IFERROR(VLOOKUP(J45,'Parámetros'!$I$5:$J$8,2,FALSE),99)&gt;=1,IFERROR(VLOOKUP(I45,'Parámetros'!$F$5:$G$8,2,FALSE),99)&gt;=1,H45&lt;'Parámetros'!$B$6),"Programar revisión","Sin acción inmediata")))</f>
        <v/>
      </c>
      <c r="M45" s="28">
        <f>IF(OR(F45="",G45=""),"",MAX(G45-F45,0))</f>
        <v/>
      </c>
      <c r="N45" s="51" t="n"/>
      <c r="O45" s="47">
        <f>IF(OR(M45="",N45=""),"",M45*N45)</f>
        <v/>
      </c>
      <c r="P45" s="31" t="n"/>
      <c r="Q45" s="52">
        <f>IF(OR(B45="",D45=""),"",IFERROR(B45+VLOOKUP(D45,'Parámetros'!$A$12:$C$17,3,FALSE),""))</f>
        <v/>
      </c>
      <c r="R45" s="14">
        <f>IF(Q45="","",Q45-TODAY())</f>
        <v/>
      </c>
      <c r="S45" s="33">
        <f>IF(A45="","",IF(OR(B45="",D45="",F45="",G45="",H45="",I45="",J45="",K45="",P45="",Q45="",R45="",COUNTIF('Parámetros'!$A$12:$A$17,D45)=0,COUNTIF('Parámetros'!$F$5:$F$8,I45)=0,COUNTIF('Parámetros'!$I$5:$I$8,J45)=0,COUNTIF('Parámetros'!$L$5:$L$6,K45)=0,COUNTIF('Parámetros'!$O$5:$O$7,P45)=0),"Datos incompletos",IF(IFERROR(VLOOKUP(P45,'Parámetros'!$O$5:$P$7,2,FALSE),99)=1,"Atendida",IF(OR(H45&lt;'Parámetros'!$B$5,IFERROR(VLOOKUP(I45,'Parámetros'!$F$5:$G$8,2,FALSE),99)&gt;=2,IFERROR(VLOOKUP(J45,'Parámetros'!$I$5:$J$8,2,FALSE),99)&gt;=2,IFERROR(VLOOKUP(K45,'Parámetros'!$L$5:$M$6,2,FALSE),99)&gt;=2),"Atención prioritaria",IF(Q45&lt;TODAY(),"Revisión vencida",IF(OR(H45&lt;'Parámetros'!$B$6,IFERROR(VLOOKUP(I45,'Parámetros'!$F$5:$G$8,2,FALSE),99)&gt;=1,IFERROR(VLOOKUP(J45,'Parámetros'!$I$5:$J$8,2,FALSE),99)&gt;=1,R45&lt;='Parámetros'!$B$7),"Revisar pronto","Sin alerta"))))))</f>
        <v/>
      </c>
      <c r="T45" s="25" t="n"/>
    </row>
    <row r="46">
      <c r="A46" s="25" t="n"/>
      <c r="B46" s="45" t="n"/>
      <c r="C46" s="25" t="n"/>
      <c r="D46" s="26" t="n"/>
      <c r="E46" s="25" t="n"/>
      <c r="F46" s="27" t="n"/>
      <c r="G46" s="34">
        <f>IF(D46="","",IFERROR(VLOOKUP(D46,'Parámetros'!$A$12:$C$17,2,FALSE),""))</f>
        <v/>
      </c>
      <c r="H46" s="48">
        <f>IF(OR(F46="",G46=""),"",IFERROR(F46/G46,""))</f>
        <v/>
      </c>
      <c r="I46" s="25" t="n"/>
      <c r="J46" s="25" t="n"/>
      <c r="K46" s="25" t="n"/>
      <c r="L46" s="10">
        <f>IF(OR(A46="",B46="",D46="",F46="",G46="",H46="",I46="",J46="",K46=""),"",IF(OR(IFERROR(VLOOKUP(K46,'Parámetros'!$L$5:$M$6,2,FALSE),99)&gt;=2,IFERROR(VLOOKUP(J46,'Parámetros'!$I$5:$J$8,2,FALSE),99)&gt;=2,IFERROR(VLOOKUP(I46,'Parámetros'!$F$5:$G$8,2,FALSE),99)&gt;=2,H46&lt;'Parámetros'!$B$5),"Revisar antes de autorizar",IF(OR(IFERROR(VLOOKUP(J46,'Parámetros'!$I$5:$J$8,2,FALSE),99)&gt;=1,IFERROR(VLOOKUP(I46,'Parámetros'!$F$5:$G$8,2,FALSE),99)&gt;=1,H46&lt;'Parámetros'!$B$6),"Programar revisión","Sin acción inmediata")))</f>
        <v/>
      </c>
      <c r="M46" s="34">
        <f>IF(OR(F46="",G46=""),"",MAX(G46-F46,0))</f>
        <v/>
      </c>
      <c r="N46" s="51" t="n"/>
      <c r="O46" s="53">
        <f>IF(OR(M46="",N46=""),"",M46*N46)</f>
        <v/>
      </c>
      <c r="P46" s="31" t="n"/>
      <c r="Q46" s="44">
        <f>IF(OR(B46="",D46=""),"",IFERROR(B46+VLOOKUP(D46,'Parámetros'!$A$12:$C$17,3,FALSE),""))</f>
        <v/>
      </c>
      <c r="R46" s="11">
        <f>IF(Q46="","",Q46-TODAY())</f>
        <v/>
      </c>
      <c r="S46" s="36">
        <f>IF(A46="","",IF(OR(B46="",D46="",F46="",G46="",H46="",I46="",J46="",K46="",P46="",Q46="",R46="",COUNTIF('Parámetros'!$A$12:$A$17,D46)=0,COUNTIF('Parámetros'!$F$5:$F$8,I46)=0,COUNTIF('Parámetros'!$I$5:$I$8,J46)=0,COUNTIF('Parámetros'!$L$5:$L$6,K46)=0,COUNTIF('Parámetros'!$O$5:$O$7,P46)=0),"Datos incompletos",IF(IFERROR(VLOOKUP(P46,'Parámetros'!$O$5:$P$7,2,FALSE),99)=1,"Atendida",IF(OR(H46&lt;'Parámetros'!$B$5,IFERROR(VLOOKUP(I46,'Parámetros'!$F$5:$G$8,2,FALSE),99)&gt;=2,IFERROR(VLOOKUP(J46,'Parámetros'!$I$5:$J$8,2,FALSE),99)&gt;=2,IFERROR(VLOOKUP(K46,'Parámetros'!$L$5:$M$6,2,FALSE),99)&gt;=2),"Atención prioritaria",IF(Q46&lt;TODAY(),"Revisión vencida",IF(OR(H46&lt;'Parámetros'!$B$6,IFERROR(VLOOKUP(I46,'Parámetros'!$F$5:$G$8,2,FALSE),99)&gt;=1,IFERROR(VLOOKUP(J46,'Parámetros'!$I$5:$J$8,2,FALSE),99)&gt;=1,R46&lt;='Parámetros'!$B$7),"Revisar pronto","Sin alerta"))))))</f>
        <v/>
      </c>
      <c r="T46" s="25" t="n"/>
    </row>
    <row r="47">
      <c r="A47" s="25" t="n"/>
      <c r="B47" s="45" t="n"/>
      <c r="C47" s="25" t="n"/>
      <c r="D47" s="26" t="n"/>
      <c r="E47" s="25" t="n"/>
      <c r="F47" s="27" t="n"/>
      <c r="G47" s="28">
        <f>IF(D47="","",IFERROR(VLOOKUP(D47,'Parámetros'!$A$12:$C$17,2,FALSE),""))</f>
        <v/>
      </c>
      <c r="H47" s="50">
        <f>IF(OR(F47="",G47=""),"",IFERROR(F47/G47,""))</f>
        <v/>
      </c>
      <c r="I47" s="25" t="n"/>
      <c r="J47" s="25" t="n"/>
      <c r="K47" s="25" t="n"/>
      <c r="L47" s="13">
        <f>IF(OR(A47="",B47="",D47="",F47="",G47="",H47="",I47="",J47="",K47=""),"",IF(OR(IFERROR(VLOOKUP(K47,'Parámetros'!$L$5:$M$6,2,FALSE),99)&gt;=2,IFERROR(VLOOKUP(J47,'Parámetros'!$I$5:$J$8,2,FALSE),99)&gt;=2,IFERROR(VLOOKUP(I47,'Parámetros'!$F$5:$G$8,2,FALSE),99)&gt;=2,H47&lt;'Parámetros'!$B$5),"Revisar antes de autorizar",IF(OR(IFERROR(VLOOKUP(J47,'Parámetros'!$I$5:$J$8,2,FALSE),99)&gt;=1,IFERROR(VLOOKUP(I47,'Parámetros'!$F$5:$G$8,2,FALSE),99)&gt;=1,H47&lt;'Parámetros'!$B$6),"Programar revisión","Sin acción inmediata")))</f>
        <v/>
      </c>
      <c r="M47" s="28">
        <f>IF(OR(F47="",G47=""),"",MAX(G47-F47,0))</f>
        <v/>
      </c>
      <c r="N47" s="51" t="n"/>
      <c r="O47" s="47">
        <f>IF(OR(M47="",N47=""),"",M47*N47)</f>
        <v/>
      </c>
      <c r="P47" s="31" t="n"/>
      <c r="Q47" s="52">
        <f>IF(OR(B47="",D47=""),"",IFERROR(B47+VLOOKUP(D47,'Parámetros'!$A$12:$C$17,3,FALSE),""))</f>
        <v/>
      </c>
      <c r="R47" s="14">
        <f>IF(Q47="","",Q47-TODAY())</f>
        <v/>
      </c>
      <c r="S47" s="33">
        <f>IF(A47="","",IF(OR(B47="",D47="",F47="",G47="",H47="",I47="",J47="",K47="",P47="",Q47="",R47="",COUNTIF('Parámetros'!$A$12:$A$17,D47)=0,COUNTIF('Parámetros'!$F$5:$F$8,I47)=0,COUNTIF('Parámetros'!$I$5:$I$8,J47)=0,COUNTIF('Parámetros'!$L$5:$L$6,K47)=0,COUNTIF('Parámetros'!$O$5:$O$7,P47)=0),"Datos incompletos",IF(IFERROR(VLOOKUP(P47,'Parámetros'!$O$5:$P$7,2,FALSE),99)=1,"Atendida",IF(OR(H47&lt;'Parámetros'!$B$5,IFERROR(VLOOKUP(I47,'Parámetros'!$F$5:$G$8,2,FALSE),99)&gt;=2,IFERROR(VLOOKUP(J47,'Parámetros'!$I$5:$J$8,2,FALSE),99)&gt;=2,IFERROR(VLOOKUP(K47,'Parámetros'!$L$5:$M$6,2,FALSE),99)&gt;=2),"Atención prioritaria",IF(Q47&lt;TODAY(),"Revisión vencida",IF(OR(H47&lt;'Parámetros'!$B$6,IFERROR(VLOOKUP(I47,'Parámetros'!$F$5:$G$8,2,FALSE),99)&gt;=1,IFERROR(VLOOKUP(J47,'Parámetros'!$I$5:$J$8,2,FALSE),99)&gt;=1,R47&lt;='Parámetros'!$B$7),"Revisar pronto","Sin alerta"))))))</f>
        <v/>
      </c>
      <c r="T47" s="25" t="n"/>
    </row>
    <row r="48">
      <c r="A48" s="25" t="n"/>
      <c r="B48" s="45" t="n"/>
      <c r="C48" s="25" t="n"/>
      <c r="D48" s="26" t="n"/>
      <c r="E48" s="25" t="n"/>
      <c r="F48" s="27" t="n"/>
      <c r="G48" s="34">
        <f>IF(D48="","",IFERROR(VLOOKUP(D48,'Parámetros'!$A$12:$C$17,2,FALSE),""))</f>
        <v/>
      </c>
      <c r="H48" s="48">
        <f>IF(OR(F48="",G48=""),"",IFERROR(F48/G48,""))</f>
        <v/>
      </c>
      <c r="I48" s="25" t="n"/>
      <c r="J48" s="25" t="n"/>
      <c r="K48" s="25" t="n"/>
      <c r="L48" s="10">
        <f>IF(OR(A48="",B48="",D48="",F48="",G48="",H48="",I48="",J48="",K48=""),"",IF(OR(IFERROR(VLOOKUP(K48,'Parámetros'!$L$5:$M$6,2,FALSE),99)&gt;=2,IFERROR(VLOOKUP(J48,'Parámetros'!$I$5:$J$8,2,FALSE),99)&gt;=2,IFERROR(VLOOKUP(I48,'Parámetros'!$F$5:$G$8,2,FALSE),99)&gt;=2,H48&lt;'Parámetros'!$B$5),"Revisar antes de autorizar",IF(OR(IFERROR(VLOOKUP(J48,'Parámetros'!$I$5:$J$8,2,FALSE),99)&gt;=1,IFERROR(VLOOKUP(I48,'Parámetros'!$F$5:$G$8,2,FALSE),99)&gt;=1,H48&lt;'Parámetros'!$B$6),"Programar revisión","Sin acción inmediata")))</f>
        <v/>
      </c>
      <c r="M48" s="34">
        <f>IF(OR(F48="",G48=""),"",MAX(G48-F48,0))</f>
        <v/>
      </c>
      <c r="N48" s="51" t="n"/>
      <c r="O48" s="53">
        <f>IF(OR(M48="",N48=""),"",M48*N48)</f>
        <v/>
      </c>
      <c r="P48" s="31" t="n"/>
      <c r="Q48" s="44">
        <f>IF(OR(B48="",D48=""),"",IFERROR(B48+VLOOKUP(D48,'Parámetros'!$A$12:$C$17,3,FALSE),""))</f>
        <v/>
      </c>
      <c r="R48" s="11">
        <f>IF(Q48="","",Q48-TODAY())</f>
        <v/>
      </c>
      <c r="S48" s="36">
        <f>IF(A48="","",IF(OR(B48="",D48="",F48="",G48="",H48="",I48="",J48="",K48="",P48="",Q48="",R48="",COUNTIF('Parámetros'!$A$12:$A$17,D48)=0,COUNTIF('Parámetros'!$F$5:$F$8,I48)=0,COUNTIF('Parámetros'!$I$5:$I$8,J48)=0,COUNTIF('Parámetros'!$L$5:$L$6,K48)=0,COUNTIF('Parámetros'!$O$5:$O$7,P48)=0),"Datos incompletos",IF(IFERROR(VLOOKUP(P48,'Parámetros'!$O$5:$P$7,2,FALSE),99)=1,"Atendida",IF(OR(H48&lt;'Parámetros'!$B$5,IFERROR(VLOOKUP(I48,'Parámetros'!$F$5:$G$8,2,FALSE),99)&gt;=2,IFERROR(VLOOKUP(J48,'Parámetros'!$I$5:$J$8,2,FALSE),99)&gt;=2,IFERROR(VLOOKUP(K48,'Parámetros'!$L$5:$M$6,2,FALSE),99)&gt;=2),"Atención prioritaria",IF(Q48&lt;TODAY(),"Revisión vencida",IF(OR(H48&lt;'Parámetros'!$B$6,IFERROR(VLOOKUP(I48,'Parámetros'!$F$5:$G$8,2,FALSE),99)&gt;=1,IFERROR(VLOOKUP(J48,'Parámetros'!$I$5:$J$8,2,FALSE),99)&gt;=1,R48&lt;='Parámetros'!$B$7),"Revisar pronto","Sin alerta"))))))</f>
        <v/>
      </c>
      <c r="T48" s="25" t="n"/>
    </row>
    <row r="49">
      <c r="A49" s="25" t="n"/>
      <c r="B49" s="45" t="n"/>
      <c r="C49" s="25" t="n"/>
      <c r="D49" s="26" t="n"/>
      <c r="E49" s="25" t="n"/>
      <c r="F49" s="27" t="n"/>
      <c r="G49" s="28">
        <f>IF(D49="","",IFERROR(VLOOKUP(D49,'Parámetros'!$A$12:$C$17,2,FALSE),""))</f>
        <v/>
      </c>
      <c r="H49" s="50">
        <f>IF(OR(F49="",G49=""),"",IFERROR(F49/G49,""))</f>
        <v/>
      </c>
      <c r="I49" s="25" t="n"/>
      <c r="J49" s="25" t="n"/>
      <c r="K49" s="25" t="n"/>
      <c r="L49" s="13">
        <f>IF(OR(A49="",B49="",D49="",F49="",G49="",H49="",I49="",J49="",K49=""),"",IF(OR(IFERROR(VLOOKUP(K49,'Parámetros'!$L$5:$M$6,2,FALSE),99)&gt;=2,IFERROR(VLOOKUP(J49,'Parámetros'!$I$5:$J$8,2,FALSE),99)&gt;=2,IFERROR(VLOOKUP(I49,'Parámetros'!$F$5:$G$8,2,FALSE),99)&gt;=2,H49&lt;'Parámetros'!$B$5),"Revisar antes de autorizar",IF(OR(IFERROR(VLOOKUP(J49,'Parámetros'!$I$5:$J$8,2,FALSE),99)&gt;=1,IFERROR(VLOOKUP(I49,'Parámetros'!$F$5:$G$8,2,FALSE),99)&gt;=1,H49&lt;'Parámetros'!$B$6),"Programar revisión","Sin acción inmediata")))</f>
        <v/>
      </c>
      <c r="M49" s="28">
        <f>IF(OR(F49="",G49=""),"",MAX(G49-F49,0))</f>
        <v/>
      </c>
      <c r="N49" s="51" t="n"/>
      <c r="O49" s="47">
        <f>IF(OR(M49="",N49=""),"",M49*N49)</f>
        <v/>
      </c>
      <c r="P49" s="31" t="n"/>
      <c r="Q49" s="52">
        <f>IF(OR(B49="",D49=""),"",IFERROR(B49+VLOOKUP(D49,'Parámetros'!$A$12:$C$17,3,FALSE),""))</f>
        <v/>
      </c>
      <c r="R49" s="14">
        <f>IF(Q49="","",Q49-TODAY())</f>
        <v/>
      </c>
      <c r="S49" s="33">
        <f>IF(A49="","",IF(OR(B49="",D49="",F49="",G49="",H49="",I49="",J49="",K49="",P49="",Q49="",R49="",COUNTIF('Parámetros'!$A$12:$A$17,D49)=0,COUNTIF('Parámetros'!$F$5:$F$8,I49)=0,COUNTIF('Parámetros'!$I$5:$I$8,J49)=0,COUNTIF('Parámetros'!$L$5:$L$6,K49)=0,COUNTIF('Parámetros'!$O$5:$O$7,P49)=0),"Datos incompletos",IF(IFERROR(VLOOKUP(P49,'Parámetros'!$O$5:$P$7,2,FALSE),99)=1,"Atendida",IF(OR(H49&lt;'Parámetros'!$B$5,IFERROR(VLOOKUP(I49,'Parámetros'!$F$5:$G$8,2,FALSE),99)&gt;=2,IFERROR(VLOOKUP(J49,'Parámetros'!$I$5:$J$8,2,FALSE),99)&gt;=2,IFERROR(VLOOKUP(K49,'Parámetros'!$L$5:$M$6,2,FALSE),99)&gt;=2),"Atención prioritaria",IF(Q49&lt;TODAY(),"Revisión vencida",IF(OR(H49&lt;'Parámetros'!$B$6,IFERROR(VLOOKUP(I49,'Parámetros'!$F$5:$G$8,2,FALSE),99)&gt;=1,IFERROR(VLOOKUP(J49,'Parámetros'!$I$5:$J$8,2,FALSE),99)&gt;=1,R49&lt;='Parámetros'!$B$7),"Revisar pronto","Sin alerta"))))))</f>
        <v/>
      </c>
      <c r="T49" s="25" t="n"/>
    </row>
    <row r="50">
      <c r="A50" s="25" t="n"/>
      <c r="B50" s="45" t="n"/>
      <c r="C50" s="25" t="n"/>
      <c r="D50" s="26" t="n"/>
      <c r="E50" s="25" t="n"/>
      <c r="F50" s="27" t="n"/>
      <c r="G50" s="34">
        <f>IF(D50="","",IFERROR(VLOOKUP(D50,'Parámetros'!$A$12:$C$17,2,FALSE),""))</f>
        <v/>
      </c>
      <c r="H50" s="48">
        <f>IF(OR(F50="",G50=""),"",IFERROR(F50/G50,""))</f>
        <v/>
      </c>
      <c r="I50" s="25" t="n"/>
      <c r="J50" s="25" t="n"/>
      <c r="K50" s="25" t="n"/>
      <c r="L50" s="10">
        <f>IF(OR(A50="",B50="",D50="",F50="",G50="",H50="",I50="",J50="",K50=""),"",IF(OR(IFERROR(VLOOKUP(K50,'Parámetros'!$L$5:$M$6,2,FALSE),99)&gt;=2,IFERROR(VLOOKUP(J50,'Parámetros'!$I$5:$J$8,2,FALSE),99)&gt;=2,IFERROR(VLOOKUP(I50,'Parámetros'!$F$5:$G$8,2,FALSE),99)&gt;=2,H50&lt;'Parámetros'!$B$5),"Revisar antes de autorizar",IF(OR(IFERROR(VLOOKUP(J50,'Parámetros'!$I$5:$J$8,2,FALSE),99)&gt;=1,IFERROR(VLOOKUP(I50,'Parámetros'!$F$5:$G$8,2,FALSE),99)&gt;=1,H50&lt;'Parámetros'!$B$6),"Programar revisión","Sin acción inmediata")))</f>
        <v/>
      </c>
      <c r="M50" s="34">
        <f>IF(OR(F50="",G50=""),"",MAX(G50-F50,0))</f>
        <v/>
      </c>
      <c r="N50" s="51" t="n"/>
      <c r="O50" s="53">
        <f>IF(OR(M50="",N50=""),"",M50*N50)</f>
        <v/>
      </c>
      <c r="P50" s="31" t="n"/>
      <c r="Q50" s="44">
        <f>IF(OR(B50="",D50=""),"",IFERROR(B50+VLOOKUP(D50,'Parámetros'!$A$12:$C$17,3,FALSE),""))</f>
        <v/>
      </c>
      <c r="R50" s="11">
        <f>IF(Q50="","",Q50-TODAY())</f>
        <v/>
      </c>
      <c r="S50" s="36">
        <f>IF(A50="","",IF(OR(B50="",D50="",F50="",G50="",H50="",I50="",J50="",K50="",P50="",Q50="",R50="",COUNTIF('Parámetros'!$A$12:$A$17,D50)=0,COUNTIF('Parámetros'!$F$5:$F$8,I50)=0,COUNTIF('Parámetros'!$I$5:$I$8,J50)=0,COUNTIF('Parámetros'!$L$5:$L$6,K50)=0,COUNTIF('Parámetros'!$O$5:$O$7,P50)=0),"Datos incompletos",IF(IFERROR(VLOOKUP(P50,'Parámetros'!$O$5:$P$7,2,FALSE),99)=1,"Atendida",IF(OR(H50&lt;'Parámetros'!$B$5,IFERROR(VLOOKUP(I50,'Parámetros'!$F$5:$G$8,2,FALSE),99)&gt;=2,IFERROR(VLOOKUP(J50,'Parámetros'!$I$5:$J$8,2,FALSE),99)&gt;=2,IFERROR(VLOOKUP(K50,'Parámetros'!$L$5:$M$6,2,FALSE),99)&gt;=2),"Atención prioritaria",IF(Q50&lt;TODAY(),"Revisión vencida",IF(OR(H50&lt;'Parámetros'!$B$6,IFERROR(VLOOKUP(I50,'Parámetros'!$F$5:$G$8,2,FALSE),99)&gt;=1,IFERROR(VLOOKUP(J50,'Parámetros'!$I$5:$J$8,2,FALSE),99)&gt;=1,R50&lt;='Parámetros'!$B$7),"Revisar pronto","Sin alerta"))))))</f>
        <v/>
      </c>
      <c r="T50" s="25" t="n"/>
    </row>
    <row r="51">
      <c r="A51" s="25" t="n"/>
      <c r="B51" s="45" t="n"/>
      <c r="C51" s="25" t="n"/>
      <c r="D51" s="26" t="n"/>
      <c r="E51" s="25" t="n"/>
      <c r="F51" s="27" t="n"/>
      <c r="G51" s="28">
        <f>IF(D51="","",IFERROR(VLOOKUP(D51,'Parámetros'!$A$12:$C$17,2,FALSE),""))</f>
        <v/>
      </c>
      <c r="H51" s="50">
        <f>IF(OR(F51="",G51=""),"",IFERROR(F51/G51,""))</f>
        <v/>
      </c>
      <c r="I51" s="25" t="n"/>
      <c r="J51" s="25" t="n"/>
      <c r="K51" s="25" t="n"/>
      <c r="L51" s="13">
        <f>IF(OR(A51="",B51="",D51="",F51="",G51="",H51="",I51="",J51="",K51=""),"",IF(OR(IFERROR(VLOOKUP(K51,'Parámetros'!$L$5:$M$6,2,FALSE),99)&gt;=2,IFERROR(VLOOKUP(J51,'Parámetros'!$I$5:$J$8,2,FALSE),99)&gt;=2,IFERROR(VLOOKUP(I51,'Parámetros'!$F$5:$G$8,2,FALSE),99)&gt;=2,H51&lt;'Parámetros'!$B$5),"Revisar antes de autorizar",IF(OR(IFERROR(VLOOKUP(J51,'Parámetros'!$I$5:$J$8,2,FALSE),99)&gt;=1,IFERROR(VLOOKUP(I51,'Parámetros'!$F$5:$G$8,2,FALSE),99)&gt;=1,H51&lt;'Parámetros'!$B$6),"Programar revisión","Sin acción inmediata")))</f>
        <v/>
      </c>
      <c r="M51" s="28">
        <f>IF(OR(F51="",G51=""),"",MAX(G51-F51,0))</f>
        <v/>
      </c>
      <c r="N51" s="51" t="n"/>
      <c r="O51" s="47">
        <f>IF(OR(M51="",N51=""),"",M51*N51)</f>
        <v/>
      </c>
      <c r="P51" s="31" t="n"/>
      <c r="Q51" s="52">
        <f>IF(OR(B51="",D51=""),"",IFERROR(B51+VLOOKUP(D51,'Parámetros'!$A$12:$C$17,3,FALSE),""))</f>
        <v/>
      </c>
      <c r="R51" s="14">
        <f>IF(Q51="","",Q51-TODAY())</f>
        <v/>
      </c>
      <c r="S51" s="33">
        <f>IF(A51="","",IF(OR(B51="",D51="",F51="",G51="",H51="",I51="",J51="",K51="",P51="",Q51="",R51="",COUNTIF('Parámetros'!$A$12:$A$17,D51)=0,COUNTIF('Parámetros'!$F$5:$F$8,I51)=0,COUNTIF('Parámetros'!$I$5:$I$8,J51)=0,COUNTIF('Parámetros'!$L$5:$L$6,K51)=0,COUNTIF('Parámetros'!$O$5:$O$7,P51)=0),"Datos incompletos",IF(IFERROR(VLOOKUP(P51,'Parámetros'!$O$5:$P$7,2,FALSE),99)=1,"Atendida",IF(OR(H51&lt;'Parámetros'!$B$5,IFERROR(VLOOKUP(I51,'Parámetros'!$F$5:$G$8,2,FALSE),99)&gt;=2,IFERROR(VLOOKUP(J51,'Parámetros'!$I$5:$J$8,2,FALSE),99)&gt;=2,IFERROR(VLOOKUP(K51,'Parámetros'!$L$5:$M$6,2,FALSE),99)&gt;=2),"Atención prioritaria",IF(Q51&lt;TODAY(),"Revisión vencida",IF(OR(H51&lt;'Parámetros'!$B$6,IFERROR(VLOOKUP(I51,'Parámetros'!$F$5:$G$8,2,FALSE),99)&gt;=1,IFERROR(VLOOKUP(J51,'Parámetros'!$I$5:$J$8,2,FALSE),99)&gt;=1,R51&lt;='Parámetros'!$B$7),"Revisar pronto","Sin alerta"))))))</f>
        <v/>
      </c>
      <c r="T51" s="25" t="n"/>
    </row>
    <row r="52">
      <c r="A52" s="25" t="n"/>
      <c r="B52" s="45" t="n"/>
      <c r="C52" s="25" t="n"/>
      <c r="D52" s="26" t="n"/>
      <c r="E52" s="25" t="n"/>
      <c r="F52" s="27" t="n"/>
      <c r="G52" s="34">
        <f>IF(D52="","",IFERROR(VLOOKUP(D52,'Parámetros'!$A$12:$C$17,2,FALSE),""))</f>
        <v/>
      </c>
      <c r="H52" s="48">
        <f>IF(OR(F52="",G52=""),"",IFERROR(F52/G52,""))</f>
        <v/>
      </c>
      <c r="I52" s="25" t="n"/>
      <c r="J52" s="25" t="n"/>
      <c r="K52" s="25" t="n"/>
      <c r="L52" s="10">
        <f>IF(OR(A52="",B52="",D52="",F52="",G52="",H52="",I52="",J52="",K52=""),"",IF(OR(IFERROR(VLOOKUP(K52,'Parámetros'!$L$5:$M$6,2,FALSE),99)&gt;=2,IFERROR(VLOOKUP(J52,'Parámetros'!$I$5:$J$8,2,FALSE),99)&gt;=2,IFERROR(VLOOKUP(I52,'Parámetros'!$F$5:$G$8,2,FALSE),99)&gt;=2,H52&lt;'Parámetros'!$B$5),"Revisar antes de autorizar",IF(OR(IFERROR(VLOOKUP(J52,'Parámetros'!$I$5:$J$8,2,FALSE),99)&gt;=1,IFERROR(VLOOKUP(I52,'Parámetros'!$F$5:$G$8,2,FALSE),99)&gt;=1,H52&lt;'Parámetros'!$B$6),"Programar revisión","Sin acción inmediata")))</f>
        <v/>
      </c>
      <c r="M52" s="34">
        <f>IF(OR(F52="",G52=""),"",MAX(G52-F52,0))</f>
        <v/>
      </c>
      <c r="N52" s="51" t="n"/>
      <c r="O52" s="53">
        <f>IF(OR(M52="",N52=""),"",M52*N52)</f>
        <v/>
      </c>
      <c r="P52" s="31" t="n"/>
      <c r="Q52" s="44">
        <f>IF(OR(B52="",D52=""),"",IFERROR(B52+VLOOKUP(D52,'Parámetros'!$A$12:$C$17,3,FALSE),""))</f>
        <v/>
      </c>
      <c r="R52" s="11">
        <f>IF(Q52="","",Q52-TODAY())</f>
        <v/>
      </c>
      <c r="S52" s="36">
        <f>IF(A52="","",IF(OR(B52="",D52="",F52="",G52="",H52="",I52="",J52="",K52="",P52="",Q52="",R52="",COUNTIF('Parámetros'!$A$12:$A$17,D52)=0,COUNTIF('Parámetros'!$F$5:$F$8,I52)=0,COUNTIF('Parámetros'!$I$5:$I$8,J52)=0,COUNTIF('Parámetros'!$L$5:$L$6,K52)=0,COUNTIF('Parámetros'!$O$5:$O$7,P52)=0),"Datos incompletos",IF(IFERROR(VLOOKUP(P52,'Parámetros'!$O$5:$P$7,2,FALSE),99)=1,"Atendida",IF(OR(H52&lt;'Parámetros'!$B$5,IFERROR(VLOOKUP(I52,'Parámetros'!$F$5:$G$8,2,FALSE),99)&gt;=2,IFERROR(VLOOKUP(J52,'Parámetros'!$I$5:$J$8,2,FALSE),99)&gt;=2,IFERROR(VLOOKUP(K52,'Parámetros'!$L$5:$M$6,2,FALSE),99)&gt;=2),"Atención prioritaria",IF(Q52&lt;TODAY(),"Revisión vencida",IF(OR(H52&lt;'Parámetros'!$B$6,IFERROR(VLOOKUP(I52,'Parámetros'!$F$5:$G$8,2,FALSE),99)&gt;=1,IFERROR(VLOOKUP(J52,'Parámetros'!$I$5:$J$8,2,FALSE),99)&gt;=1,R52&lt;='Parámetros'!$B$7),"Revisar pronto","Sin alerta"))))))</f>
        <v/>
      </c>
      <c r="T52" s="25" t="n"/>
    </row>
    <row r="53">
      <c r="A53" s="25" t="n"/>
      <c r="B53" s="45" t="n"/>
      <c r="C53" s="25" t="n"/>
      <c r="D53" s="26" t="n"/>
      <c r="E53" s="25" t="n"/>
      <c r="F53" s="27" t="n"/>
      <c r="G53" s="28">
        <f>IF(D53="","",IFERROR(VLOOKUP(D53,'Parámetros'!$A$12:$C$17,2,FALSE),""))</f>
        <v/>
      </c>
      <c r="H53" s="50">
        <f>IF(OR(F53="",G53=""),"",IFERROR(F53/G53,""))</f>
        <v/>
      </c>
      <c r="I53" s="25" t="n"/>
      <c r="J53" s="25" t="n"/>
      <c r="K53" s="25" t="n"/>
      <c r="L53" s="13">
        <f>IF(OR(A53="",B53="",D53="",F53="",G53="",H53="",I53="",J53="",K53=""),"",IF(OR(IFERROR(VLOOKUP(K53,'Parámetros'!$L$5:$M$6,2,FALSE),99)&gt;=2,IFERROR(VLOOKUP(J53,'Parámetros'!$I$5:$J$8,2,FALSE),99)&gt;=2,IFERROR(VLOOKUP(I53,'Parámetros'!$F$5:$G$8,2,FALSE),99)&gt;=2,H53&lt;'Parámetros'!$B$5),"Revisar antes de autorizar",IF(OR(IFERROR(VLOOKUP(J53,'Parámetros'!$I$5:$J$8,2,FALSE),99)&gt;=1,IFERROR(VLOOKUP(I53,'Parámetros'!$F$5:$G$8,2,FALSE),99)&gt;=1,H53&lt;'Parámetros'!$B$6),"Programar revisión","Sin acción inmediata")))</f>
        <v/>
      </c>
      <c r="M53" s="28">
        <f>IF(OR(F53="",G53=""),"",MAX(G53-F53,0))</f>
        <v/>
      </c>
      <c r="N53" s="51" t="n"/>
      <c r="O53" s="47">
        <f>IF(OR(M53="",N53=""),"",M53*N53)</f>
        <v/>
      </c>
      <c r="P53" s="31" t="n"/>
      <c r="Q53" s="52">
        <f>IF(OR(B53="",D53=""),"",IFERROR(B53+VLOOKUP(D53,'Parámetros'!$A$12:$C$17,3,FALSE),""))</f>
        <v/>
      </c>
      <c r="R53" s="14">
        <f>IF(Q53="","",Q53-TODAY())</f>
        <v/>
      </c>
      <c r="S53" s="33">
        <f>IF(A53="","",IF(OR(B53="",D53="",F53="",G53="",H53="",I53="",J53="",K53="",P53="",Q53="",R53="",COUNTIF('Parámetros'!$A$12:$A$17,D53)=0,COUNTIF('Parámetros'!$F$5:$F$8,I53)=0,COUNTIF('Parámetros'!$I$5:$I$8,J53)=0,COUNTIF('Parámetros'!$L$5:$L$6,K53)=0,COUNTIF('Parámetros'!$O$5:$O$7,P53)=0),"Datos incompletos",IF(IFERROR(VLOOKUP(P53,'Parámetros'!$O$5:$P$7,2,FALSE),99)=1,"Atendida",IF(OR(H53&lt;'Parámetros'!$B$5,IFERROR(VLOOKUP(I53,'Parámetros'!$F$5:$G$8,2,FALSE),99)&gt;=2,IFERROR(VLOOKUP(J53,'Parámetros'!$I$5:$J$8,2,FALSE),99)&gt;=2,IFERROR(VLOOKUP(K53,'Parámetros'!$L$5:$M$6,2,FALSE),99)&gt;=2),"Atención prioritaria",IF(Q53&lt;TODAY(),"Revisión vencida",IF(OR(H53&lt;'Parámetros'!$B$6,IFERROR(VLOOKUP(I53,'Parámetros'!$F$5:$G$8,2,FALSE),99)&gt;=1,IFERROR(VLOOKUP(J53,'Parámetros'!$I$5:$J$8,2,FALSE),99)&gt;=1,R53&lt;='Parámetros'!$B$7),"Revisar pronto","Sin alerta"))))))</f>
        <v/>
      </c>
      <c r="T53" s="25" t="n"/>
    </row>
    <row r="54">
      <c r="A54" s="25" t="n"/>
      <c r="B54" s="45" t="n"/>
      <c r="C54" s="25" t="n"/>
      <c r="D54" s="26" t="n"/>
      <c r="E54" s="25" t="n"/>
      <c r="F54" s="27" t="n"/>
      <c r="G54" s="34">
        <f>IF(D54="","",IFERROR(VLOOKUP(D54,'Parámetros'!$A$12:$C$17,2,FALSE),""))</f>
        <v/>
      </c>
      <c r="H54" s="48">
        <f>IF(OR(F54="",G54=""),"",IFERROR(F54/G54,""))</f>
        <v/>
      </c>
      <c r="I54" s="25" t="n"/>
      <c r="J54" s="25" t="n"/>
      <c r="K54" s="25" t="n"/>
      <c r="L54" s="10">
        <f>IF(OR(A54="",B54="",D54="",F54="",G54="",H54="",I54="",J54="",K54=""),"",IF(OR(IFERROR(VLOOKUP(K54,'Parámetros'!$L$5:$M$6,2,FALSE),99)&gt;=2,IFERROR(VLOOKUP(J54,'Parámetros'!$I$5:$J$8,2,FALSE),99)&gt;=2,IFERROR(VLOOKUP(I54,'Parámetros'!$F$5:$G$8,2,FALSE),99)&gt;=2,H54&lt;'Parámetros'!$B$5),"Revisar antes de autorizar",IF(OR(IFERROR(VLOOKUP(J54,'Parámetros'!$I$5:$J$8,2,FALSE),99)&gt;=1,IFERROR(VLOOKUP(I54,'Parámetros'!$F$5:$G$8,2,FALSE),99)&gt;=1,H54&lt;'Parámetros'!$B$6),"Programar revisión","Sin acción inmediata")))</f>
        <v/>
      </c>
      <c r="M54" s="34">
        <f>IF(OR(F54="",G54=""),"",MAX(G54-F54,0))</f>
        <v/>
      </c>
      <c r="N54" s="51" t="n"/>
      <c r="O54" s="53">
        <f>IF(OR(M54="",N54=""),"",M54*N54)</f>
        <v/>
      </c>
      <c r="P54" s="31" t="n"/>
      <c r="Q54" s="44">
        <f>IF(OR(B54="",D54=""),"",IFERROR(B54+VLOOKUP(D54,'Parámetros'!$A$12:$C$17,3,FALSE),""))</f>
        <v/>
      </c>
      <c r="R54" s="11">
        <f>IF(Q54="","",Q54-TODAY())</f>
        <v/>
      </c>
      <c r="S54" s="36">
        <f>IF(A54="","",IF(OR(B54="",D54="",F54="",G54="",H54="",I54="",J54="",K54="",P54="",Q54="",R54="",COUNTIF('Parámetros'!$A$12:$A$17,D54)=0,COUNTIF('Parámetros'!$F$5:$F$8,I54)=0,COUNTIF('Parámetros'!$I$5:$I$8,J54)=0,COUNTIF('Parámetros'!$L$5:$L$6,K54)=0,COUNTIF('Parámetros'!$O$5:$O$7,P54)=0),"Datos incompletos",IF(IFERROR(VLOOKUP(P54,'Parámetros'!$O$5:$P$7,2,FALSE),99)=1,"Atendida",IF(OR(H54&lt;'Parámetros'!$B$5,IFERROR(VLOOKUP(I54,'Parámetros'!$F$5:$G$8,2,FALSE),99)&gt;=2,IFERROR(VLOOKUP(J54,'Parámetros'!$I$5:$J$8,2,FALSE),99)&gt;=2,IFERROR(VLOOKUP(K54,'Parámetros'!$L$5:$M$6,2,FALSE),99)&gt;=2),"Atención prioritaria",IF(Q54&lt;TODAY(),"Revisión vencida",IF(OR(H54&lt;'Parámetros'!$B$6,IFERROR(VLOOKUP(I54,'Parámetros'!$F$5:$G$8,2,FALSE),99)&gt;=1,IFERROR(VLOOKUP(J54,'Parámetros'!$I$5:$J$8,2,FALSE),99)&gt;=1,R54&lt;='Parámetros'!$B$7),"Revisar pronto","Sin alerta"))))))</f>
        <v/>
      </c>
      <c r="T54" s="25" t="n"/>
    </row>
    <row r="55">
      <c r="A55" s="25" t="n"/>
      <c r="B55" s="45" t="n"/>
      <c r="C55" s="25" t="n"/>
      <c r="D55" s="26" t="n"/>
      <c r="E55" s="25" t="n"/>
      <c r="F55" s="27" t="n"/>
      <c r="G55" s="28">
        <f>IF(D55="","",IFERROR(VLOOKUP(D55,'Parámetros'!$A$12:$C$17,2,FALSE),""))</f>
        <v/>
      </c>
      <c r="H55" s="50">
        <f>IF(OR(F55="",G55=""),"",IFERROR(F55/G55,""))</f>
        <v/>
      </c>
      <c r="I55" s="25" t="n"/>
      <c r="J55" s="25" t="n"/>
      <c r="K55" s="25" t="n"/>
      <c r="L55" s="13">
        <f>IF(OR(A55="",B55="",D55="",F55="",G55="",H55="",I55="",J55="",K55=""),"",IF(OR(IFERROR(VLOOKUP(K55,'Parámetros'!$L$5:$M$6,2,FALSE),99)&gt;=2,IFERROR(VLOOKUP(J55,'Parámetros'!$I$5:$J$8,2,FALSE),99)&gt;=2,IFERROR(VLOOKUP(I55,'Parámetros'!$F$5:$G$8,2,FALSE),99)&gt;=2,H55&lt;'Parámetros'!$B$5),"Revisar antes de autorizar",IF(OR(IFERROR(VLOOKUP(J55,'Parámetros'!$I$5:$J$8,2,FALSE),99)&gt;=1,IFERROR(VLOOKUP(I55,'Parámetros'!$F$5:$G$8,2,FALSE),99)&gt;=1,H55&lt;'Parámetros'!$B$6),"Programar revisión","Sin acción inmediata")))</f>
        <v/>
      </c>
      <c r="M55" s="28">
        <f>IF(OR(F55="",G55=""),"",MAX(G55-F55,0))</f>
        <v/>
      </c>
      <c r="N55" s="51" t="n"/>
      <c r="O55" s="47">
        <f>IF(OR(M55="",N55=""),"",M55*N55)</f>
        <v/>
      </c>
      <c r="P55" s="31" t="n"/>
      <c r="Q55" s="52">
        <f>IF(OR(B55="",D55=""),"",IFERROR(B55+VLOOKUP(D55,'Parámetros'!$A$12:$C$17,3,FALSE),""))</f>
        <v/>
      </c>
      <c r="R55" s="14">
        <f>IF(Q55="","",Q55-TODAY())</f>
        <v/>
      </c>
      <c r="S55" s="33">
        <f>IF(A55="","",IF(OR(B55="",D55="",F55="",G55="",H55="",I55="",J55="",K55="",P55="",Q55="",R55="",COUNTIF('Parámetros'!$A$12:$A$17,D55)=0,COUNTIF('Parámetros'!$F$5:$F$8,I55)=0,COUNTIF('Parámetros'!$I$5:$I$8,J55)=0,COUNTIF('Parámetros'!$L$5:$L$6,K55)=0,COUNTIF('Parámetros'!$O$5:$O$7,P55)=0),"Datos incompletos",IF(IFERROR(VLOOKUP(P55,'Parámetros'!$O$5:$P$7,2,FALSE),99)=1,"Atendida",IF(OR(H55&lt;'Parámetros'!$B$5,IFERROR(VLOOKUP(I55,'Parámetros'!$F$5:$G$8,2,FALSE),99)&gt;=2,IFERROR(VLOOKUP(J55,'Parámetros'!$I$5:$J$8,2,FALSE),99)&gt;=2,IFERROR(VLOOKUP(K55,'Parámetros'!$L$5:$M$6,2,FALSE),99)&gt;=2),"Atención prioritaria",IF(Q55&lt;TODAY(),"Revisión vencida",IF(OR(H55&lt;'Parámetros'!$B$6,IFERROR(VLOOKUP(I55,'Parámetros'!$F$5:$G$8,2,FALSE),99)&gt;=1,IFERROR(VLOOKUP(J55,'Parámetros'!$I$5:$J$8,2,FALSE),99)&gt;=1,R55&lt;='Parámetros'!$B$7),"Revisar pronto","Sin alerta"))))))</f>
        <v/>
      </c>
      <c r="T55" s="25" t="n"/>
    </row>
    <row r="56">
      <c r="A56" s="25" t="n"/>
      <c r="B56" s="45" t="n"/>
      <c r="C56" s="25" t="n"/>
      <c r="D56" s="26" t="n"/>
      <c r="E56" s="25" t="n"/>
      <c r="F56" s="27" t="n"/>
      <c r="G56" s="34">
        <f>IF(D56="","",IFERROR(VLOOKUP(D56,'Parámetros'!$A$12:$C$17,2,FALSE),""))</f>
        <v/>
      </c>
      <c r="H56" s="48">
        <f>IF(OR(F56="",G56=""),"",IFERROR(F56/G56,""))</f>
        <v/>
      </c>
      <c r="I56" s="25" t="n"/>
      <c r="J56" s="25" t="n"/>
      <c r="K56" s="25" t="n"/>
      <c r="L56" s="10">
        <f>IF(OR(A56="",B56="",D56="",F56="",G56="",H56="",I56="",J56="",K56=""),"",IF(OR(IFERROR(VLOOKUP(K56,'Parámetros'!$L$5:$M$6,2,FALSE),99)&gt;=2,IFERROR(VLOOKUP(J56,'Parámetros'!$I$5:$J$8,2,FALSE),99)&gt;=2,IFERROR(VLOOKUP(I56,'Parámetros'!$F$5:$G$8,2,FALSE),99)&gt;=2,H56&lt;'Parámetros'!$B$5),"Revisar antes de autorizar",IF(OR(IFERROR(VLOOKUP(J56,'Parámetros'!$I$5:$J$8,2,FALSE),99)&gt;=1,IFERROR(VLOOKUP(I56,'Parámetros'!$F$5:$G$8,2,FALSE),99)&gt;=1,H56&lt;'Parámetros'!$B$6),"Programar revisión","Sin acción inmediata")))</f>
        <v/>
      </c>
      <c r="M56" s="34">
        <f>IF(OR(F56="",G56=""),"",MAX(G56-F56,0))</f>
        <v/>
      </c>
      <c r="N56" s="51" t="n"/>
      <c r="O56" s="53">
        <f>IF(OR(M56="",N56=""),"",M56*N56)</f>
        <v/>
      </c>
      <c r="P56" s="31" t="n"/>
      <c r="Q56" s="44">
        <f>IF(OR(B56="",D56=""),"",IFERROR(B56+VLOOKUP(D56,'Parámetros'!$A$12:$C$17,3,FALSE),""))</f>
        <v/>
      </c>
      <c r="R56" s="11">
        <f>IF(Q56="","",Q56-TODAY())</f>
        <v/>
      </c>
      <c r="S56" s="36">
        <f>IF(A56="","",IF(OR(B56="",D56="",F56="",G56="",H56="",I56="",J56="",K56="",P56="",Q56="",R56="",COUNTIF('Parámetros'!$A$12:$A$17,D56)=0,COUNTIF('Parámetros'!$F$5:$F$8,I56)=0,COUNTIF('Parámetros'!$I$5:$I$8,J56)=0,COUNTIF('Parámetros'!$L$5:$L$6,K56)=0,COUNTIF('Parámetros'!$O$5:$O$7,P56)=0),"Datos incompletos",IF(IFERROR(VLOOKUP(P56,'Parámetros'!$O$5:$P$7,2,FALSE),99)=1,"Atendida",IF(OR(H56&lt;'Parámetros'!$B$5,IFERROR(VLOOKUP(I56,'Parámetros'!$F$5:$G$8,2,FALSE),99)&gt;=2,IFERROR(VLOOKUP(J56,'Parámetros'!$I$5:$J$8,2,FALSE),99)&gt;=2,IFERROR(VLOOKUP(K56,'Parámetros'!$L$5:$M$6,2,FALSE),99)&gt;=2),"Atención prioritaria",IF(Q56&lt;TODAY(),"Revisión vencida",IF(OR(H56&lt;'Parámetros'!$B$6,IFERROR(VLOOKUP(I56,'Parámetros'!$F$5:$G$8,2,FALSE),99)&gt;=1,IFERROR(VLOOKUP(J56,'Parámetros'!$I$5:$J$8,2,FALSE),99)&gt;=1,R56&lt;='Parámetros'!$B$7),"Revisar pronto","Sin alerta"))))))</f>
        <v/>
      </c>
      <c r="T56" s="25" t="n"/>
    </row>
    <row r="57">
      <c r="A57" s="25" t="n"/>
      <c r="B57" s="45" t="n"/>
      <c r="C57" s="25" t="n"/>
      <c r="D57" s="26" t="n"/>
      <c r="E57" s="25" t="n"/>
      <c r="F57" s="27" t="n"/>
      <c r="G57" s="28">
        <f>IF(D57="","",IFERROR(VLOOKUP(D57,'Parámetros'!$A$12:$C$17,2,FALSE),""))</f>
        <v/>
      </c>
      <c r="H57" s="50">
        <f>IF(OR(F57="",G57=""),"",IFERROR(F57/G57,""))</f>
        <v/>
      </c>
      <c r="I57" s="25" t="n"/>
      <c r="J57" s="25" t="n"/>
      <c r="K57" s="25" t="n"/>
      <c r="L57" s="13">
        <f>IF(OR(A57="",B57="",D57="",F57="",G57="",H57="",I57="",J57="",K57=""),"",IF(OR(IFERROR(VLOOKUP(K57,'Parámetros'!$L$5:$M$6,2,FALSE),99)&gt;=2,IFERROR(VLOOKUP(J57,'Parámetros'!$I$5:$J$8,2,FALSE),99)&gt;=2,IFERROR(VLOOKUP(I57,'Parámetros'!$F$5:$G$8,2,FALSE),99)&gt;=2,H57&lt;'Parámetros'!$B$5),"Revisar antes de autorizar",IF(OR(IFERROR(VLOOKUP(J57,'Parámetros'!$I$5:$J$8,2,FALSE),99)&gt;=1,IFERROR(VLOOKUP(I57,'Parámetros'!$F$5:$G$8,2,FALSE),99)&gt;=1,H57&lt;'Parámetros'!$B$6),"Programar revisión","Sin acción inmediata")))</f>
        <v/>
      </c>
      <c r="M57" s="28">
        <f>IF(OR(F57="",G57=""),"",MAX(G57-F57,0))</f>
        <v/>
      </c>
      <c r="N57" s="51" t="n"/>
      <c r="O57" s="47">
        <f>IF(OR(M57="",N57=""),"",M57*N57)</f>
        <v/>
      </c>
      <c r="P57" s="31" t="n"/>
      <c r="Q57" s="52">
        <f>IF(OR(B57="",D57=""),"",IFERROR(B57+VLOOKUP(D57,'Parámetros'!$A$12:$C$17,3,FALSE),""))</f>
        <v/>
      </c>
      <c r="R57" s="14">
        <f>IF(Q57="","",Q57-TODAY())</f>
        <v/>
      </c>
      <c r="S57" s="33">
        <f>IF(A57="","",IF(OR(B57="",D57="",F57="",G57="",H57="",I57="",J57="",K57="",P57="",Q57="",R57="",COUNTIF('Parámetros'!$A$12:$A$17,D57)=0,COUNTIF('Parámetros'!$F$5:$F$8,I57)=0,COUNTIF('Parámetros'!$I$5:$I$8,J57)=0,COUNTIF('Parámetros'!$L$5:$L$6,K57)=0,COUNTIF('Parámetros'!$O$5:$O$7,P57)=0),"Datos incompletos",IF(IFERROR(VLOOKUP(P57,'Parámetros'!$O$5:$P$7,2,FALSE),99)=1,"Atendida",IF(OR(H57&lt;'Parámetros'!$B$5,IFERROR(VLOOKUP(I57,'Parámetros'!$F$5:$G$8,2,FALSE),99)&gt;=2,IFERROR(VLOOKUP(J57,'Parámetros'!$I$5:$J$8,2,FALSE),99)&gt;=2,IFERROR(VLOOKUP(K57,'Parámetros'!$L$5:$M$6,2,FALSE),99)&gt;=2),"Atención prioritaria",IF(Q57&lt;TODAY(),"Revisión vencida",IF(OR(H57&lt;'Parámetros'!$B$6,IFERROR(VLOOKUP(I57,'Parámetros'!$F$5:$G$8,2,FALSE),99)&gt;=1,IFERROR(VLOOKUP(J57,'Parámetros'!$I$5:$J$8,2,FALSE),99)&gt;=1,R57&lt;='Parámetros'!$B$7),"Revisar pronto","Sin alerta"))))))</f>
        <v/>
      </c>
      <c r="T57" s="25" t="n"/>
    </row>
    <row r="58">
      <c r="A58" s="25" t="n"/>
      <c r="B58" s="45" t="n"/>
      <c r="C58" s="25" t="n"/>
      <c r="D58" s="26" t="n"/>
      <c r="E58" s="25" t="n"/>
      <c r="F58" s="27" t="n"/>
      <c r="G58" s="34">
        <f>IF(D58="","",IFERROR(VLOOKUP(D58,'Parámetros'!$A$12:$C$17,2,FALSE),""))</f>
        <v/>
      </c>
      <c r="H58" s="48">
        <f>IF(OR(F58="",G58=""),"",IFERROR(F58/G58,""))</f>
        <v/>
      </c>
      <c r="I58" s="25" t="n"/>
      <c r="J58" s="25" t="n"/>
      <c r="K58" s="25" t="n"/>
      <c r="L58" s="10">
        <f>IF(OR(A58="",B58="",D58="",F58="",G58="",H58="",I58="",J58="",K58=""),"",IF(OR(IFERROR(VLOOKUP(K58,'Parámetros'!$L$5:$M$6,2,FALSE),99)&gt;=2,IFERROR(VLOOKUP(J58,'Parámetros'!$I$5:$J$8,2,FALSE),99)&gt;=2,IFERROR(VLOOKUP(I58,'Parámetros'!$F$5:$G$8,2,FALSE),99)&gt;=2,H58&lt;'Parámetros'!$B$5),"Revisar antes de autorizar",IF(OR(IFERROR(VLOOKUP(J58,'Parámetros'!$I$5:$J$8,2,FALSE),99)&gt;=1,IFERROR(VLOOKUP(I58,'Parámetros'!$F$5:$G$8,2,FALSE),99)&gt;=1,H58&lt;'Parámetros'!$B$6),"Programar revisión","Sin acción inmediata")))</f>
        <v/>
      </c>
      <c r="M58" s="34">
        <f>IF(OR(F58="",G58=""),"",MAX(G58-F58,0))</f>
        <v/>
      </c>
      <c r="N58" s="51" t="n"/>
      <c r="O58" s="53">
        <f>IF(OR(M58="",N58=""),"",M58*N58)</f>
        <v/>
      </c>
      <c r="P58" s="31" t="n"/>
      <c r="Q58" s="44">
        <f>IF(OR(B58="",D58=""),"",IFERROR(B58+VLOOKUP(D58,'Parámetros'!$A$12:$C$17,3,FALSE),""))</f>
        <v/>
      </c>
      <c r="R58" s="11">
        <f>IF(Q58="","",Q58-TODAY())</f>
        <v/>
      </c>
      <c r="S58" s="36">
        <f>IF(A58="","",IF(OR(B58="",D58="",F58="",G58="",H58="",I58="",J58="",K58="",P58="",Q58="",R58="",COUNTIF('Parámetros'!$A$12:$A$17,D58)=0,COUNTIF('Parámetros'!$F$5:$F$8,I58)=0,COUNTIF('Parámetros'!$I$5:$I$8,J58)=0,COUNTIF('Parámetros'!$L$5:$L$6,K58)=0,COUNTIF('Parámetros'!$O$5:$O$7,P58)=0),"Datos incompletos",IF(IFERROR(VLOOKUP(P58,'Parámetros'!$O$5:$P$7,2,FALSE),99)=1,"Atendida",IF(OR(H58&lt;'Parámetros'!$B$5,IFERROR(VLOOKUP(I58,'Parámetros'!$F$5:$G$8,2,FALSE),99)&gt;=2,IFERROR(VLOOKUP(J58,'Parámetros'!$I$5:$J$8,2,FALSE),99)&gt;=2,IFERROR(VLOOKUP(K58,'Parámetros'!$L$5:$M$6,2,FALSE),99)&gt;=2),"Atención prioritaria",IF(Q58&lt;TODAY(),"Revisión vencida",IF(OR(H58&lt;'Parámetros'!$B$6,IFERROR(VLOOKUP(I58,'Parámetros'!$F$5:$G$8,2,FALSE),99)&gt;=1,IFERROR(VLOOKUP(J58,'Parámetros'!$I$5:$J$8,2,FALSE),99)&gt;=1,R58&lt;='Parámetros'!$B$7),"Revisar pronto","Sin alerta"))))))</f>
        <v/>
      </c>
      <c r="T58" s="25" t="n"/>
    </row>
    <row r="59">
      <c r="A59" s="25" t="n"/>
      <c r="B59" s="45" t="n"/>
      <c r="C59" s="25" t="n"/>
      <c r="D59" s="26" t="n"/>
      <c r="E59" s="25" t="n"/>
      <c r="F59" s="27" t="n"/>
      <c r="G59" s="28">
        <f>IF(D59="","",IFERROR(VLOOKUP(D59,'Parámetros'!$A$12:$C$17,2,FALSE),""))</f>
        <v/>
      </c>
      <c r="H59" s="50">
        <f>IF(OR(F59="",G59=""),"",IFERROR(F59/G59,""))</f>
        <v/>
      </c>
      <c r="I59" s="25" t="n"/>
      <c r="J59" s="25" t="n"/>
      <c r="K59" s="25" t="n"/>
      <c r="L59" s="13">
        <f>IF(OR(A59="",B59="",D59="",F59="",G59="",H59="",I59="",J59="",K59=""),"",IF(OR(IFERROR(VLOOKUP(K59,'Parámetros'!$L$5:$M$6,2,FALSE),99)&gt;=2,IFERROR(VLOOKUP(J59,'Parámetros'!$I$5:$J$8,2,FALSE),99)&gt;=2,IFERROR(VLOOKUP(I59,'Parámetros'!$F$5:$G$8,2,FALSE),99)&gt;=2,H59&lt;'Parámetros'!$B$5),"Revisar antes de autorizar",IF(OR(IFERROR(VLOOKUP(J59,'Parámetros'!$I$5:$J$8,2,FALSE),99)&gt;=1,IFERROR(VLOOKUP(I59,'Parámetros'!$F$5:$G$8,2,FALSE),99)&gt;=1,H59&lt;'Parámetros'!$B$6),"Programar revisión","Sin acción inmediata")))</f>
        <v/>
      </c>
      <c r="M59" s="28">
        <f>IF(OR(F59="",G59=""),"",MAX(G59-F59,0))</f>
        <v/>
      </c>
      <c r="N59" s="51" t="n"/>
      <c r="O59" s="47">
        <f>IF(OR(M59="",N59=""),"",M59*N59)</f>
        <v/>
      </c>
      <c r="P59" s="31" t="n"/>
      <c r="Q59" s="52">
        <f>IF(OR(B59="",D59=""),"",IFERROR(B59+VLOOKUP(D59,'Parámetros'!$A$12:$C$17,3,FALSE),""))</f>
        <v/>
      </c>
      <c r="R59" s="14">
        <f>IF(Q59="","",Q59-TODAY())</f>
        <v/>
      </c>
      <c r="S59" s="33">
        <f>IF(A59="","",IF(OR(B59="",D59="",F59="",G59="",H59="",I59="",J59="",K59="",P59="",Q59="",R59="",COUNTIF('Parámetros'!$A$12:$A$17,D59)=0,COUNTIF('Parámetros'!$F$5:$F$8,I59)=0,COUNTIF('Parámetros'!$I$5:$I$8,J59)=0,COUNTIF('Parámetros'!$L$5:$L$6,K59)=0,COUNTIF('Parámetros'!$O$5:$O$7,P59)=0),"Datos incompletos",IF(IFERROR(VLOOKUP(P59,'Parámetros'!$O$5:$P$7,2,FALSE),99)=1,"Atendida",IF(OR(H59&lt;'Parámetros'!$B$5,IFERROR(VLOOKUP(I59,'Parámetros'!$F$5:$G$8,2,FALSE),99)&gt;=2,IFERROR(VLOOKUP(J59,'Parámetros'!$I$5:$J$8,2,FALSE),99)&gt;=2,IFERROR(VLOOKUP(K59,'Parámetros'!$L$5:$M$6,2,FALSE),99)&gt;=2),"Atención prioritaria",IF(Q59&lt;TODAY(),"Revisión vencida",IF(OR(H59&lt;'Parámetros'!$B$6,IFERROR(VLOOKUP(I59,'Parámetros'!$F$5:$G$8,2,FALSE),99)&gt;=1,IFERROR(VLOOKUP(J59,'Parámetros'!$I$5:$J$8,2,FALSE),99)&gt;=1,R59&lt;='Parámetros'!$B$7),"Revisar pronto","Sin alerta"))))))</f>
        <v/>
      </c>
      <c r="T59" s="25" t="n"/>
    </row>
    <row r="60">
      <c r="A60" s="25" t="n"/>
      <c r="B60" s="45" t="n"/>
      <c r="C60" s="25" t="n"/>
      <c r="D60" s="26" t="n"/>
      <c r="E60" s="25" t="n"/>
      <c r="F60" s="27" t="n"/>
      <c r="G60" s="34">
        <f>IF(D60="","",IFERROR(VLOOKUP(D60,'Parámetros'!$A$12:$C$17,2,FALSE),""))</f>
        <v/>
      </c>
      <c r="H60" s="48">
        <f>IF(OR(F60="",G60=""),"",IFERROR(F60/G60,""))</f>
        <v/>
      </c>
      <c r="I60" s="25" t="n"/>
      <c r="J60" s="25" t="n"/>
      <c r="K60" s="25" t="n"/>
      <c r="L60" s="10">
        <f>IF(OR(A60="",B60="",D60="",F60="",G60="",H60="",I60="",J60="",K60=""),"",IF(OR(IFERROR(VLOOKUP(K60,'Parámetros'!$L$5:$M$6,2,FALSE),99)&gt;=2,IFERROR(VLOOKUP(J60,'Parámetros'!$I$5:$J$8,2,FALSE),99)&gt;=2,IFERROR(VLOOKUP(I60,'Parámetros'!$F$5:$G$8,2,FALSE),99)&gt;=2,H60&lt;'Parámetros'!$B$5),"Revisar antes de autorizar",IF(OR(IFERROR(VLOOKUP(J60,'Parámetros'!$I$5:$J$8,2,FALSE),99)&gt;=1,IFERROR(VLOOKUP(I60,'Parámetros'!$F$5:$G$8,2,FALSE),99)&gt;=1,H60&lt;'Parámetros'!$B$6),"Programar revisión","Sin acción inmediata")))</f>
        <v/>
      </c>
      <c r="M60" s="34">
        <f>IF(OR(F60="",G60=""),"",MAX(G60-F60,0))</f>
        <v/>
      </c>
      <c r="N60" s="51" t="n"/>
      <c r="O60" s="53">
        <f>IF(OR(M60="",N60=""),"",M60*N60)</f>
        <v/>
      </c>
      <c r="P60" s="31" t="n"/>
      <c r="Q60" s="44">
        <f>IF(OR(B60="",D60=""),"",IFERROR(B60+VLOOKUP(D60,'Parámetros'!$A$12:$C$17,3,FALSE),""))</f>
        <v/>
      </c>
      <c r="R60" s="11">
        <f>IF(Q60="","",Q60-TODAY())</f>
        <v/>
      </c>
      <c r="S60" s="36">
        <f>IF(A60="","",IF(OR(B60="",D60="",F60="",G60="",H60="",I60="",J60="",K60="",P60="",Q60="",R60="",COUNTIF('Parámetros'!$A$12:$A$17,D60)=0,COUNTIF('Parámetros'!$F$5:$F$8,I60)=0,COUNTIF('Parámetros'!$I$5:$I$8,J60)=0,COUNTIF('Parámetros'!$L$5:$L$6,K60)=0,COUNTIF('Parámetros'!$O$5:$O$7,P60)=0),"Datos incompletos",IF(IFERROR(VLOOKUP(P60,'Parámetros'!$O$5:$P$7,2,FALSE),99)=1,"Atendida",IF(OR(H60&lt;'Parámetros'!$B$5,IFERROR(VLOOKUP(I60,'Parámetros'!$F$5:$G$8,2,FALSE),99)&gt;=2,IFERROR(VLOOKUP(J60,'Parámetros'!$I$5:$J$8,2,FALSE),99)&gt;=2,IFERROR(VLOOKUP(K60,'Parámetros'!$L$5:$M$6,2,FALSE),99)&gt;=2),"Atención prioritaria",IF(Q60&lt;TODAY(),"Revisión vencida",IF(OR(H60&lt;'Parámetros'!$B$6,IFERROR(VLOOKUP(I60,'Parámetros'!$F$5:$G$8,2,FALSE),99)&gt;=1,IFERROR(VLOOKUP(J60,'Parámetros'!$I$5:$J$8,2,FALSE),99)&gt;=1,R60&lt;='Parámetros'!$B$7),"Revisar pronto","Sin alerta"))))))</f>
        <v/>
      </c>
      <c r="T60" s="25" t="n"/>
    </row>
    <row r="61">
      <c r="A61" s="25" t="n"/>
      <c r="B61" s="45" t="n"/>
      <c r="C61" s="25" t="n"/>
      <c r="D61" s="26" t="n"/>
      <c r="E61" s="25" t="n"/>
      <c r="F61" s="27" t="n"/>
      <c r="G61" s="28">
        <f>IF(D61="","",IFERROR(VLOOKUP(D61,'Parámetros'!$A$12:$C$17,2,FALSE),""))</f>
        <v/>
      </c>
      <c r="H61" s="50">
        <f>IF(OR(F61="",G61=""),"",IFERROR(F61/G61,""))</f>
        <v/>
      </c>
      <c r="I61" s="25" t="n"/>
      <c r="J61" s="25" t="n"/>
      <c r="K61" s="25" t="n"/>
      <c r="L61" s="13">
        <f>IF(OR(A61="",B61="",D61="",F61="",G61="",H61="",I61="",J61="",K61=""),"",IF(OR(IFERROR(VLOOKUP(K61,'Parámetros'!$L$5:$M$6,2,FALSE),99)&gt;=2,IFERROR(VLOOKUP(J61,'Parámetros'!$I$5:$J$8,2,FALSE),99)&gt;=2,IFERROR(VLOOKUP(I61,'Parámetros'!$F$5:$G$8,2,FALSE),99)&gt;=2,H61&lt;'Parámetros'!$B$5),"Revisar antes de autorizar",IF(OR(IFERROR(VLOOKUP(J61,'Parámetros'!$I$5:$J$8,2,FALSE),99)&gt;=1,IFERROR(VLOOKUP(I61,'Parámetros'!$F$5:$G$8,2,FALSE),99)&gt;=1,H61&lt;'Parámetros'!$B$6),"Programar revisión","Sin acción inmediata")))</f>
        <v/>
      </c>
      <c r="M61" s="28">
        <f>IF(OR(F61="",G61=""),"",MAX(G61-F61,0))</f>
        <v/>
      </c>
      <c r="N61" s="51" t="n"/>
      <c r="O61" s="47">
        <f>IF(OR(M61="",N61=""),"",M61*N61)</f>
        <v/>
      </c>
      <c r="P61" s="31" t="n"/>
      <c r="Q61" s="52">
        <f>IF(OR(B61="",D61=""),"",IFERROR(B61+VLOOKUP(D61,'Parámetros'!$A$12:$C$17,3,FALSE),""))</f>
        <v/>
      </c>
      <c r="R61" s="14">
        <f>IF(Q61="","",Q61-TODAY())</f>
        <v/>
      </c>
      <c r="S61" s="33">
        <f>IF(A61="","",IF(OR(B61="",D61="",F61="",G61="",H61="",I61="",J61="",K61="",P61="",Q61="",R61="",COUNTIF('Parámetros'!$A$12:$A$17,D61)=0,COUNTIF('Parámetros'!$F$5:$F$8,I61)=0,COUNTIF('Parámetros'!$I$5:$I$8,J61)=0,COUNTIF('Parámetros'!$L$5:$L$6,K61)=0,COUNTIF('Parámetros'!$O$5:$O$7,P61)=0),"Datos incompletos",IF(IFERROR(VLOOKUP(P61,'Parámetros'!$O$5:$P$7,2,FALSE),99)=1,"Atendida",IF(OR(H61&lt;'Parámetros'!$B$5,IFERROR(VLOOKUP(I61,'Parámetros'!$F$5:$G$8,2,FALSE),99)&gt;=2,IFERROR(VLOOKUP(J61,'Parámetros'!$I$5:$J$8,2,FALSE),99)&gt;=2,IFERROR(VLOOKUP(K61,'Parámetros'!$L$5:$M$6,2,FALSE),99)&gt;=2),"Atención prioritaria",IF(Q61&lt;TODAY(),"Revisión vencida",IF(OR(H61&lt;'Parámetros'!$B$6,IFERROR(VLOOKUP(I61,'Parámetros'!$F$5:$G$8,2,FALSE),99)&gt;=1,IFERROR(VLOOKUP(J61,'Parámetros'!$I$5:$J$8,2,FALSE),99)&gt;=1,R61&lt;='Parámetros'!$B$7),"Revisar pronto","Sin alerta"))))))</f>
        <v/>
      </c>
      <c r="T61" s="25" t="n"/>
    </row>
    <row r="62">
      <c r="A62" s="25" t="n"/>
      <c r="B62" s="45" t="n"/>
      <c r="C62" s="25" t="n"/>
      <c r="D62" s="26" t="n"/>
      <c r="E62" s="25" t="n"/>
      <c r="F62" s="27" t="n"/>
      <c r="G62" s="34">
        <f>IF(D62="","",IFERROR(VLOOKUP(D62,'Parámetros'!$A$12:$C$17,2,FALSE),""))</f>
        <v/>
      </c>
      <c r="H62" s="48">
        <f>IF(OR(F62="",G62=""),"",IFERROR(F62/G62,""))</f>
        <v/>
      </c>
      <c r="I62" s="25" t="n"/>
      <c r="J62" s="25" t="n"/>
      <c r="K62" s="25" t="n"/>
      <c r="L62" s="10">
        <f>IF(OR(A62="",B62="",D62="",F62="",G62="",H62="",I62="",J62="",K62=""),"",IF(OR(IFERROR(VLOOKUP(K62,'Parámetros'!$L$5:$M$6,2,FALSE),99)&gt;=2,IFERROR(VLOOKUP(J62,'Parámetros'!$I$5:$J$8,2,FALSE),99)&gt;=2,IFERROR(VLOOKUP(I62,'Parámetros'!$F$5:$G$8,2,FALSE),99)&gt;=2,H62&lt;'Parámetros'!$B$5),"Revisar antes de autorizar",IF(OR(IFERROR(VLOOKUP(J62,'Parámetros'!$I$5:$J$8,2,FALSE),99)&gt;=1,IFERROR(VLOOKUP(I62,'Parámetros'!$F$5:$G$8,2,FALSE),99)&gt;=1,H62&lt;'Parámetros'!$B$6),"Programar revisión","Sin acción inmediata")))</f>
        <v/>
      </c>
      <c r="M62" s="34">
        <f>IF(OR(F62="",G62=""),"",MAX(G62-F62,0))</f>
        <v/>
      </c>
      <c r="N62" s="51" t="n"/>
      <c r="O62" s="53">
        <f>IF(OR(M62="",N62=""),"",M62*N62)</f>
        <v/>
      </c>
      <c r="P62" s="31" t="n"/>
      <c r="Q62" s="44">
        <f>IF(OR(B62="",D62=""),"",IFERROR(B62+VLOOKUP(D62,'Parámetros'!$A$12:$C$17,3,FALSE),""))</f>
        <v/>
      </c>
      <c r="R62" s="11">
        <f>IF(Q62="","",Q62-TODAY())</f>
        <v/>
      </c>
      <c r="S62" s="36">
        <f>IF(A62="","",IF(OR(B62="",D62="",F62="",G62="",H62="",I62="",J62="",K62="",P62="",Q62="",R62="",COUNTIF('Parámetros'!$A$12:$A$17,D62)=0,COUNTIF('Parámetros'!$F$5:$F$8,I62)=0,COUNTIF('Parámetros'!$I$5:$I$8,J62)=0,COUNTIF('Parámetros'!$L$5:$L$6,K62)=0,COUNTIF('Parámetros'!$O$5:$O$7,P62)=0),"Datos incompletos",IF(IFERROR(VLOOKUP(P62,'Parámetros'!$O$5:$P$7,2,FALSE),99)=1,"Atendida",IF(OR(H62&lt;'Parámetros'!$B$5,IFERROR(VLOOKUP(I62,'Parámetros'!$F$5:$G$8,2,FALSE),99)&gt;=2,IFERROR(VLOOKUP(J62,'Parámetros'!$I$5:$J$8,2,FALSE),99)&gt;=2,IFERROR(VLOOKUP(K62,'Parámetros'!$L$5:$M$6,2,FALSE),99)&gt;=2),"Atención prioritaria",IF(Q62&lt;TODAY(),"Revisión vencida",IF(OR(H62&lt;'Parámetros'!$B$6,IFERROR(VLOOKUP(I62,'Parámetros'!$F$5:$G$8,2,FALSE),99)&gt;=1,IFERROR(VLOOKUP(J62,'Parámetros'!$I$5:$J$8,2,FALSE),99)&gt;=1,R62&lt;='Parámetros'!$B$7),"Revisar pronto","Sin alerta"))))))</f>
        <v/>
      </c>
      <c r="T62" s="25" t="n"/>
    </row>
    <row r="63">
      <c r="A63" s="25" t="n"/>
      <c r="B63" s="45" t="n"/>
      <c r="C63" s="25" t="n"/>
      <c r="D63" s="26" t="n"/>
      <c r="E63" s="25" t="n"/>
      <c r="F63" s="27" t="n"/>
      <c r="G63" s="28">
        <f>IF(D63="","",IFERROR(VLOOKUP(D63,'Parámetros'!$A$12:$C$17,2,FALSE),""))</f>
        <v/>
      </c>
      <c r="H63" s="50">
        <f>IF(OR(F63="",G63=""),"",IFERROR(F63/G63,""))</f>
        <v/>
      </c>
      <c r="I63" s="25" t="n"/>
      <c r="J63" s="25" t="n"/>
      <c r="K63" s="25" t="n"/>
      <c r="L63" s="13">
        <f>IF(OR(A63="",B63="",D63="",F63="",G63="",H63="",I63="",J63="",K63=""),"",IF(OR(IFERROR(VLOOKUP(K63,'Parámetros'!$L$5:$M$6,2,FALSE),99)&gt;=2,IFERROR(VLOOKUP(J63,'Parámetros'!$I$5:$J$8,2,FALSE),99)&gt;=2,IFERROR(VLOOKUP(I63,'Parámetros'!$F$5:$G$8,2,FALSE),99)&gt;=2,H63&lt;'Parámetros'!$B$5),"Revisar antes de autorizar",IF(OR(IFERROR(VLOOKUP(J63,'Parámetros'!$I$5:$J$8,2,FALSE),99)&gt;=1,IFERROR(VLOOKUP(I63,'Parámetros'!$F$5:$G$8,2,FALSE),99)&gt;=1,H63&lt;'Parámetros'!$B$6),"Programar revisión","Sin acción inmediata")))</f>
        <v/>
      </c>
      <c r="M63" s="28">
        <f>IF(OR(F63="",G63=""),"",MAX(G63-F63,0))</f>
        <v/>
      </c>
      <c r="N63" s="51" t="n"/>
      <c r="O63" s="47">
        <f>IF(OR(M63="",N63=""),"",M63*N63)</f>
        <v/>
      </c>
      <c r="P63" s="31" t="n"/>
      <c r="Q63" s="52">
        <f>IF(OR(B63="",D63=""),"",IFERROR(B63+VLOOKUP(D63,'Parámetros'!$A$12:$C$17,3,FALSE),""))</f>
        <v/>
      </c>
      <c r="R63" s="14">
        <f>IF(Q63="","",Q63-TODAY())</f>
        <v/>
      </c>
      <c r="S63" s="33">
        <f>IF(A63="","",IF(OR(B63="",D63="",F63="",G63="",H63="",I63="",J63="",K63="",P63="",Q63="",R63="",COUNTIF('Parámetros'!$A$12:$A$17,D63)=0,COUNTIF('Parámetros'!$F$5:$F$8,I63)=0,COUNTIF('Parámetros'!$I$5:$I$8,J63)=0,COUNTIF('Parámetros'!$L$5:$L$6,K63)=0,COUNTIF('Parámetros'!$O$5:$O$7,P63)=0),"Datos incompletos",IF(IFERROR(VLOOKUP(P63,'Parámetros'!$O$5:$P$7,2,FALSE),99)=1,"Atendida",IF(OR(H63&lt;'Parámetros'!$B$5,IFERROR(VLOOKUP(I63,'Parámetros'!$F$5:$G$8,2,FALSE),99)&gt;=2,IFERROR(VLOOKUP(J63,'Parámetros'!$I$5:$J$8,2,FALSE),99)&gt;=2,IFERROR(VLOOKUP(K63,'Parámetros'!$L$5:$M$6,2,FALSE),99)&gt;=2),"Atención prioritaria",IF(Q63&lt;TODAY(),"Revisión vencida",IF(OR(H63&lt;'Parámetros'!$B$6,IFERROR(VLOOKUP(I63,'Parámetros'!$F$5:$G$8,2,FALSE),99)&gt;=1,IFERROR(VLOOKUP(J63,'Parámetros'!$I$5:$J$8,2,FALSE),99)&gt;=1,R63&lt;='Parámetros'!$B$7),"Revisar pronto","Sin alerta"))))))</f>
        <v/>
      </c>
      <c r="T63" s="25" t="n"/>
    </row>
    <row r="64">
      <c r="A64" s="25" t="n"/>
      <c r="B64" s="45" t="n"/>
      <c r="C64" s="25" t="n"/>
      <c r="D64" s="26" t="n"/>
      <c r="E64" s="25" t="n"/>
      <c r="F64" s="27" t="n"/>
      <c r="G64" s="34">
        <f>IF(D64="","",IFERROR(VLOOKUP(D64,'Parámetros'!$A$12:$C$17,2,FALSE),""))</f>
        <v/>
      </c>
      <c r="H64" s="48">
        <f>IF(OR(F64="",G64=""),"",IFERROR(F64/G64,""))</f>
        <v/>
      </c>
      <c r="I64" s="25" t="n"/>
      <c r="J64" s="25" t="n"/>
      <c r="K64" s="25" t="n"/>
      <c r="L64" s="10">
        <f>IF(OR(A64="",B64="",D64="",F64="",G64="",H64="",I64="",J64="",K64=""),"",IF(OR(IFERROR(VLOOKUP(K64,'Parámetros'!$L$5:$M$6,2,FALSE),99)&gt;=2,IFERROR(VLOOKUP(J64,'Parámetros'!$I$5:$J$8,2,FALSE),99)&gt;=2,IFERROR(VLOOKUP(I64,'Parámetros'!$F$5:$G$8,2,FALSE),99)&gt;=2,H64&lt;'Parámetros'!$B$5),"Revisar antes de autorizar",IF(OR(IFERROR(VLOOKUP(J64,'Parámetros'!$I$5:$J$8,2,FALSE),99)&gt;=1,IFERROR(VLOOKUP(I64,'Parámetros'!$F$5:$G$8,2,FALSE),99)&gt;=1,H64&lt;'Parámetros'!$B$6),"Programar revisión","Sin acción inmediata")))</f>
        <v/>
      </c>
      <c r="M64" s="34">
        <f>IF(OR(F64="",G64=""),"",MAX(G64-F64,0))</f>
        <v/>
      </c>
      <c r="N64" s="51" t="n"/>
      <c r="O64" s="53">
        <f>IF(OR(M64="",N64=""),"",M64*N64)</f>
        <v/>
      </c>
      <c r="P64" s="31" t="n"/>
      <c r="Q64" s="44">
        <f>IF(OR(B64="",D64=""),"",IFERROR(B64+VLOOKUP(D64,'Parámetros'!$A$12:$C$17,3,FALSE),""))</f>
        <v/>
      </c>
      <c r="R64" s="11">
        <f>IF(Q64="","",Q64-TODAY())</f>
        <v/>
      </c>
      <c r="S64" s="36">
        <f>IF(A64="","",IF(OR(B64="",D64="",F64="",G64="",H64="",I64="",J64="",K64="",P64="",Q64="",R64="",COUNTIF('Parámetros'!$A$12:$A$17,D64)=0,COUNTIF('Parámetros'!$F$5:$F$8,I64)=0,COUNTIF('Parámetros'!$I$5:$I$8,J64)=0,COUNTIF('Parámetros'!$L$5:$L$6,K64)=0,COUNTIF('Parámetros'!$O$5:$O$7,P64)=0),"Datos incompletos",IF(IFERROR(VLOOKUP(P64,'Parámetros'!$O$5:$P$7,2,FALSE),99)=1,"Atendida",IF(OR(H64&lt;'Parámetros'!$B$5,IFERROR(VLOOKUP(I64,'Parámetros'!$F$5:$G$8,2,FALSE),99)&gt;=2,IFERROR(VLOOKUP(J64,'Parámetros'!$I$5:$J$8,2,FALSE),99)&gt;=2,IFERROR(VLOOKUP(K64,'Parámetros'!$L$5:$M$6,2,FALSE),99)&gt;=2),"Atención prioritaria",IF(Q64&lt;TODAY(),"Revisión vencida",IF(OR(H64&lt;'Parámetros'!$B$6,IFERROR(VLOOKUP(I64,'Parámetros'!$F$5:$G$8,2,FALSE),99)&gt;=1,IFERROR(VLOOKUP(J64,'Parámetros'!$I$5:$J$8,2,FALSE),99)&gt;=1,R64&lt;='Parámetros'!$B$7),"Revisar pronto","Sin alerta"))))))</f>
        <v/>
      </c>
      <c r="T64" s="25" t="n"/>
    </row>
    <row r="65">
      <c r="A65" s="25" t="n"/>
      <c r="B65" s="45" t="n"/>
      <c r="C65" s="25" t="n"/>
      <c r="D65" s="26" t="n"/>
      <c r="E65" s="25" t="n"/>
      <c r="F65" s="27" t="n"/>
      <c r="G65" s="28">
        <f>IF(D65="","",IFERROR(VLOOKUP(D65,'Parámetros'!$A$12:$C$17,2,FALSE),""))</f>
        <v/>
      </c>
      <c r="H65" s="50">
        <f>IF(OR(F65="",G65=""),"",IFERROR(F65/G65,""))</f>
        <v/>
      </c>
      <c r="I65" s="25" t="n"/>
      <c r="J65" s="25" t="n"/>
      <c r="K65" s="25" t="n"/>
      <c r="L65" s="13">
        <f>IF(OR(A65="",B65="",D65="",F65="",G65="",H65="",I65="",J65="",K65=""),"",IF(OR(IFERROR(VLOOKUP(K65,'Parámetros'!$L$5:$M$6,2,FALSE),99)&gt;=2,IFERROR(VLOOKUP(J65,'Parámetros'!$I$5:$J$8,2,FALSE),99)&gt;=2,IFERROR(VLOOKUP(I65,'Parámetros'!$F$5:$G$8,2,FALSE),99)&gt;=2,H65&lt;'Parámetros'!$B$5),"Revisar antes de autorizar",IF(OR(IFERROR(VLOOKUP(J65,'Parámetros'!$I$5:$J$8,2,FALSE),99)&gt;=1,IFERROR(VLOOKUP(I65,'Parámetros'!$F$5:$G$8,2,FALSE),99)&gt;=1,H65&lt;'Parámetros'!$B$6),"Programar revisión","Sin acción inmediata")))</f>
        <v/>
      </c>
      <c r="M65" s="28">
        <f>IF(OR(F65="",G65=""),"",MAX(G65-F65,0))</f>
        <v/>
      </c>
      <c r="N65" s="51" t="n"/>
      <c r="O65" s="47">
        <f>IF(OR(M65="",N65=""),"",M65*N65)</f>
        <v/>
      </c>
      <c r="P65" s="31" t="n"/>
      <c r="Q65" s="52">
        <f>IF(OR(B65="",D65=""),"",IFERROR(B65+VLOOKUP(D65,'Parámetros'!$A$12:$C$17,3,FALSE),""))</f>
        <v/>
      </c>
      <c r="R65" s="14">
        <f>IF(Q65="","",Q65-TODAY())</f>
        <v/>
      </c>
      <c r="S65" s="33">
        <f>IF(A65="","",IF(OR(B65="",D65="",F65="",G65="",H65="",I65="",J65="",K65="",P65="",Q65="",R65="",COUNTIF('Parámetros'!$A$12:$A$17,D65)=0,COUNTIF('Parámetros'!$F$5:$F$8,I65)=0,COUNTIF('Parámetros'!$I$5:$I$8,J65)=0,COUNTIF('Parámetros'!$L$5:$L$6,K65)=0,COUNTIF('Parámetros'!$O$5:$O$7,P65)=0),"Datos incompletos",IF(IFERROR(VLOOKUP(P65,'Parámetros'!$O$5:$P$7,2,FALSE),99)=1,"Atendida",IF(OR(H65&lt;'Parámetros'!$B$5,IFERROR(VLOOKUP(I65,'Parámetros'!$F$5:$G$8,2,FALSE),99)&gt;=2,IFERROR(VLOOKUP(J65,'Parámetros'!$I$5:$J$8,2,FALSE),99)&gt;=2,IFERROR(VLOOKUP(K65,'Parámetros'!$L$5:$M$6,2,FALSE),99)&gt;=2),"Atención prioritaria",IF(Q65&lt;TODAY(),"Revisión vencida",IF(OR(H65&lt;'Parámetros'!$B$6,IFERROR(VLOOKUP(I65,'Parámetros'!$F$5:$G$8,2,FALSE),99)&gt;=1,IFERROR(VLOOKUP(J65,'Parámetros'!$I$5:$J$8,2,FALSE),99)&gt;=1,R65&lt;='Parámetros'!$B$7),"Revisar pronto","Sin alerta"))))))</f>
        <v/>
      </c>
      <c r="T65" s="25" t="n"/>
    </row>
    <row r="66">
      <c r="A66" s="25" t="n"/>
      <c r="B66" s="45" t="n"/>
      <c r="C66" s="25" t="n"/>
      <c r="D66" s="26" t="n"/>
      <c r="E66" s="25" t="n"/>
      <c r="F66" s="27" t="n"/>
      <c r="G66" s="34">
        <f>IF(D66="","",IFERROR(VLOOKUP(D66,'Parámetros'!$A$12:$C$17,2,FALSE),""))</f>
        <v/>
      </c>
      <c r="H66" s="48">
        <f>IF(OR(F66="",G66=""),"",IFERROR(F66/G66,""))</f>
        <v/>
      </c>
      <c r="I66" s="25" t="n"/>
      <c r="J66" s="25" t="n"/>
      <c r="K66" s="25" t="n"/>
      <c r="L66" s="10">
        <f>IF(OR(A66="",B66="",D66="",F66="",G66="",H66="",I66="",J66="",K66=""),"",IF(OR(IFERROR(VLOOKUP(K66,'Parámetros'!$L$5:$M$6,2,FALSE),99)&gt;=2,IFERROR(VLOOKUP(J66,'Parámetros'!$I$5:$J$8,2,FALSE),99)&gt;=2,IFERROR(VLOOKUP(I66,'Parámetros'!$F$5:$G$8,2,FALSE),99)&gt;=2,H66&lt;'Parámetros'!$B$5),"Revisar antes de autorizar",IF(OR(IFERROR(VLOOKUP(J66,'Parámetros'!$I$5:$J$8,2,FALSE),99)&gt;=1,IFERROR(VLOOKUP(I66,'Parámetros'!$F$5:$G$8,2,FALSE),99)&gt;=1,H66&lt;'Parámetros'!$B$6),"Programar revisión","Sin acción inmediata")))</f>
        <v/>
      </c>
      <c r="M66" s="34">
        <f>IF(OR(F66="",G66=""),"",MAX(G66-F66,0))</f>
        <v/>
      </c>
      <c r="N66" s="51" t="n"/>
      <c r="O66" s="53">
        <f>IF(OR(M66="",N66=""),"",M66*N66)</f>
        <v/>
      </c>
      <c r="P66" s="31" t="n"/>
      <c r="Q66" s="44">
        <f>IF(OR(B66="",D66=""),"",IFERROR(B66+VLOOKUP(D66,'Parámetros'!$A$12:$C$17,3,FALSE),""))</f>
        <v/>
      </c>
      <c r="R66" s="11">
        <f>IF(Q66="","",Q66-TODAY())</f>
        <v/>
      </c>
      <c r="S66" s="36">
        <f>IF(A66="","",IF(OR(B66="",D66="",F66="",G66="",H66="",I66="",J66="",K66="",P66="",Q66="",R66="",COUNTIF('Parámetros'!$A$12:$A$17,D66)=0,COUNTIF('Parámetros'!$F$5:$F$8,I66)=0,COUNTIF('Parámetros'!$I$5:$I$8,J66)=0,COUNTIF('Parámetros'!$L$5:$L$6,K66)=0,COUNTIF('Parámetros'!$O$5:$O$7,P66)=0),"Datos incompletos",IF(IFERROR(VLOOKUP(P66,'Parámetros'!$O$5:$P$7,2,FALSE),99)=1,"Atendida",IF(OR(H66&lt;'Parámetros'!$B$5,IFERROR(VLOOKUP(I66,'Parámetros'!$F$5:$G$8,2,FALSE),99)&gt;=2,IFERROR(VLOOKUP(J66,'Parámetros'!$I$5:$J$8,2,FALSE),99)&gt;=2,IFERROR(VLOOKUP(K66,'Parámetros'!$L$5:$M$6,2,FALSE),99)&gt;=2),"Atención prioritaria",IF(Q66&lt;TODAY(),"Revisión vencida",IF(OR(H66&lt;'Parámetros'!$B$6,IFERROR(VLOOKUP(I66,'Parámetros'!$F$5:$G$8,2,FALSE),99)&gt;=1,IFERROR(VLOOKUP(J66,'Parámetros'!$I$5:$J$8,2,FALSE),99)&gt;=1,R66&lt;='Parámetros'!$B$7),"Revisar pronto","Sin alerta"))))))</f>
        <v/>
      </c>
      <c r="T66" s="25" t="n"/>
    </row>
    <row r="67">
      <c r="A67" s="25" t="n"/>
      <c r="B67" s="45" t="n"/>
      <c r="C67" s="25" t="n"/>
      <c r="D67" s="26" t="n"/>
      <c r="E67" s="25" t="n"/>
      <c r="F67" s="27" t="n"/>
      <c r="G67" s="28">
        <f>IF(D67="","",IFERROR(VLOOKUP(D67,'Parámetros'!$A$12:$C$17,2,FALSE),""))</f>
        <v/>
      </c>
      <c r="H67" s="50">
        <f>IF(OR(F67="",G67=""),"",IFERROR(F67/G67,""))</f>
        <v/>
      </c>
      <c r="I67" s="25" t="n"/>
      <c r="J67" s="25" t="n"/>
      <c r="K67" s="25" t="n"/>
      <c r="L67" s="13">
        <f>IF(OR(A67="",B67="",D67="",F67="",G67="",H67="",I67="",J67="",K67=""),"",IF(OR(IFERROR(VLOOKUP(K67,'Parámetros'!$L$5:$M$6,2,FALSE),99)&gt;=2,IFERROR(VLOOKUP(J67,'Parámetros'!$I$5:$J$8,2,FALSE),99)&gt;=2,IFERROR(VLOOKUP(I67,'Parámetros'!$F$5:$G$8,2,FALSE),99)&gt;=2,H67&lt;'Parámetros'!$B$5),"Revisar antes de autorizar",IF(OR(IFERROR(VLOOKUP(J67,'Parámetros'!$I$5:$J$8,2,FALSE),99)&gt;=1,IFERROR(VLOOKUP(I67,'Parámetros'!$F$5:$G$8,2,FALSE),99)&gt;=1,H67&lt;'Parámetros'!$B$6),"Programar revisión","Sin acción inmediata")))</f>
        <v/>
      </c>
      <c r="M67" s="28">
        <f>IF(OR(F67="",G67=""),"",MAX(G67-F67,0))</f>
        <v/>
      </c>
      <c r="N67" s="51" t="n"/>
      <c r="O67" s="47">
        <f>IF(OR(M67="",N67=""),"",M67*N67)</f>
        <v/>
      </c>
      <c r="P67" s="31" t="n"/>
      <c r="Q67" s="52">
        <f>IF(OR(B67="",D67=""),"",IFERROR(B67+VLOOKUP(D67,'Parámetros'!$A$12:$C$17,3,FALSE),""))</f>
        <v/>
      </c>
      <c r="R67" s="14">
        <f>IF(Q67="","",Q67-TODAY())</f>
        <v/>
      </c>
      <c r="S67" s="33">
        <f>IF(A67="","",IF(OR(B67="",D67="",F67="",G67="",H67="",I67="",J67="",K67="",P67="",Q67="",R67="",COUNTIF('Parámetros'!$A$12:$A$17,D67)=0,COUNTIF('Parámetros'!$F$5:$F$8,I67)=0,COUNTIF('Parámetros'!$I$5:$I$8,J67)=0,COUNTIF('Parámetros'!$L$5:$L$6,K67)=0,COUNTIF('Parámetros'!$O$5:$O$7,P67)=0),"Datos incompletos",IF(IFERROR(VLOOKUP(P67,'Parámetros'!$O$5:$P$7,2,FALSE),99)=1,"Atendida",IF(OR(H67&lt;'Parámetros'!$B$5,IFERROR(VLOOKUP(I67,'Parámetros'!$F$5:$G$8,2,FALSE),99)&gt;=2,IFERROR(VLOOKUP(J67,'Parámetros'!$I$5:$J$8,2,FALSE),99)&gt;=2,IFERROR(VLOOKUP(K67,'Parámetros'!$L$5:$M$6,2,FALSE),99)&gt;=2),"Atención prioritaria",IF(Q67&lt;TODAY(),"Revisión vencida",IF(OR(H67&lt;'Parámetros'!$B$6,IFERROR(VLOOKUP(I67,'Parámetros'!$F$5:$G$8,2,FALSE),99)&gt;=1,IFERROR(VLOOKUP(J67,'Parámetros'!$I$5:$J$8,2,FALSE),99)&gt;=1,R67&lt;='Parámetros'!$B$7),"Revisar pronto","Sin alerta"))))))</f>
        <v/>
      </c>
      <c r="T67" s="25" t="n"/>
    </row>
    <row r="68">
      <c r="A68" s="25" t="n"/>
      <c r="B68" s="45" t="n"/>
      <c r="C68" s="25" t="n"/>
      <c r="D68" s="26" t="n"/>
      <c r="E68" s="25" t="n"/>
      <c r="F68" s="27" t="n"/>
      <c r="G68" s="34">
        <f>IF(D68="","",IFERROR(VLOOKUP(D68,'Parámetros'!$A$12:$C$17,2,FALSE),""))</f>
        <v/>
      </c>
      <c r="H68" s="48">
        <f>IF(OR(F68="",G68=""),"",IFERROR(F68/G68,""))</f>
        <v/>
      </c>
      <c r="I68" s="25" t="n"/>
      <c r="J68" s="25" t="n"/>
      <c r="K68" s="25" t="n"/>
      <c r="L68" s="10">
        <f>IF(OR(A68="",B68="",D68="",F68="",G68="",H68="",I68="",J68="",K68=""),"",IF(OR(IFERROR(VLOOKUP(K68,'Parámetros'!$L$5:$M$6,2,FALSE),99)&gt;=2,IFERROR(VLOOKUP(J68,'Parámetros'!$I$5:$J$8,2,FALSE),99)&gt;=2,IFERROR(VLOOKUP(I68,'Parámetros'!$F$5:$G$8,2,FALSE),99)&gt;=2,H68&lt;'Parámetros'!$B$5),"Revisar antes de autorizar",IF(OR(IFERROR(VLOOKUP(J68,'Parámetros'!$I$5:$J$8,2,FALSE),99)&gt;=1,IFERROR(VLOOKUP(I68,'Parámetros'!$F$5:$G$8,2,FALSE),99)&gt;=1,H68&lt;'Parámetros'!$B$6),"Programar revisión","Sin acción inmediata")))</f>
        <v/>
      </c>
      <c r="M68" s="34">
        <f>IF(OR(F68="",G68=""),"",MAX(G68-F68,0))</f>
        <v/>
      </c>
      <c r="N68" s="51" t="n"/>
      <c r="O68" s="53">
        <f>IF(OR(M68="",N68=""),"",M68*N68)</f>
        <v/>
      </c>
      <c r="P68" s="31" t="n"/>
      <c r="Q68" s="44">
        <f>IF(OR(B68="",D68=""),"",IFERROR(B68+VLOOKUP(D68,'Parámetros'!$A$12:$C$17,3,FALSE),""))</f>
        <v/>
      </c>
      <c r="R68" s="11">
        <f>IF(Q68="","",Q68-TODAY())</f>
        <v/>
      </c>
      <c r="S68" s="36">
        <f>IF(A68="","",IF(OR(B68="",D68="",F68="",G68="",H68="",I68="",J68="",K68="",P68="",Q68="",R68="",COUNTIF('Parámetros'!$A$12:$A$17,D68)=0,COUNTIF('Parámetros'!$F$5:$F$8,I68)=0,COUNTIF('Parámetros'!$I$5:$I$8,J68)=0,COUNTIF('Parámetros'!$L$5:$L$6,K68)=0,COUNTIF('Parámetros'!$O$5:$O$7,P68)=0),"Datos incompletos",IF(IFERROR(VLOOKUP(P68,'Parámetros'!$O$5:$P$7,2,FALSE),99)=1,"Atendida",IF(OR(H68&lt;'Parámetros'!$B$5,IFERROR(VLOOKUP(I68,'Parámetros'!$F$5:$G$8,2,FALSE),99)&gt;=2,IFERROR(VLOOKUP(J68,'Parámetros'!$I$5:$J$8,2,FALSE),99)&gt;=2,IFERROR(VLOOKUP(K68,'Parámetros'!$L$5:$M$6,2,FALSE),99)&gt;=2),"Atención prioritaria",IF(Q68&lt;TODAY(),"Revisión vencida",IF(OR(H68&lt;'Parámetros'!$B$6,IFERROR(VLOOKUP(I68,'Parámetros'!$F$5:$G$8,2,FALSE),99)&gt;=1,IFERROR(VLOOKUP(J68,'Parámetros'!$I$5:$J$8,2,FALSE),99)&gt;=1,R68&lt;='Parámetros'!$B$7),"Revisar pronto","Sin alerta"))))))</f>
        <v/>
      </c>
      <c r="T68" s="25" t="n"/>
    </row>
    <row r="69">
      <c r="A69" s="25" t="n"/>
      <c r="B69" s="45" t="n"/>
      <c r="C69" s="25" t="n"/>
      <c r="D69" s="26" t="n"/>
      <c r="E69" s="25" t="n"/>
      <c r="F69" s="27" t="n"/>
      <c r="G69" s="28">
        <f>IF(D69="","",IFERROR(VLOOKUP(D69,'Parámetros'!$A$12:$C$17,2,FALSE),""))</f>
        <v/>
      </c>
      <c r="H69" s="50">
        <f>IF(OR(F69="",G69=""),"",IFERROR(F69/G69,""))</f>
        <v/>
      </c>
      <c r="I69" s="25" t="n"/>
      <c r="J69" s="25" t="n"/>
      <c r="K69" s="25" t="n"/>
      <c r="L69" s="13">
        <f>IF(OR(A69="",B69="",D69="",F69="",G69="",H69="",I69="",J69="",K69=""),"",IF(OR(IFERROR(VLOOKUP(K69,'Parámetros'!$L$5:$M$6,2,FALSE),99)&gt;=2,IFERROR(VLOOKUP(J69,'Parámetros'!$I$5:$J$8,2,FALSE),99)&gt;=2,IFERROR(VLOOKUP(I69,'Parámetros'!$F$5:$G$8,2,FALSE),99)&gt;=2,H69&lt;'Parámetros'!$B$5),"Revisar antes de autorizar",IF(OR(IFERROR(VLOOKUP(J69,'Parámetros'!$I$5:$J$8,2,FALSE),99)&gt;=1,IFERROR(VLOOKUP(I69,'Parámetros'!$F$5:$G$8,2,FALSE),99)&gt;=1,H69&lt;'Parámetros'!$B$6),"Programar revisión","Sin acción inmediata")))</f>
        <v/>
      </c>
      <c r="M69" s="28">
        <f>IF(OR(F69="",G69=""),"",MAX(G69-F69,0))</f>
        <v/>
      </c>
      <c r="N69" s="51" t="n"/>
      <c r="O69" s="47">
        <f>IF(OR(M69="",N69=""),"",M69*N69)</f>
        <v/>
      </c>
      <c r="P69" s="31" t="n"/>
      <c r="Q69" s="52">
        <f>IF(OR(B69="",D69=""),"",IFERROR(B69+VLOOKUP(D69,'Parámetros'!$A$12:$C$17,3,FALSE),""))</f>
        <v/>
      </c>
      <c r="R69" s="14">
        <f>IF(Q69="","",Q69-TODAY())</f>
        <v/>
      </c>
      <c r="S69" s="33">
        <f>IF(A69="","",IF(OR(B69="",D69="",F69="",G69="",H69="",I69="",J69="",K69="",P69="",Q69="",R69="",COUNTIF('Parámetros'!$A$12:$A$17,D69)=0,COUNTIF('Parámetros'!$F$5:$F$8,I69)=0,COUNTIF('Parámetros'!$I$5:$I$8,J69)=0,COUNTIF('Parámetros'!$L$5:$L$6,K69)=0,COUNTIF('Parámetros'!$O$5:$O$7,P69)=0),"Datos incompletos",IF(IFERROR(VLOOKUP(P69,'Parámetros'!$O$5:$P$7,2,FALSE),99)=1,"Atendida",IF(OR(H69&lt;'Parámetros'!$B$5,IFERROR(VLOOKUP(I69,'Parámetros'!$F$5:$G$8,2,FALSE),99)&gt;=2,IFERROR(VLOOKUP(J69,'Parámetros'!$I$5:$J$8,2,FALSE),99)&gt;=2,IFERROR(VLOOKUP(K69,'Parámetros'!$L$5:$M$6,2,FALSE),99)&gt;=2),"Atención prioritaria",IF(Q69&lt;TODAY(),"Revisión vencida",IF(OR(H69&lt;'Parámetros'!$B$6,IFERROR(VLOOKUP(I69,'Parámetros'!$F$5:$G$8,2,FALSE),99)&gt;=1,IFERROR(VLOOKUP(J69,'Parámetros'!$I$5:$J$8,2,FALSE),99)&gt;=1,R69&lt;='Parámetros'!$B$7),"Revisar pronto","Sin alerta"))))))</f>
        <v/>
      </c>
      <c r="T69" s="25" t="n"/>
    </row>
    <row r="70">
      <c r="A70" s="25" t="n"/>
      <c r="B70" s="45" t="n"/>
      <c r="C70" s="25" t="n"/>
      <c r="D70" s="26" t="n"/>
      <c r="E70" s="25" t="n"/>
      <c r="F70" s="27" t="n"/>
      <c r="G70" s="34">
        <f>IF(D70="","",IFERROR(VLOOKUP(D70,'Parámetros'!$A$12:$C$17,2,FALSE),""))</f>
        <v/>
      </c>
      <c r="H70" s="48">
        <f>IF(OR(F70="",G70=""),"",IFERROR(F70/G70,""))</f>
        <v/>
      </c>
      <c r="I70" s="25" t="n"/>
      <c r="J70" s="25" t="n"/>
      <c r="K70" s="25" t="n"/>
      <c r="L70" s="10">
        <f>IF(OR(A70="",B70="",D70="",F70="",G70="",H70="",I70="",J70="",K70=""),"",IF(OR(IFERROR(VLOOKUP(K70,'Parámetros'!$L$5:$M$6,2,FALSE),99)&gt;=2,IFERROR(VLOOKUP(J70,'Parámetros'!$I$5:$J$8,2,FALSE),99)&gt;=2,IFERROR(VLOOKUP(I70,'Parámetros'!$F$5:$G$8,2,FALSE),99)&gt;=2,H70&lt;'Parámetros'!$B$5),"Revisar antes de autorizar",IF(OR(IFERROR(VLOOKUP(J70,'Parámetros'!$I$5:$J$8,2,FALSE),99)&gt;=1,IFERROR(VLOOKUP(I70,'Parámetros'!$F$5:$G$8,2,FALSE),99)&gt;=1,H70&lt;'Parámetros'!$B$6),"Programar revisión","Sin acción inmediata")))</f>
        <v/>
      </c>
      <c r="M70" s="34">
        <f>IF(OR(F70="",G70=""),"",MAX(G70-F70,0))</f>
        <v/>
      </c>
      <c r="N70" s="51" t="n"/>
      <c r="O70" s="53">
        <f>IF(OR(M70="",N70=""),"",M70*N70)</f>
        <v/>
      </c>
      <c r="P70" s="31" t="n"/>
      <c r="Q70" s="44">
        <f>IF(OR(B70="",D70=""),"",IFERROR(B70+VLOOKUP(D70,'Parámetros'!$A$12:$C$17,3,FALSE),""))</f>
        <v/>
      </c>
      <c r="R70" s="11">
        <f>IF(Q70="","",Q70-TODAY())</f>
        <v/>
      </c>
      <c r="S70" s="36">
        <f>IF(A70="","",IF(OR(B70="",D70="",F70="",G70="",H70="",I70="",J70="",K70="",P70="",Q70="",R70="",COUNTIF('Parámetros'!$A$12:$A$17,D70)=0,COUNTIF('Parámetros'!$F$5:$F$8,I70)=0,COUNTIF('Parámetros'!$I$5:$I$8,J70)=0,COUNTIF('Parámetros'!$L$5:$L$6,K70)=0,COUNTIF('Parámetros'!$O$5:$O$7,P70)=0),"Datos incompletos",IF(IFERROR(VLOOKUP(P70,'Parámetros'!$O$5:$P$7,2,FALSE),99)=1,"Atendida",IF(OR(H70&lt;'Parámetros'!$B$5,IFERROR(VLOOKUP(I70,'Parámetros'!$F$5:$G$8,2,FALSE),99)&gt;=2,IFERROR(VLOOKUP(J70,'Parámetros'!$I$5:$J$8,2,FALSE),99)&gt;=2,IFERROR(VLOOKUP(K70,'Parámetros'!$L$5:$M$6,2,FALSE),99)&gt;=2),"Atención prioritaria",IF(Q70&lt;TODAY(),"Revisión vencida",IF(OR(H70&lt;'Parámetros'!$B$6,IFERROR(VLOOKUP(I70,'Parámetros'!$F$5:$G$8,2,FALSE),99)&gt;=1,IFERROR(VLOOKUP(J70,'Parámetros'!$I$5:$J$8,2,FALSE),99)&gt;=1,R70&lt;='Parámetros'!$B$7),"Revisar pronto","Sin alerta"))))))</f>
        <v/>
      </c>
      <c r="T70" s="25" t="n"/>
    </row>
    <row r="71">
      <c r="A71" s="25" t="n"/>
      <c r="B71" s="45" t="n"/>
      <c r="C71" s="25" t="n"/>
      <c r="D71" s="26" t="n"/>
      <c r="E71" s="25" t="n"/>
      <c r="F71" s="27" t="n"/>
      <c r="G71" s="28">
        <f>IF(D71="","",IFERROR(VLOOKUP(D71,'Parámetros'!$A$12:$C$17,2,FALSE),""))</f>
        <v/>
      </c>
      <c r="H71" s="50">
        <f>IF(OR(F71="",G71=""),"",IFERROR(F71/G71,""))</f>
        <v/>
      </c>
      <c r="I71" s="25" t="n"/>
      <c r="J71" s="25" t="n"/>
      <c r="K71" s="25" t="n"/>
      <c r="L71" s="13">
        <f>IF(OR(A71="",B71="",D71="",F71="",G71="",H71="",I71="",J71="",K71=""),"",IF(OR(IFERROR(VLOOKUP(K71,'Parámetros'!$L$5:$M$6,2,FALSE),99)&gt;=2,IFERROR(VLOOKUP(J71,'Parámetros'!$I$5:$J$8,2,FALSE),99)&gt;=2,IFERROR(VLOOKUP(I71,'Parámetros'!$F$5:$G$8,2,FALSE),99)&gt;=2,H71&lt;'Parámetros'!$B$5),"Revisar antes de autorizar",IF(OR(IFERROR(VLOOKUP(J71,'Parámetros'!$I$5:$J$8,2,FALSE),99)&gt;=1,IFERROR(VLOOKUP(I71,'Parámetros'!$F$5:$G$8,2,FALSE),99)&gt;=1,H71&lt;'Parámetros'!$B$6),"Programar revisión","Sin acción inmediata")))</f>
        <v/>
      </c>
      <c r="M71" s="28">
        <f>IF(OR(F71="",G71=""),"",MAX(G71-F71,0))</f>
        <v/>
      </c>
      <c r="N71" s="51" t="n"/>
      <c r="O71" s="47">
        <f>IF(OR(M71="",N71=""),"",M71*N71)</f>
        <v/>
      </c>
      <c r="P71" s="31" t="n"/>
      <c r="Q71" s="52">
        <f>IF(OR(B71="",D71=""),"",IFERROR(B71+VLOOKUP(D71,'Parámetros'!$A$12:$C$17,3,FALSE),""))</f>
        <v/>
      </c>
      <c r="R71" s="14">
        <f>IF(Q71="","",Q71-TODAY())</f>
        <v/>
      </c>
      <c r="S71" s="33">
        <f>IF(A71="","",IF(OR(B71="",D71="",F71="",G71="",H71="",I71="",J71="",K71="",P71="",Q71="",R71="",COUNTIF('Parámetros'!$A$12:$A$17,D71)=0,COUNTIF('Parámetros'!$F$5:$F$8,I71)=0,COUNTIF('Parámetros'!$I$5:$I$8,J71)=0,COUNTIF('Parámetros'!$L$5:$L$6,K71)=0,COUNTIF('Parámetros'!$O$5:$O$7,P71)=0),"Datos incompletos",IF(IFERROR(VLOOKUP(P71,'Parámetros'!$O$5:$P$7,2,FALSE),99)=1,"Atendida",IF(OR(H71&lt;'Parámetros'!$B$5,IFERROR(VLOOKUP(I71,'Parámetros'!$F$5:$G$8,2,FALSE),99)&gt;=2,IFERROR(VLOOKUP(J71,'Parámetros'!$I$5:$J$8,2,FALSE),99)&gt;=2,IFERROR(VLOOKUP(K71,'Parámetros'!$L$5:$M$6,2,FALSE),99)&gt;=2),"Atención prioritaria",IF(Q71&lt;TODAY(),"Revisión vencida",IF(OR(H71&lt;'Parámetros'!$B$6,IFERROR(VLOOKUP(I71,'Parámetros'!$F$5:$G$8,2,FALSE),99)&gt;=1,IFERROR(VLOOKUP(J71,'Parámetros'!$I$5:$J$8,2,FALSE),99)&gt;=1,R71&lt;='Parámetros'!$B$7),"Revisar pronto","Sin alerta"))))))</f>
        <v/>
      </c>
      <c r="T71" s="25" t="n"/>
    </row>
    <row r="72">
      <c r="A72" s="25" t="n"/>
      <c r="B72" s="45" t="n"/>
      <c r="C72" s="25" t="n"/>
      <c r="D72" s="26" t="n"/>
      <c r="E72" s="25" t="n"/>
      <c r="F72" s="27" t="n"/>
      <c r="G72" s="34">
        <f>IF(D72="","",IFERROR(VLOOKUP(D72,'Parámetros'!$A$12:$C$17,2,FALSE),""))</f>
        <v/>
      </c>
      <c r="H72" s="48">
        <f>IF(OR(F72="",G72=""),"",IFERROR(F72/G72,""))</f>
        <v/>
      </c>
      <c r="I72" s="25" t="n"/>
      <c r="J72" s="25" t="n"/>
      <c r="K72" s="25" t="n"/>
      <c r="L72" s="10">
        <f>IF(OR(A72="",B72="",D72="",F72="",G72="",H72="",I72="",J72="",K72=""),"",IF(OR(IFERROR(VLOOKUP(K72,'Parámetros'!$L$5:$M$6,2,FALSE),99)&gt;=2,IFERROR(VLOOKUP(J72,'Parámetros'!$I$5:$J$8,2,FALSE),99)&gt;=2,IFERROR(VLOOKUP(I72,'Parámetros'!$F$5:$G$8,2,FALSE),99)&gt;=2,H72&lt;'Parámetros'!$B$5),"Revisar antes de autorizar",IF(OR(IFERROR(VLOOKUP(J72,'Parámetros'!$I$5:$J$8,2,FALSE),99)&gt;=1,IFERROR(VLOOKUP(I72,'Parámetros'!$F$5:$G$8,2,FALSE),99)&gt;=1,H72&lt;'Parámetros'!$B$6),"Programar revisión","Sin acción inmediata")))</f>
        <v/>
      </c>
      <c r="M72" s="34">
        <f>IF(OR(F72="",G72=""),"",MAX(G72-F72,0))</f>
        <v/>
      </c>
      <c r="N72" s="51" t="n"/>
      <c r="O72" s="53">
        <f>IF(OR(M72="",N72=""),"",M72*N72)</f>
        <v/>
      </c>
      <c r="P72" s="31" t="n"/>
      <c r="Q72" s="44">
        <f>IF(OR(B72="",D72=""),"",IFERROR(B72+VLOOKUP(D72,'Parámetros'!$A$12:$C$17,3,FALSE),""))</f>
        <v/>
      </c>
      <c r="R72" s="11">
        <f>IF(Q72="","",Q72-TODAY())</f>
        <v/>
      </c>
      <c r="S72" s="36">
        <f>IF(A72="","",IF(OR(B72="",D72="",F72="",G72="",H72="",I72="",J72="",K72="",P72="",Q72="",R72="",COUNTIF('Parámetros'!$A$12:$A$17,D72)=0,COUNTIF('Parámetros'!$F$5:$F$8,I72)=0,COUNTIF('Parámetros'!$I$5:$I$8,J72)=0,COUNTIF('Parámetros'!$L$5:$L$6,K72)=0,COUNTIF('Parámetros'!$O$5:$O$7,P72)=0),"Datos incompletos",IF(IFERROR(VLOOKUP(P72,'Parámetros'!$O$5:$P$7,2,FALSE),99)=1,"Atendida",IF(OR(H72&lt;'Parámetros'!$B$5,IFERROR(VLOOKUP(I72,'Parámetros'!$F$5:$G$8,2,FALSE),99)&gt;=2,IFERROR(VLOOKUP(J72,'Parámetros'!$I$5:$J$8,2,FALSE),99)&gt;=2,IFERROR(VLOOKUP(K72,'Parámetros'!$L$5:$M$6,2,FALSE),99)&gt;=2),"Atención prioritaria",IF(Q72&lt;TODAY(),"Revisión vencida",IF(OR(H72&lt;'Parámetros'!$B$6,IFERROR(VLOOKUP(I72,'Parámetros'!$F$5:$G$8,2,FALSE),99)&gt;=1,IFERROR(VLOOKUP(J72,'Parámetros'!$I$5:$J$8,2,FALSE),99)&gt;=1,R72&lt;='Parámetros'!$B$7),"Revisar pronto","Sin alerta"))))))</f>
        <v/>
      </c>
      <c r="T72" s="25" t="n"/>
    </row>
    <row r="73">
      <c r="A73" s="25" t="n"/>
      <c r="B73" s="45" t="n"/>
      <c r="C73" s="25" t="n"/>
      <c r="D73" s="26" t="n"/>
      <c r="E73" s="25" t="n"/>
      <c r="F73" s="27" t="n"/>
      <c r="G73" s="28">
        <f>IF(D73="","",IFERROR(VLOOKUP(D73,'Parámetros'!$A$12:$C$17,2,FALSE),""))</f>
        <v/>
      </c>
      <c r="H73" s="50">
        <f>IF(OR(F73="",G73=""),"",IFERROR(F73/G73,""))</f>
        <v/>
      </c>
      <c r="I73" s="25" t="n"/>
      <c r="J73" s="25" t="n"/>
      <c r="K73" s="25" t="n"/>
      <c r="L73" s="13">
        <f>IF(OR(A73="",B73="",D73="",F73="",G73="",H73="",I73="",J73="",K73=""),"",IF(OR(IFERROR(VLOOKUP(K73,'Parámetros'!$L$5:$M$6,2,FALSE),99)&gt;=2,IFERROR(VLOOKUP(J73,'Parámetros'!$I$5:$J$8,2,FALSE),99)&gt;=2,IFERROR(VLOOKUP(I73,'Parámetros'!$F$5:$G$8,2,FALSE),99)&gt;=2,H73&lt;'Parámetros'!$B$5),"Revisar antes de autorizar",IF(OR(IFERROR(VLOOKUP(J73,'Parámetros'!$I$5:$J$8,2,FALSE),99)&gt;=1,IFERROR(VLOOKUP(I73,'Parámetros'!$F$5:$G$8,2,FALSE),99)&gt;=1,H73&lt;'Parámetros'!$B$6),"Programar revisión","Sin acción inmediata")))</f>
        <v/>
      </c>
      <c r="M73" s="28">
        <f>IF(OR(F73="",G73=""),"",MAX(G73-F73,0))</f>
        <v/>
      </c>
      <c r="N73" s="51" t="n"/>
      <c r="O73" s="47">
        <f>IF(OR(M73="",N73=""),"",M73*N73)</f>
        <v/>
      </c>
      <c r="P73" s="31" t="n"/>
      <c r="Q73" s="52">
        <f>IF(OR(B73="",D73=""),"",IFERROR(B73+VLOOKUP(D73,'Parámetros'!$A$12:$C$17,3,FALSE),""))</f>
        <v/>
      </c>
      <c r="R73" s="14">
        <f>IF(Q73="","",Q73-TODAY())</f>
        <v/>
      </c>
      <c r="S73" s="33">
        <f>IF(A73="","",IF(OR(B73="",D73="",F73="",G73="",H73="",I73="",J73="",K73="",P73="",Q73="",R73="",COUNTIF('Parámetros'!$A$12:$A$17,D73)=0,COUNTIF('Parámetros'!$F$5:$F$8,I73)=0,COUNTIF('Parámetros'!$I$5:$I$8,J73)=0,COUNTIF('Parámetros'!$L$5:$L$6,K73)=0,COUNTIF('Parámetros'!$O$5:$O$7,P73)=0),"Datos incompletos",IF(IFERROR(VLOOKUP(P73,'Parámetros'!$O$5:$P$7,2,FALSE),99)=1,"Atendida",IF(OR(H73&lt;'Parámetros'!$B$5,IFERROR(VLOOKUP(I73,'Parámetros'!$F$5:$G$8,2,FALSE),99)&gt;=2,IFERROR(VLOOKUP(J73,'Parámetros'!$I$5:$J$8,2,FALSE),99)&gt;=2,IFERROR(VLOOKUP(K73,'Parámetros'!$L$5:$M$6,2,FALSE),99)&gt;=2),"Atención prioritaria",IF(Q73&lt;TODAY(),"Revisión vencida",IF(OR(H73&lt;'Parámetros'!$B$6,IFERROR(VLOOKUP(I73,'Parámetros'!$F$5:$G$8,2,FALSE),99)&gt;=1,IFERROR(VLOOKUP(J73,'Parámetros'!$I$5:$J$8,2,FALSE),99)&gt;=1,R73&lt;='Parámetros'!$B$7),"Revisar pronto","Sin alerta"))))))</f>
        <v/>
      </c>
      <c r="T73" s="25" t="n"/>
    </row>
    <row r="74">
      <c r="A74" s="25" t="n"/>
      <c r="B74" s="45" t="n"/>
      <c r="C74" s="25" t="n"/>
      <c r="D74" s="26" t="n"/>
      <c r="E74" s="25" t="n"/>
      <c r="F74" s="27" t="n"/>
      <c r="G74" s="34">
        <f>IF(D74="","",IFERROR(VLOOKUP(D74,'Parámetros'!$A$12:$C$17,2,FALSE),""))</f>
        <v/>
      </c>
      <c r="H74" s="48">
        <f>IF(OR(F74="",G74=""),"",IFERROR(F74/G74,""))</f>
        <v/>
      </c>
      <c r="I74" s="25" t="n"/>
      <c r="J74" s="25" t="n"/>
      <c r="K74" s="25" t="n"/>
      <c r="L74" s="10">
        <f>IF(OR(A74="",B74="",D74="",F74="",G74="",H74="",I74="",J74="",K74=""),"",IF(OR(IFERROR(VLOOKUP(K74,'Parámetros'!$L$5:$M$6,2,FALSE),99)&gt;=2,IFERROR(VLOOKUP(J74,'Parámetros'!$I$5:$J$8,2,FALSE),99)&gt;=2,IFERROR(VLOOKUP(I74,'Parámetros'!$F$5:$G$8,2,FALSE),99)&gt;=2,H74&lt;'Parámetros'!$B$5),"Revisar antes de autorizar",IF(OR(IFERROR(VLOOKUP(J74,'Parámetros'!$I$5:$J$8,2,FALSE),99)&gt;=1,IFERROR(VLOOKUP(I74,'Parámetros'!$F$5:$G$8,2,FALSE),99)&gt;=1,H74&lt;'Parámetros'!$B$6),"Programar revisión","Sin acción inmediata")))</f>
        <v/>
      </c>
      <c r="M74" s="34">
        <f>IF(OR(F74="",G74=""),"",MAX(G74-F74,0))</f>
        <v/>
      </c>
      <c r="N74" s="51" t="n"/>
      <c r="O74" s="53">
        <f>IF(OR(M74="",N74=""),"",M74*N74)</f>
        <v/>
      </c>
      <c r="P74" s="31" t="n"/>
      <c r="Q74" s="44">
        <f>IF(OR(B74="",D74=""),"",IFERROR(B74+VLOOKUP(D74,'Parámetros'!$A$12:$C$17,3,FALSE),""))</f>
        <v/>
      </c>
      <c r="R74" s="11">
        <f>IF(Q74="","",Q74-TODAY())</f>
        <v/>
      </c>
      <c r="S74" s="36">
        <f>IF(A74="","",IF(OR(B74="",D74="",F74="",G74="",H74="",I74="",J74="",K74="",P74="",Q74="",R74="",COUNTIF('Parámetros'!$A$12:$A$17,D74)=0,COUNTIF('Parámetros'!$F$5:$F$8,I74)=0,COUNTIF('Parámetros'!$I$5:$I$8,J74)=0,COUNTIF('Parámetros'!$L$5:$L$6,K74)=0,COUNTIF('Parámetros'!$O$5:$O$7,P74)=0),"Datos incompletos",IF(IFERROR(VLOOKUP(P74,'Parámetros'!$O$5:$P$7,2,FALSE),99)=1,"Atendida",IF(OR(H74&lt;'Parámetros'!$B$5,IFERROR(VLOOKUP(I74,'Parámetros'!$F$5:$G$8,2,FALSE),99)&gt;=2,IFERROR(VLOOKUP(J74,'Parámetros'!$I$5:$J$8,2,FALSE),99)&gt;=2,IFERROR(VLOOKUP(K74,'Parámetros'!$L$5:$M$6,2,FALSE),99)&gt;=2),"Atención prioritaria",IF(Q74&lt;TODAY(),"Revisión vencida",IF(OR(H74&lt;'Parámetros'!$B$6,IFERROR(VLOOKUP(I74,'Parámetros'!$F$5:$G$8,2,FALSE),99)&gt;=1,IFERROR(VLOOKUP(J74,'Parámetros'!$I$5:$J$8,2,FALSE),99)&gt;=1,R74&lt;='Parámetros'!$B$7),"Revisar pronto","Sin alerta"))))))</f>
        <v/>
      </c>
      <c r="T74" s="25" t="n"/>
    </row>
    <row r="75">
      <c r="A75" s="25" t="n"/>
      <c r="B75" s="45" t="n"/>
      <c r="C75" s="25" t="n"/>
      <c r="D75" s="26" t="n"/>
      <c r="E75" s="25" t="n"/>
      <c r="F75" s="27" t="n"/>
      <c r="G75" s="28">
        <f>IF(D75="","",IFERROR(VLOOKUP(D75,'Parámetros'!$A$12:$C$17,2,FALSE),""))</f>
        <v/>
      </c>
      <c r="H75" s="50">
        <f>IF(OR(F75="",G75=""),"",IFERROR(F75/G75,""))</f>
        <v/>
      </c>
      <c r="I75" s="25" t="n"/>
      <c r="J75" s="25" t="n"/>
      <c r="K75" s="25" t="n"/>
      <c r="L75" s="13">
        <f>IF(OR(A75="",B75="",D75="",F75="",G75="",H75="",I75="",J75="",K75=""),"",IF(OR(IFERROR(VLOOKUP(K75,'Parámetros'!$L$5:$M$6,2,FALSE),99)&gt;=2,IFERROR(VLOOKUP(J75,'Parámetros'!$I$5:$J$8,2,FALSE),99)&gt;=2,IFERROR(VLOOKUP(I75,'Parámetros'!$F$5:$G$8,2,FALSE),99)&gt;=2,H75&lt;'Parámetros'!$B$5),"Revisar antes de autorizar",IF(OR(IFERROR(VLOOKUP(J75,'Parámetros'!$I$5:$J$8,2,FALSE),99)&gt;=1,IFERROR(VLOOKUP(I75,'Parámetros'!$F$5:$G$8,2,FALSE),99)&gt;=1,H75&lt;'Parámetros'!$B$6),"Programar revisión","Sin acción inmediata")))</f>
        <v/>
      </c>
      <c r="M75" s="28">
        <f>IF(OR(F75="",G75=""),"",MAX(G75-F75,0))</f>
        <v/>
      </c>
      <c r="N75" s="51" t="n"/>
      <c r="O75" s="47">
        <f>IF(OR(M75="",N75=""),"",M75*N75)</f>
        <v/>
      </c>
      <c r="P75" s="31" t="n"/>
      <c r="Q75" s="52">
        <f>IF(OR(B75="",D75=""),"",IFERROR(B75+VLOOKUP(D75,'Parámetros'!$A$12:$C$17,3,FALSE),""))</f>
        <v/>
      </c>
      <c r="R75" s="14">
        <f>IF(Q75="","",Q75-TODAY())</f>
        <v/>
      </c>
      <c r="S75" s="33">
        <f>IF(A75="","",IF(OR(B75="",D75="",F75="",G75="",H75="",I75="",J75="",K75="",P75="",Q75="",R75="",COUNTIF('Parámetros'!$A$12:$A$17,D75)=0,COUNTIF('Parámetros'!$F$5:$F$8,I75)=0,COUNTIF('Parámetros'!$I$5:$I$8,J75)=0,COUNTIF('Parámetros'!$L$5:$L$6,K75)=0,COUNTIF('Parámetros'!$O$5:$O$7,P75)=0),"Datos incompletos",IF(IFERROR(VLOOKUP(P75,'Parámetros'!$O$5:$P$7,2,FALSE),99)=1,"Atendida",IF(OR(H75&lt;'Parámetros'!$B$5,IFERROR(VLOOKUP(I75,'Parámetros'!$F$5:$G$8,2,FALSE),99)&gt;=2,IFERROR(VLOOKUP(J75,'Parámetros'!$I$5:$J$8,2,FALSE),99)&gt;=2,IFERROR(VLOOKUP(K75,'Parámetros'!$L$5:$M$6,2,FALSE),99)&gt;=2),"Atención prioritaria",IF(Q75&lt;TODAY(),"Revisión vencida",IF(OR(H75&lt;'Parámetros'!$B$6,IFERROR(VLOOKUP(I75,'Parámetros'!$F$5:$G$8,2,FALSE),99)&gt;=1,IFERROR(VLOOKUP(J75,'Parámetros'!$I$5:$J$8,2,FALSE),99)&gt;=1,R75&lt;='Parámetros'!$B$7),"Revisar pronto","Sin alerta"))))))</f>
        <v/>
      </c>
      <c r="T75" s="25" t="n"/>
    </row>
    <row r="76">
      <c r="A76" s="25" t="n"/>
      <c r="B76" s="45" t="n"/>
      <c r="C76" s="25" t="n"/>
      <c r="D76" s="26" t="n"/>
      <c r="E76" s="25" t="n"/>
      <c r="F76" s="27" t="n"/>
      <c r="G76" s="34">
        <f>IF(D76="","",IFERROR(VLOOKUP(D76,'Parámetros'!$A$12:$C$17,2,FALSE),""))</f>
        <v/>
      </c>
      <c r="H76" s="48">
        <f>IF(OR(F76="",G76=""),"",IFERROR(F76/G76,""))</f>
        <v/>
      </c>
      <c r="I76" s="25" t="n"/>
      <c r="J76" s="25" t="n"/>
      <c r="K76" s="25" t="n"/>
      <c r="L76" s="10">
        <f>IF(OR(A76="",B76="",D76="",F76="",G76="",H76="",I76="",J76="",K76=""),"",IF(OR(IFERROR(VLOOKUP(K76,'Parámetros'!$L$5:$M$6,2,FALSE),99)&gt;=2,IFERROR(VLOOKUP(J76,'Parámetros'!$I$5:$J$8,2,FALSE),99)&gt;=2,IFERROR(VLOOKUP(I76,'Parámetros'!$F$5:$G$8,2,FALSE),99)&gt;=2,H76&lt;'Parámetros'!$B$5),"Revisar antes de autorizar",IF(OR(IFERROR(VLOOKUP(J76,'Parámetros'!$I$5:$J$8,2,FALSE),99)&gt;=1,IFERROR(VLOOKUP(I76,'Parámetros'!$F$5:$G$8,2,FALSE),99)&gt;=1,H76&lt;'Parámetros'!$B$6),"Programar revisión","Sin acción inmediata")))</f>
        <v/>
      </c>
      <c r="M76" s="34">
        <f>IF(OR(F76="",G76=""),"",MAX(G76-F76,0))</f>
        <v/>
      </c>
      <c r="N76" s="51" t="n"/>
      <c r="O76" s="53">
        <f>IF(OR(M76="",N76=""),"",M76*N76)</f>
        <v/>
      </c>
      <c r="P76" s="31" t="n"/>
      <c r="Q76" s="44">
        <f>IF(OR(B76="",D76=""),"",IFERROR(B76+VLOOKUP(D76,'Parámetros'!$A$12:$C$17,3,FALSE),""))</f>
        <v/>
      </c>
      <c r="R76" s="11">
        <f>IF(Q76="","",Q76-TODAY())</f>
        <v/>
      </c>
      <c r="S76" s="36">
        <f>IF(A76="","",IF(OR(B76="",D76="",F76="",G76="",H76="",I76="",J76="",K76="",P76="",Q76="",R76="",COUNTIF('Parámetros'!$A$12:$A$17,D76)=0,COUNTIF('Parámetros'!$F$5:$F$8,I76)=0,COUNTIF('Parámetros'!$I$5:$I$8,J76)=0,COUNTIF('Parámetros'!$L$5:$L$6,K76)=0,COUNTIF('Parámetros'!$O$5:$O$7,P76)=0),"Datos incompletos",IF(IFERROR(VLOOKUP(P76,'Parámetros'!$O$5:$P$7,2,FALSE),99)=1,"Atendida",IF(OR(H76&lt;'Parámetros'!$B$5,IFERROR(VLOOKUP(I76,'Parámetros'!$F$5:$G$8,2,FALSE),99)&gt;=2,IFERROR(VLOOKUP(J76,'Parámetros'!$I$5:$J$8,2,FALSE),99)&gt;=2,IFERROR(VLOOKUP(K76,'Parámetros'!$L$5:$M$6,2,FALSE),99)&gt;=2),"Atención prioritaria",IF(Q76&lt;TODAY(),"Revisión vencida",IF(OR(H76&lt;'Parámetros'!$B$6,IFERROR(VLOOKUP(I76,'Parámetros'!$F$5:$G$8,2,FALSE),99)&gt;=1,IFERROR(VLOOKUP(J76,'Parámetros'!$I$5:$J$8,2,FALSE),99)&gt;=1,R76&lt;='Parámetros'!$B$7),"Revisar pronto","Sin alerta"))))))</f>
        <v/>
      </c>
      <c r="T76" s="25" t="n"/>
    </row>
    <row r="77">
      <c r="A77" s="25" t="n"/>
      <c r="B77" s="45" t="n"/>
      <c r="C77" s="25" t="n"/>
      <c r="D77" s="26" t="n"/>
      <c r="E77" s="25" t="n"/>
      <c r="F77" s="27" t="n"/>
      <c r="G77" s="28">
        <f>IF(D77="","",IFERROR(VLOOKUP(D77,'Parámetros'!$A$12:$C$17,2,FALSE),""))</f>
        <v/>
      </c>
      <c r="H77" s="50">
        <f>IF(OR(F77="",G77=""),"",IFERROR(F77/G77,""))</f>
        <v/>
      </c>
      <c r="I77" s="25" t="n"/>
      <c r="J77" s="25" t="n"/>
      <c r="K77" s="25" t="n"/>
      <c r="L77" s="13">
        <f>IF(OR(A77="",B77="",D77="",F77="",G77="",H77="",I77="",J77="",K77=""),"",IF(OR(IFERROR(VLOOKUP(K77,'Parámetros'!$L$5:$M$6,2,FALSE),99)&gt;=2,IFERROR(VLOOKUP(J77,'Parámetros'!$I$5:$J$8,2,FALSE),99)&gt;=2,IFERROR(VLOOKUP(I77,'Parámetros'!$F$5:$G$8,2,FALSE),99)&gt;=2,H77&lt;'Parámetros'!$B$5),"Revisar antes de autorizar",IF(OR(IFERROR(VLOOKUP(J77,'Parámetros'!$I$5:$J$8,2,FALSE),99)&gt;=1,IFERROR(VLOOKUP(I77,'Parámetros'!$F$5:$G$8,2,FALSE),99)&gt;=1,H77&lt;'Parámetros'!$B$6),"Programar revisión","Sin acción inmediata")))</f>
        <v/>
      </c>
      <c r="M77" s="28">
        <f>IF(OR(F77="",G77=""),"",MAX(G77-F77,0))</f>
        <v/>
      </c>
      <c r="N77" s="51" t="n"/>
      <c r="O77" s="47">
        <f>IF(OR(M77="",N77=""),"",M77*N77)</f>
        <v/>
      </c>
      <c r="P77" s="31" t="n"/>
      <c r="Q77" s="52">
        <f>IF(OR(B77="",D77=""),"",IFERROR(B77+VLOOKUP(D77,'Parámetros'!$A$12:$C$17,3,FALSE),""))</f>
        <v/>
      </c>
      <c r="R77" s="14">
        <f>IF(Q77="","",Q77-TODAY())</f>
        <v/>
      </c>
      <c r="S77" s="33">
        <f>IF(A77="","",IF(OR(B77="",D77="",F77="",G77="",H77="",I77="",J77="",K77="",P77="",Q77="",R77="",COUNTIF('Parámetros'!$A$12:$A$17,D77)=0,COUNTIF('Parámetros'!$F$5:$F$8,I77)=0,COUNTIF('Parámetros'!$I$5:$I$8,J77)=0,COUNTIF('Parámetros'!$L$5:$L$6,K77)=0,COUNTIF('Parámetros'!$O$5:$O$7,P77)=0),"Datos incompletos",IF(IFERROR(VLOOKUP(P77,'Parámetros'!$O$5:$P$7,2,FALSE),99)=1,"Atendida",IF(OR(H77&lt;'Parámetros'!$B$5,IFERROR(VLOOKUP(I77,'Parámetros'!$F$5:$G$8,2,FALSE),99)&gt;=2,IFERROR(VLOOKUP(J77,'Parámetros'!$I$5:$J$8,2,FALSE),99)&gt;=2,IFERROR(VLOOKUP(K77,'Parámetros'!$L$5:$M$6,2,FALSE),99)&gt;=2),"Atención prioritaria",IF(Q77&lt;TODAY(),"Revisión vencida",IF(OR(H77&lt;'Parámetros'!$B$6,IFERROR(VLOOKUP(I77,'Parámetros'!$F$5:$G$8,2,FALSE),99)&gt;=1,IFERROR(VLOOKUP(J77,'Parámetros'!$I$5:$J$8,2,FALSE),99)&gt;=1,R77&lt;='Parámetros'!$B$7),"Revisar pronto","Sin alerta"))))))</f>
        <v/>
      </c>
      <c r="T77" s="25" t="n"/>
    </row>
    <row r="78">
      <c r="A78" s="25" t="n"/>
      <c r="B78" s="45" t="n"/>
      <c r="C78" s="25" t="n"/>
      <c r="D78" s="26" t="n"/>
      <c r="E78" s="25" t="n"/>
      <c r="F78" s="27" t="n"/>
      <c r="G78" s="34">
        <f>IF(D78="","",IFERROR(VLOOKUP(D78,'Parámetros'!$A$12:$C$17,2,FALSE),""))</f>
        <v/>
      </c>
      <c r="H78" s="48">
        <f>IF(OR(F78="",G78=""),"",IFERROR(F78/G78,""))</f>
        <v/>
      </c>
      <c r="I78" s="25" t="n"/>
      <c r="J78" s="25" t="n"/>
      <c r="K78" s="25" t="n"/>
      <c r="L78" s="10">
        <f>IF(OR(A78="",B78="",D78="",F78="",G78="",H78="",I78="",J78="",K78=""),"",IF(OR(IFERROR(VLOOKUP(K78,'Parámetros'!$L$5:$M$6,2,FALSE),99)&gt;=2,IFERROR(VLOOKUP(J78,'Parámetros'!$I$5:$J$8,2,FALSE),99)&gt;=2,IFERROR(VLOOKUP(I78,'Parámetros'!$F$5:$G$8,2,FALSE),99)&gt;=2,H78&lt;'Parámetros'!$B$5),"Revisar antes de autorizar",IF(OR(IFERROR(VLOOKUP(J78,'Parámetros'!$I$5:$J$8,2,FALSE),99)&gt;=1,IFERROR(VLOOKUP(I78,'Parámetros'!$F$5:$G$8,2,FALSE),99)&gt;=1,H78&lt;'Parámetros'!$B$6),"Programar revisión","Sin acción inmediata")))</f>
        <v/>
      </c>
      <c r="M78" s="34">
        <f>IF(OR(F78="",G78=""),"",MAX(G78-F78,0))</f>
        <v/>
      </c>
      <c r="N78" s="51" t="n"/>
      <c r="O78" s="53">
        <f>IF(OR(M78="",N78=""),"",M78*N78)</f>
        <v/>
      </c>
      <c r="P78" s="31" t="n"/>
      <c r="Q78" s="44">
        <f>IF(OR(B78="",D78=""),"",IFERROR(B78+VLOOKUP(D78,'Parámetros'!$A$12:$C$17,3,FALSE),""))</f>
        <v/>
      </c>
      <c r="R78" s="11">
        <f>IF(Q78="","",Q78-TODAY())</f>
        <v/>
      </c>
      <c r="S78" s="36">
        <f>IF(A78="","",IF(OR(B78="",D78="",F78="",G78="",H78="",I78="",J78="",K78="",P78="",Q78="",R78="",COUNTIF('Parámetros'!$A$12:$A$17,D78)=0,COUNTIF('Parámetros'!$F$5:$F$8,I78)=0,COUNTIF('Parámetros'!$I$5:$I$8,J78)=0,COUNTIF('Parámetros'!$L$5:$L$6,K78)=0,COUNTIF('Parámetros'!$O$5:$O$7,P78)=0),"Datos incompletos",IF(IFERROR(VLOOKUP(P78,'Parámetros'!$O$5:$P$7,2,FALSE),99)=1,"Atendida",IF(OR(H78&lt;'Parámetros'!$B$5,IFERROR(VLOOKUP(I78,'Parámetros'!$F$5:$G$8,2,FALSE),99)&gt;=2,IFERROR(VLOOKUP(J78,'Parámetros'!$I$5:$J$8,2,FALSE),99)&gt;=2,IFERROR(VLOOKUP(K78,'Parámetros'!$L$5:$M$6,2,FALSE),99)&gt;=2),"Atención prioritaria",IF(Q78&lt;TODAY(),"Revisión vencida",IF(OR(H78&lt;'Parámetros'!$B$6,IFERROR(VLOOKUP(I78,'Parámetros'!$F$5:$G$8,2,FALSE),99)&gt;=1,IFERROR(VLOOKUP(J78,'Parámetros'!$I$5:$J$8,2,FALSE),99)&gt;=1,R78&lt;='Parámetros'!$B$7),"Revisar pronto","Sin alerta"))))))</f>
        <v/>
      </c>
      <c r="T78" s="25" t="n"/>
    </row>
    <row r="79">
      <c r="A79" s="25" t="n"/>
      <c r="B79" s="45" t="n"/>
      <c r="C79" s="25" t="n"/>
      <c r="D79" s="26" t="n"/>
      <c r="E79" s="25" t="n"/>
      <c r="F79" s="27" t="n"/>
      <c r="G79" s="28">
        <f>IF(D79="","",IFERROR(VLOOKUP(D79,'Parámetros'!$A$12:$C$17,2,FALSE),""))</f>
        <v/>
      </c>
      <c r="H79" s="50">
        <f>IF(OR(F79="",G79=""),"",IFERROR(F79/G79,""))</f>
        <v/>
      </c>
      <c r="I79" s="25" t="n"/>
      <c r="J79" s="25" t="n"/>
      <c r="K79" s="25" t="n"/>
      <c r="L79" s="13">
        <f>IF(OR(A79="",B79="",D79="",F79="",G79="",H79="",I79="",J79="",K79=""),"",IF(OR(IFERROR(VLOOKUP(K79,'Parámetros'!$L$5:$M$6,2,FALSE),99)&gt;=2,IFERROR(VLOOKUP(J79,'Parámetros'!$I$5:$J$8,2,FALSE),99)&gt;=2,IFERROR(VLOOKUP(I79,'Parámetros'!$F$5:$G$8,2,FALSE),99)&gt;=2,H79&lt;'Parámetros'!$B$5),"Revisar antes de autorizar",IF(OR(IFERROR(VLOOKUP(J79,'Parámetros'!$I$5:$J$8,2,FALSE),99)&gt;=1,IFERROR(VLOOKUP(I79,'Parámetros'!$F$5:$G$8,2,FALSE),99)&gt;=1,H79&lt;'Parámetros'!$B$6),"Programar revisión","Sin acción inmediata")))</f>
        <v/>
      </c>
      <c r="M79" s="28">
        <f>IF(OR(F79="",G79=""),"",MAX(G79-F79,0))</f>
        <v/>
      </c>
      <c r="N79" s="51" t="n"/>
      <c r="O79" s="47">
        <f>IF(OR(M79="",N79=""),"",M79*N79)</f>
        <v/>
      </c>
      <c r="P79" s="31" t="n"/>
      <c r="Q79" s="52">
        <f>IF(OR(B79="",D79=""),"",IFERROR(B79+VLOOKUP(D79,'Parámetros'!$A$12:$C$17,3,FALSE),""))</f>
        <v/>
      </c>
      <c r="R79" s="14">
        <f>IF(Q79="","",Q79-TODAY())</f>
        <v/>
      </c>
      <c r="S79" s="33">
        <f>IF(A79="","",IF(OR(B79="",D79="",F79="",G79="",H79="",I79="",J79="",K79="",P79="",Q79="",R79="",COUNTIF('Parámetros'!$A$12:$A$17,D79)=0,COUNTIF('Parámetros'!$F$5:$F$8,I79)=0,COUNTIF('Parámetros'!$I$5:$I$8,J79)=0,COUNTIF('Parámetros'!$L$5:$L$6,K79)=0,COUNTIF('Parámetros'!$O$5:$O$7,P79)=0),"Datos incompletos",IF(IFERROR(VLOOKUP(P79,'Parámetros'!$O$5:$P$7,2,FALSE),99)=1,"Atendida",IF(OR(H79&lt;'Parámetros'!$B$5,IFERROR(VLOOKUP(I79,'Parámetros'!$F$5:$G$8,2,FALSE),99)&gt;=2,IFERROR(VLOOKUP(J79,'Parámetros'!$I$5:$J$8,2,FALSE),99)&gt;=2,IFERROR(VLOOKUP(K79,'Parámetros'!$L$5:$M$6,2,FALSE),99)&gt;=2),"Atención prioritaria",IF(Q79&lt;TODAY(),"Revisión vencida",IF(OR(H79&lt;'Parámetros'!$B$6,IFERROR(VLOOKUP(I79,'Parámetros'!$F$5:$G$8,2,FALSE),99)&gt;=1,IFERROR(VLOOKUP(J79,'Parámetros'!$I$5:$J$8,2,FALSE),99)&gt;=1,R79&lt;='Parámetros'!$B$7),"Revisar pronto","Sin alerta"))))))</f>
        <v/>
      </c>
      <c r="T79" s="25" t="n"/>
    </row>
    <row r="80">
      <c r="A80" s="25" t="n"/>
      <c r="B80" s="45" t="n"/>
      <c r="C80" s="25" t="n"/>
      <c r="D80" s="26" t="n"/>
      <c r="E80" s="25" t="n"/>
      <c r="F80" s="27" t="n"/>
      <c r="G80" s="34">
        <f>IF(D80="","",IFERROR(VLOOKUP(D80,'Parámetros'!$A$12:$C$17,2,FALSE),""))</f>
        <v/>
      </c>
      <c r="H80" s="48">
        <f>IF(OR(F80="",G80=""),"",IFERROR(F80/G80,""))</f>
        <v/>
      </c>
      <c r="I80" s="25" t="n"/>
      <c r="J80" s="25" t="n"/>
      <c r="K80" s="25" t="n"/>
      <c r="L80" s="10">
        <f>IF(OR(A80="",B80="",D80="",F80="",G80="",H80="",I80="",J80="",K80=""),"",IF(OR(IFERROR(VLOOKUP(K80,'Parámetros'!$L$5:$M$6,2,FALSE),99)&gt;=2,IFERROR(VLOOKUP(J80,'Parámetros'!$I$5:$J$8,2,FALSE),99)&gt;=2,IFERROR(VLOOKUP(I80,'Parámetros'!$F$5:$G$8,2,FALSE),99)&gt;=2,H80&lt;'Parámetros'!$B$5),"Revisar antes de autorizar",IF(OR(IFERROR(VLOOKUP(J80,'Parámetros'!$I$5:$J$8,2,FALSE),99)&gt;=1,IFERROR(VLOOKUP(I80,'Parámetros'!$F$5:$G$8,2,FALSE),99)&gt;=1,H80&lt;'Parámetros'!$B$6),"Programar revisión","Sin acción inmediata")))</f>
        <v/>
      </c>
      <c r="M80" s="34">
        <f>IF(OR(F80="",G80=""),"",MAX(G80-F80,0))</f>
        <v/>
      </c>
      <c r="N80" s="51" t="n"/>
      <c r="O80" s="53">
        <f>IF(OR(M80="",N80=""),"",M80*N80)</f>
        <v/>
      </c>
      <c r="P80" s="31" t="n"/>
      <c r="Q80" s="44">
        <f>IF(OR(B80="",D80=""),"",IFERROR(B80+VLOOKUP(D80,'Parámetros'!$A$12:$C$17,3,FALSE),""))</f>
        <v/>
      </c>
      <c r="R80" s="11">
        <f>IF(Q80="","",Q80-TODAY())</f>
        <v/>
      </c>
      <c r="S80" s="36">
        <f>IF(A80="","",IF(OR(B80="",D80="",F80="",G80="",H80="",I80="",J80="",K80="",P80="",Q80="",R80="",COUNTIF('Parámetros'!$A$12:$A$17,D80)=0,COUNTIF('Parámetros'!$F$5:$F$8,I80)=0,COUNTIF('Parámetros'!$I$5:$I$8,J80)=0,COUNTIF('Parámetros'!$L$5:$L$6,K80)=0,COUNTIF('Parámetros'!$O$5:$O$7,P80)=0),"Datos incompletos",IF(IFERROR(VLOOKUP(P80,'Parámetros'!$O$5:$P$7,2,FALSE),99)=1,"Atendida",IF(OR(H80&lt;'Parámetros'!$B$5,IFERROR(VLOOKUP(I80,'Parámetros'!$F$5:$G$8,2,FALSE),99)&gt;=2,IFERROR(VLOOKUP(J80,'Parámetros'!$I$5:$J$8,2,FALSE),99)&gt;=2,IFERROR(VLOOKUP(K80,'Parámetros'!$L$5:$M$6,2,FALSE),99)&gt;=2),"Atención prioritaria",IF(Q80&lt;TODAY(),"Revisión vencida",IF(OR(H80&lt;'Parámetros'!$B$6,IFERROR(VLOOKUP(I80,'Parámetros'!$F$5:$G$8,2,FALSE),99)&gt;=1,IFERROR(VLOOKUP(J80,'Parámetros'!$I$5:$J$8,2,FALSE),99)&gt;=1,R80&lt;='Parámetros'!$B$7),"Revisar pronto","Sin alerta"))))))</f>
        <v/>
      </c>
      <c r="T80" s="25" t="n"/>
    </row>
    <row r="81">
      <c r="A81" s="25" t="n"/>
      <c r="B81" s="45" t="n"/>
      <c r="C81" s="25" t="n"/>
      <c r="D81" s="26" t="n"/>
      <c r="E81" s="25" t="n"/>
      <c r="F81" s="27" t="n"/>
      <c r="G81" s="28">
        <f>IF(D81="","",IFERROR(VLOOKUP(D81,'Parámetros'!$A$12:$C$17,2,FALSE),""))</f>
        <v/>
      </c>
      <c r="H81" s="50">
        <f>IF(OR(F81="",G81=""),"",IFERROR(F81/G81,""))</f>
        <v/>
      </c>
      <c r="I81" s="25" t="n"/>
      <c r="J81" s="25" t="n"/>
      <c r="K81" s="25" t="n"/>
      <c r="L81" s="13">
        <f>IF(OR(A81="",B81="",D81="",F81="",G81="",H81="",I81="",J81="",K81=""),"",IF(OR(IFERROR(VLOOKUP(K81,'Parámetros'!$L$5:$M$6,2,FALSE),99)&gt;=2,IFERROR(VLOOKUP(J81,'Parámetros'!$I$5:$J$8,2,FALSE),99)&gt;=2,IFERROR(VLOOKUP(I81,'Parámetros'!$F$5:$G$8,2,FALSE),99)&gt;=2,H81&lt;'Parámetros'!$B$5),"Revisar antes de autorizar",IF(OR(IFERROR(VLOOKUP(J81,'Parámetros'!$I$5:$J$8,2,FALSE),99)&gt;=1,IFERROR(VLOOKUP(I81,'Parámetros'!$F$5:$G$8,2,FALSE),99)&gt;=1,H81&lt;'Parámetros'!$B$6),"Programar revisión","Sin acción inmediata")))</f>
        <v/>
      </c>
      <c r="M81" s="28">
        <f>IF(OR(F81="",G81=""),"",MAX(G81-F81,0))</f>
        <v/>
      </c>
      <c r="N81" s="51" t="n"/>
      <c r="O81" s="47">
        <f>IF(OR(M81="",N81=""),"",M81*N81)</f>
        <v/>
      </c>
      <c r="P81" s="31" t="n"/>
      <c r="Q81" s="52">
        <f>IF(OR(B81="",D81=""),"",IFERROR(B81+VLOOKUP(D81,'Parámetros'!$A$12:$C$17,3,FALSE),""))</f>
        <v/>
      </c>
      <c r="R81" s="14">
        <f>IF(Q81="","",Q81-TODAY())</f>
        <v/>
      </c>
      <c r="S81" s="33">
        <f>IF(A81="","",IF(OR(B81="",D81="",F81="",G81="",H81="",I81="",J81="",K81="",P81="",Q81="",R81="",COUNTIF('Parámetros'!$A$12:$A$17,D81)=0,COUNTIF('Parámetros'!$F$5:$F$8,I81)=0,COUNTIF('Parámetros'!$I$5:$I$8,J81)=0,COUNTIF('Parámetros'!$L$5:$L$6,K81)=0,COUNTIF('Parámetros'!$O$5:$O$7,P81)=0),"Datos incompletos",IF(IFERROR(VLOOKUP(P81,'Parámetros'!$O$5:$P$7,2,FALSE),99)=1,"Atendida",IF(OR(H81&lt;'Parámetros'!$B$5,IFERROR(VLOOKUP(I81,'Parámetros'!$F$5:$G$8,2,FALSE),99)&gt;=2,IFERROR(VLOOKUP(J81,'Parámetros'!$I$5:$J$8,2,FALSE),99)&gt;=2,IFERROR(VLOOKUP(K81,'Parámetros'!$L$5:$M$6,2,FALSE),99)&gt;=2),"Atención prioritaria",IF(Q81&lt;TODAY(),"Revisión vencida",IF(OR(H81&lt;'Parámetros'!$B$6,IFERROR(VLOOKUP(I81,'Parámetros'!$F$5:$G$8,2,FALSE),99)&gt;=1,IFERROR(VLOOKUP(J81,'Parámetros'!$I$5:$J$8,2,FALSE),99)&gt;=1,R81&lt;='Parámetros'!$B$7),"Revisar pronto","Sin alerta"))))))</f>
        <v/>
      </c>
      <c r="T81" s="25" t="n"/>
    </row>
    <row r="82">
      <c r="A82" s="25" t="n"/>
      <c r="B82" s="45" t="n"/>
      <c r="C82" s="25" t="n"/>
      <c r="D82" s="26" t="n"/>
      <c r="E82" s="25" t="n"/>
      <c r="F82" s="27" t="n"/>
      <c r="G82" s="34">
        <f>IF(D82="","",IFERROR(VLOOKUP(D82,'Parámetros'!$A$12:$C$17,2,FALSE),""))</f>
        <v/>
      </c>
      <c r="H82" s="48">
        <f>IF(OR(F82="",G82=""),"",IFERROR(F82/G82,""))</f>
        <v/>
      </c>
      <c r="I82" s="25" t="n"/>
      <c r="J82" s="25" t="n"/>
      <c r="K82" s="25" t="n"/>
      <c r="L82" s="10">
        <f>IF(OR(A82="",B82="",D82="",F82="",G82="",H82="",I82="",J82="",K82=""),"",IF(OR(IFERROR(VLOOKUP(K82,'Parámetros'!$L$5:$M$6,2,FALSE),99)&gt;=2,IFERROR(VLOOKUP(J82,'Parámetros'!$I$5:$J$8,2,FALSE),99)&gt;=2,IFERROR(VLOOKUP(I82,'Parámetros'!$F$5:$G$8,2,FALSE),99)&gt;=2,H82&lt;'Parámetros'!$B$5),"Revisar antes de autorizar",IF(OR(IFERROR(VLOOKUP(J82,'Parámetros'!$I$5:$J$8,2,FALSE),99)&gt;=1,IFERROR(VLOOKUP(I82,'Parámetros'!$F$5:$G$8,2,FALSE),99)&gt;=1,H82&lt;'Parámetros'!$B$6),"Programar revisión","Sin acción inmediata")))</f>
        <v/>
      </c>
      <c r="M82" s="34">
        <f>IF(OR(F82="",G82=""),"",MAX(G82-F82,0))</f>
        <v/>
      </c>
      <c r="N82" s="51" t="n"/>
      <c r="O82" s="53">
        <f>IF(OR(M82="",N82=""),"",M82*N82)</f>
        <v/>
      </c>
      <c r="P82" s="31" t="n"/>
      <c r="Q82" s="44">
        <f>IF(OR(B82="",D82=""),"",IFERROR(B82+VLOOKUP(D82,'Parámetros'!$A$12:$C$17,3,FALSE),""))</f>
        <v/>
      </c>
      <c r="R82" s="11">
        <f>IF(Q82="","",Q82-TODAY())</f>
        <v/>
      </c>
      <c r="S82" s="36">
        <f>IF(A82="","",IF(OR(B82="",D82="",F82="",G82="",H82="",I82="",J82="",K82="",P82="",Q82="",R82="",COUNTIF('Parámetros'!$A$12:$A$17,D82)=0,COUNTIF('Parámetros'!$F$5:$F$8,I82)=0,COUNTIF('Parámetros'!$I$5:$I$8,J82)=0,COUNTIF('Parámetros'!$L$5:$L$6,K82)=0,COUNTIF('Parámetros'!$O$5:$O$7,P82)=0),"Datos incompletos",IF(IFERROR(VLOOKUP(P82,'Parámetros'!$O$5:$P$7,2,FALSE),99)=1,"Atendida",IF(OR(H82&lt;'Parámetros'!$B$5,IFERROR(VLOOKUP(I82,'Parámetros'!$F$5:$G$8,2,FALSE),99)&gt;=2,IFERROR(VLOOKUP(J82,'Parámetros'!$I$5:$J$8,2,FALSE),99)&gt;=2,IFERROR(VLOOKUP(K82,'Parámetros'!$L$5:$M$6,2,FALSE),99)&gt;=2),"Atención prioritaria",IF(Q82&lt;TODAY(),"Revisión vencida",IF(OR(H82&lt;'Parámetros'!$B$6,IFERROR(VLOOKUP(I82,'Parámetros'!$F$5:$G$8,2,FALSE),99)&gt;=1,IFERROR(VLOOKUP(J82,'Parámetros'!$I$5:$J$8,2,FALSE),99)&gt;=1,R82&lt;='Parámetros'!$B$7),"Revisar pronto","Sin alerta"))))))</f>
        <v/>
      </c>
      <c r="T82" s="25" t="n"/>
    </row>
    <row r="83">
      <c r="A83" s="25" t="n"/>
      <c r="B83" s="45" t="n"/>
      <c r="C83" s="25" t="n"/>
      <c r="D83" s="26" t="n"/>
      <c r="E83" s="25" t="n"/>
      <c r="F83" s="27" t="n"/>
      <c r="G83" s="28">
        <f>IF(D83="","",IFERROR(VLOOKUP(D83,'Parámetros'!$A$12:$C$17,2,FALSE),""))</f>
        <v/>
      </c>
      <c r="H83" s="50">
        <f>IF(OR(F83="",G83=""),"",IFERROR(F83/G83,""))</f>
        <v/>
      </c>
      <c r="I83" s="25" t="n"/>
      <c r="J83" s="25" t="n"/>
      <c r="K83" s="25" t="n"/>
      <c r="L83" s="13">
        <f>IF(OR(A83="",B83="",D83="",F83="",G83="",H83="",I83="",J83="",K83=""),"",IF(OR(IFERROR(VLOOKUP(K83,'Parámetros'!$L$5:$M$6,2,FALSE),99)&gt;=2,IFERROR(VLOOKUP(J83,'Parámetros'!$I$5:$J$8,2,FALSE),99)&gt;=2,IFERROR(VLOOKUP(I83,'Parámetros'!$F$5:$G$8,2,FALSE),99)&gt;=2,H83&lt;'Parámetros'!$B$5),"Revisar antes de autorizar",IF(OR(IFERROR(VLOOKUP(J83,'Parámetros'!$I$5:$J$8,2,FALSE),99)&gt;=1,IFERROR(VLOOKUP(I83,'Parámetros'!$F$5:$G$8,2,FALSE),99)&gt;=1,H83&lt;'Parámetros'!$B$6),"Programar revisión","Sin acción inmediata")))</f>
        <v/>
      </c>
      <c r="M83" s="28">
        <f>IF(OR(F83="",G83=""),"",MAX(G83-F83,0))</f>
        <v/>
      </c>
      <c r="N83" s="51" t="n"/>
      <c r="O83" s="47">
        <f>IF(OR(M83="",N83=""),"",M83*N83)</f>
        <v/>
      </c>
      <c r="P83" s="31" t="n"/>
      <c r="Q83" s="52">
        <f>IF(OR(B83="",D83=""),"",IFERROR(B83+VLOOKUP(D83,'Parámetros'!$A$12:$C$17,3,FALSE),""))</f>
        <v/>
      </c>
      <c r="R83" s="14">
        <f>IF(Q83="","",Q83-TODAY())</f>
        <v/>
      </c>
      <c r="S83" s="33">
        <f>IF(A83="","",IF(OR(B83="",D83="",F83="",G83="",H83="",I83="",J83="",K83="",P83="",Q83="",R83="",COUNTIF('Parámetros'!$A$12:$A$17,D83)=0,COUNTIF('Parámetros'!$F$5:$F$8,I83)=0,COUNTIF('Parámetros'!$I$5:$I$8,J83)=0,COUNTIF('Parámetros'!$L$5:$L$6,K83)=0,COUNTIF('Parámetros'!$O$5:$O$7,P83)=0),"Datos incompletos",IF(IFERROR(VLOOKUP(P83,'Parámetros'!$O$5:$P$7,2,FALSE),99)=1,"Atendida",IF(OR(H83&lt;'Parámetros'!$B$5,IFERROR(VLOOKUP(I83,'Parámetros'!$F$5:$G$8,2,FALSE),99)&gt;=2,IFERROR(VLOOKUP(J83,'Parámetros'!$I$5:$J$8,2,FALSE),99)&gt;=2,IFERROR(VLOOKUP(K83,'Parámetros'!$L$5:$M$6,2,FALSE),99)&gt;=2),"Atención prioritaria",IF(Q83&lt;TODAY(),"Revisión vencida",IF(OR(H83&lt;'Parámetros'!$B$6,IFERROR(VLOOKUP(I83,'Parámetros'!$F$5:$G$8,2,FALSE),99)&gt;=1,IFERROR(VLOOKUP(J83,'Parámetros'!$I$5:$J$8,2,FALSE),99)&gt;=1,R83&lt;='Parámetros'!$B$7),"Revisar pronto","Sin alerta"))))))</f>
        <v/>
      </c>
      <c r="T83" s="25" t="n"/>
    </row>
    <row r="84">
      <c r="A84" s="25" t="n"/>
      <c r="B84" s="45" t="n"/>
      <c r="C84" s="25" t="n"/>
      <c r="D84" s="26" t="n"/>
      <c r="E84" s="25" t="n"/>
      <c r="F84" s="27" t="n"/>
      <c r="G84" s="34">
        <f>IF(D84="","",IFERROR(VLOOKUP(D84,'Parámetros'!$A$12:$C$17,2,FALSE),""))</f>
        <v/>
      </c>
      <c r="H84" s="48">
        <f>IF(OR(F84="",G84=""),"",IFERROR(F84/G84,""))</f>
        <v/>
      </c>
      <c r="I84" s="25" t="n"/>
      <c r="J84" s="25" t="n"/>
      <c r="K84" s="25" t="n"/>
      <c r="L84" s="10">
        <f>IF(OR(A84="",B84="",D84="",F84="",G84="",H84="",I84="",J84="",K84=""),"",IF(OR(IFERROR(VLOOKUP(K84,'Parámetros'!$L$5:$M$6,2,FALSE),99)&gt;=2,IFERROR(VLOOKUP(J84,'Parámetros'!$I$5:$J$8,2,FALSE),99)&gt;=2,IFERROR(VLOOKUP(I84,'Parámetros'!$F$5:$G$8,2,FALSE),99)&gt;=2,H84&lt;'Parámetros'!$B$5),"Revisar antes de autorizar",IF(OR(IFERROR(VLOOKUP(J84,'Parámetros'!$I$5:$J$8,2,FALSE),99)&gt;=1,IFERROR(VLOOKUP(I84,'Parámetros'!$F$5:$G$8,2,FALSE),99)&gt;=1,H84&lt;'Parámetros'!$B$6),"Programar revisión","Sin acción inmediata")))</f>
        <v/>
      </c>
      <c r="M84" s="34">
        <f>IF(OR(F84="",G84=""),"",MAX(G84-F84,0))</f>
        <v/>
      </c>
      <c r="N84" s="51" t="n"/>
      <c r="O84" s="53">
        <f>IF(OR(M84="",N84=""),"",M84*N84)</f>
        <v/>
      </c>
      <c r="P84" s="31" t="n"/>
      <c r="Q84" s="44">
        <f>IF(OR(B84="",D84=""),"",IFERROR(B84+VLOOKUP(D84,'Parámetros'!$A$12:$C$17,3,FALSE),""))</f>
        <v/>
      </c>
      <c r="R84" s="11">
        <f>IF(Q84="","",Q84-TODAY())</f>
        <v/>
      </c>
      <c r="S84" s="36">
        <f>IF(A84="","",IF(OR(B84="",D84="",F84="",G84="",H84="",I84="",J84="",K84="",P84="",Q84="",R84="",COUNTIF('Parámetros'!$A$12:$A$17,D84)=0,COUNTIF('Parámetros'!$F$5:$F$8,I84)=0,COUNTIF('Parámetros'!$I$5:$I$8,J84)=0,COUNTIF('Parámetros'!$L$5:$L$6,K84)=0,COUNTIF('Parámetros'!$O$5:$O$7,P84)=0),"Datos incompletos",IF(IFERROR(VLOOKUP(P84,'Parámetros'!$O$5:$P$7,2,FALSE),99)=1,"Atendida",IF(OR(H84&lt;'Parámetros'!$B$5,IFERROR(VLOOKUP(I84,'Parámetros'!$F$5:$G$8,2,FALSE),99)&gt;=2,IFERROR(VLOOKUP(J84,'Parámetros'!$I$5:$J$8,2,FALSE),99)&gt;=2,IFERROR(VLOOKUP(K84,'Parámetros'!$L$5:$M$6,2,FALSE),99)&gt;=2),"Atención prioritaria",IF(Q84&lt;TODAY(),"Revisión vencida",IF(OR(H84&lt;'Parámetros'!$B$6,IFERROR(VLOOKUP(I84,'Parámetros'!$F$5:$G$8,2,FALSE),99)&gt;=1,IFERROR(VLOOKUP(J84,'Parámetros'!$I$5:$J$8,2,FALSE),99)&gt;=1,R84&lt;='Parámetros'!$B$7),"Revisar pronto","Sin alerta"))))))</f>
        <v/>
      </c>
      <c r="T84" s="25" t="n"/>
    </row>
    <row r="85">
      <c r="A85" s="25" t="n"/>
      <c r="B85" s="45" t="n"/>
      <c r="C85" s="25" t="n"/>
      <c r="D85" s="26" t="n"/>
      <c r="E85" s="25" t="n"/>
      <c r="F85" s="27" t="n"/>
      <c r="G85" s="28">
        <f>IF(D85="","",IFERROR(VLOOKUP(D85,'Parámetros'!$A$12:$C$17,2,FALSE),""))</f>
        <v/>
      </c>
      <c r="H85" s="50">
        <f>IF(OR(F85="",G85=""),"",IFERROR(F85/G85,""))</f>
        <v/>
      </c>
      <c r="I85" s="25" t="n"/>
      <c r="J85" s="25" t="n"/>
      <c r="K85" s="25" t="n"/>
      <c r="L85" s="13">
        <f>IF(OR(A85="",B85="",D85="",F85="",G85="",H85="",I85="",J85="",K85=""),"",IF(OR(IFERROR(VLOOKUP(K85,'Parámetros'!$L$5:$M$6,2,FALSE),99)&gt;=2,IFERROR(VLOOKUP(J85,'Parámetros'!$I$5:$J$8,2,FALSE),99)&gt;=2,IFERROR(VLOOKUP(I85,'Parámetros'!$F$5:$G$8,2,FALSE),99)&gt;=2,H85&lt;'Parámetros'!$B$5),"Revisar antes de autorizar",IF(OR(IFERROR(VLOOKUP(J85,'Parámetros'!$I$5:$J$8,2,FALSE),99)&gt;=1,IFERROR(VLOOKUP(I85,'Parámetros'!$F$5:$G$8,2,FALSE),99)&gt;=1,H85&lt;'Parámetros'!$B$6),"Programar revisión","Sin acción inmediata")))</f>
        <v/>
      </c>
      <c r="M85" s="28">
        <f>IF(OR(F85="",G85=""),"",MAX(G85-F85,0))</f>
        <v/>
      </c>
      <c r="N85" s="51" t="n"/>
      <c r="O85" s="47">
        <f>IF(OR(M85="",N85=""),"",M85*N85)</f>
        <v/>
      </c>
      <c r="P85" s="31" t="n"/>
      <c r="Q85" s="52">
        <f>IF(OR(B85="",D85=""),"",IFERROR(B85+VLOOKUP(D85,'Parámetros'!$A$12:$C$17,3,FALSE),""))</f>
        <v/>
      </c>
      <c r="R85" s="14">
        <f>IF(Q85="","",Q85-TODAY())</f>
        <v/>
      </c>
      <c r="S85" s="33">
        <f>IF(A85="","",IF(OR(B85="",D85="",F85="",G85="",H85="",I85="",J85="",K85="",P85="",Q85="",R85="",COUNTIF('Parámetros'!$A$12:$A$17,D85)=0,COUNTIF('Parámetros'!$F$5:$F$8,I85)=0,COUNTIF('Parámetros'!$I$5:$I$8,J85)=0,COUNTIF('Parámetros'!$L$5:$L$6,K85)=0,COUNTIF('Parámetros'!$O$5:$O$7,P85)=0),"Datos incompletos",IF(IFERROR(VLOOKUP(P85,'Parámetros'!$O$5:$P$7,2,FALSE),99)=1,"Atendida",IF(OR(H85&lt;'Parámetros'!$B$5,IFERROR(VLOOKUP(I85,'Parámetros'!$F$5:$G$8,2,FALSE),99)&gt;=2,IFERROR(VLOOKUP(J85,'Parámetros'!$I$5:$J$8,2,FALSE),99)&gt;=2,IFERROR(VLOOKUP(K85,'Parámetros'!$L$5:$M$6,2,FALSE),99)&gt;=2),"Atención prioritaria",IF(Q85&lt;TODAY(),"Revisión vencida",IF(OR(H85&lt;'Parámetros'!$B$6,IFERROR(VLOOKUP(I85,'Parámetros'!$F$5:$G$8,2,FALSE),99)&gt;=1,IFERROR(VLOOKUP(J85,'Parámetros'!$I$5:$J$8,2,FALSE),99)&gt;=1,R85&lt;='Parámetros'!$B$7),"Revisar pronto","Sin alerta"))))))</f>
        <v/>
      </c>
      <c r="T85" s="25" t="n"/>
    </row>
    <row r="86">
      <c r="A86" s="25" t="n"/>
      <c r="B86" s="45" t="n"/>
      <c r="C86" s="25" t="n"/>
      <c r="D86" s="26" t="n"/>
      <c r="E86" s="25" t="n"/>
      <c r="F86" s="27" t="n"/>
      <c r="G86" s="34">
        <f>IF(D86="","",IFERROR(VLOOKUP(D86,'Parámetros'!$A$12:$C$17,2,FALSE),""))</f>
        <v/>
      </c>
      <c r="H86" s="48">
        <f>IF(OR(F86="",G86=""),"",IFERROR(F86/G86,""))</f>
        <v/>
      </c>
      <c r="I86" s="25" t="n"/>
      <c r="J86" s="25" t="n"/>
      <c r="K86" s="25" t="n"/>
      <c r="L86" s="10">
        <f>IF(OR(A86="",B86="",D86="",F86="",G86="",H86="",I86="",J86="",K86=""),"",IF(OR(IFERROR(VLOOKUP(K86,'Parámetros'!$L$5:$M$6,2,FALSE),99)&gt;=2,IFERROR(VLOOKUP(J86,'Parámetros'!$I$5:$J$8,2,FALSE),99)&gt;=2,IFERROR(VLOOKUP(I86,'Parámetros'!$F$5:$G$8,2,FALSE),99)&gt;=2,H86&lt;'Parámetros'!$B$5),"Revisar antes de autorizar",IF(OR(IFERROR(VLOOKUP(J86,'Parámetros'!$I$5:$J$8,2,FALSE),99)&gt;=1,IFERROR(VLOOKUP(I86,'Parámetros'!$F$5:$G$8,2,FALSE),99)&gt;=1,H86&lt;'Parámetros'!$B$6),"Programar revisión","Sin acción inmediata")))</f>
        <v/>
      </c>
      <c r="M86" s="34">
        <f>IF(OR(F86="",G86=""),"",MAX(G86-F86,0))</f>
        <v/>
      </c>
      <c r="N86" s="51" t="n"/>
      <c r="O86" s="53">
        <f>IF(OR(M86="",N86=""),"",M86*N86)</f>
        <v/>
      </c>
      <c r="P86" s="31" t="n"/>
      <c r="Q86" s="44">
        <f>IF(OR(B86="",D86=""),"",IFERROR(B86+VLOOKUP(D86,'Parámetros'!$A$12:$C$17,3,FALSE),""))</f>
        <v/>
      </c>
      <c r="R86" s="11">
        <f>IF(Q86="","",Q86-TODAY())</f>
        <v/>
      </c>
      <c r="S86" s="36">
        <f>IF(A86="","",IF(OR(B86="",D86="",F86="",G86="",H86="",I86="",J86="",K86="",P86="",Q86="",R86="",COUNTIF('Parámetros'!$A$12:$A$17,D86)=0,COUNTIF('Parámetros'!$F$5:$F$8,I86)=0,COUNTIF('Parámetros'!$I$5:$I$8,J86)=0,COUNTIF('Parámetros'!$L$5:$L$6,K86)=0,COUNTIF('Parámetros'!$O$5:$O$7,P86)=0),"Datos incompletos",IF(IFERROR(VLOOKUP(P86,'Parámetros'!$O$5:$P$7,2,FALSE),99)=1,"Atendida",IF(OR(H86&lt;'Parámetros'!$B$5,IFERROR(VLOOKUP(I86,'Parámetros'!$F$5:$G$8,2,FALSE),99)&gt;=2,IFERROR(VLOOKUP(J86,'Parámetros'!$I$5:$J$8,2,FALSE),99)&gt;=2,IFERROR(VLOOKUP(K86,'Parámetros'!$L$5:$M$6,2,FALSE),99)&gt;=2),"Atención prioritaria",IF(Q86&lt;TODAY(),"Revisión vencida",IF(OR(H86&lt;'Parámetros'!$B$6,IFERROR(VLOOKUP(I86,'Parámetros'!$F$5:$G$8,2,FALSE),99)&gt;=1,IFERROR(VLOOKUP(J86,'Parámetros'!$I$5:$J$8,2,FALSE),99)&gt;=1,R86&lt;='Parámetros'!$B$7),"Revisar pronto","Sin alerta"))))))</f>
        <v/>
      </c>
      <c r="T86" s="25" t="n"/>
    </row>
    <row r="87">
      <c r="A87" s="25" t="n"/>
      <c r="B87" s="45" t="n"/>
      <c r="C87" s="25" t="n"/>
      <c r="D87" s="26" t="n"/>
      <c r="E87" s="25" t="n"/>
      <c r="F87" s="27" t="n"/>
      <c r="G87" s="28">
        <f>IF(D87="","",IFERROR(VLOOKUP(D87,'Parámetros'!$A$12:$C$17,2,FALSE),""))</f>
        <v/>
      </c>
      <c r="H87" s="50">
        <f>IF(OR(F87="",G87=""),"",IFERROR(F87/G87,""))</f>
        <v/>
      </c>
      <c r="I87" s="25" t="n"/>
      <c r="J87" s="25" t="n"/>
      <c r="K87" s="25" t="n"/>
      <c r="L87" s="13">
        <f>IF(OR(A87="",B87="",D87="",F87="",G87="",H87="",I87="",J87="",K87=""),"",IF(OR(IFERROR(VLOOKUP(K87,'Parámetros'!$L$5:$M$6,2,FALSE),99)&gt;=2,IFERROR(VLOOKUP(J87,'Parámetros'!$I$5:$J$8,2,FALSE),99)&gt;=2,IFERROR(VLOOKUP(I87,'Parámetros'!$F$5:$G$8,2,FALSE),99)&gt;=2,H87&lt;'Parámetros'!$B$5),"Revisar antes de autorizar",IF(OR(IFERROR(VLOOKUP(J87,'Parámetros'!$I$5:$J$8,2,FALSE),99)&gt;=1,IFERROR(VLOOKUP(I87,'Parámetros'!$F$5:$G$8,2,FALSE),99)&gt;=1,H87&lt;'Parámetros'!$B$6),"Programar revisión","Sin acción inmediata")))</f>
        <v/>
      </c>
      <c r="M87" s="28">
        <f>IF(OR(F87="",G87=""),"",MAX(G87-F87,0))</f>
        <v/>
      </c>
      <c r="N87" s="51" t="n"/>
      <c r="O87" s="47">
        <f>IF(OR(M87="",N87=""),"",M87*N87)</f>
        <v/>
      </c>
      <c r="P87" s="31" t="n"/>
      <c r="Q87" s="52">
        <f>IF(OR(B87="",D87=""),"",IFERROR(B87+VLOOKUP(D87,'Parámetros'!$A$12:$C$17,3,FALSE),""))</f>
        <v/>
      </c>
      <c r="R87" s="14">
        <f>IF(Q87="","",Q87-TODAY())</f>
        <v/>
      </c>
      <c r="S87" s="33">
        <f>IF(A87="","",IF(OR(B87="",D87="",F87="",G87="",H87="",I87="",J87="",K87="",P87="",Q87="",R87="",COUNTIF('Parámetros'!$A$12:$A$17,D87)=0,COUNTIF('Parámetros'!$F$5:$F$8,I87)=0,COUNTIF('Parámetros'!$I$5:$I$8,J87)=0,COUNTIF('Parámetros'!$L$5:$L$6,K87)=0,COUNTIF('Parámetros'!$O$5:$O$7,P87)=0),"Datos incompletos",IF(IFERROR(VLOOKUP(P87,'Parámetros'!$O$5:$P$7,2,FALSE),99)=1,"Atendida",IF(OR(H87&lt;'Parámetros'!$B$5,IFERROR(VLOOKUP(I87,'Parámetros'!$F$5:$G$8,2,FALSE),99)&gt;=2,IFERROR(VLOOKUP(J87,'Parámetros'!$I$5:$J$8,2,FALSE),99)&gt;=2,IFERROR(VLOOKUP(K87,'Parámetros'!$L$5:$M$6,2,FALSE),99)&gt;=2),"Atención prioritaria",IF(Q87&lt;TODAY(),"Revisión vencida",IF(OR(H87&lt;'Parámetros'!$B$6,IFERROR(VLOOKUP(I87,'Parámetros'!$F$5:$G$8,2,FALSE),99)&gt;=1,IFERROR(VLOOKUP(J87,'Parámetros'!$I$5:$J$8,2,FALSE),99)&gt;=1,R87&lt;='Parámetros'!$B$7),"Revisar pronto","Sin alerta"))))))</f>
        <v/>
      </c>
      <c r="T87" s="25" t="n"/>
    </row>
    <row r="88">
      <c r="A88" s="25" t="n"/>
      <c r="B88" s="45" t="n"/>
      <c r="C88" s="25" t="n"/>
      <c r="D88" s="26" t="n"/>
      <c r="E88" s="25" t="n"/>
      <c r="F88" s="27" t="n"/>
      <c r="G88" s="34">
        <f>IF(D88="","",IFERROR(VLOOKUP(D88,'Parámetros'!$A$12:$C$17,2,FALSE),""))</f>
        <v/>
      </c>
      <c r="H88" s="48">
        <f>IF(OR(F88="",G88=""),"",IFERROR(F88/G88,""))</f>
        <v/>
      </c>
      <c r="I88" s="25" t="n"/>
      <c r="J88" s="25" t="n"/>
      <c r="K88" s="25" t="n"/>
      <c r="L88" s="10">
        <f>IF(OR(A88="",B88="",D88="",F88="",G88="",H88="",I88="",J88="",K88=""),"",IF(OR(IFERROR(VLOOKUP(K88,'Parámetros'!$L$5:$M$6,2,FALSE),99)&gt;=2,IFERROR(VLOOKUP(J88,'Parámetros'!$I$5:$J$8,2,FALSE),99)&gt;=2,IFERROR(VLOOKUP(I88,'Parámetros'!$F$5:$G$8,2,FALSE),99)&gt;=2,H88&lt;'Parámetros'!$B$5),"Revisar antes de autorizar",IF(OR(IFERROR(VLOOKUP(J88,'Parámetros'!$I$5:$J$8,2,FALSE),99)&gt;=1,IFERROR(VLOOKUP(I88,'Parámetros'!$F$5:$G$8,2,FALSE),99)&gt;=1,H88&lt;'Parámetros'!$B$6),"Programar revisión","Sin acción inmediata")))</f>
        <v/>
      </c>
      <c r="M88" s="34">
        <f>IF(OR(F88="",G88=""),"",MAX(G88-F88,0))</f>
        <v/>
      </c>
      <c r="N88" s="51" t="n"/>
      <c r="O88" s="53">
        <f>IF(OR(M88="",N88=""),"",M88*N88)</f>
        <v/>
      </c>
      <c r="P88" s="31" t="n"/>
      <c r="Q88" s="44">
        <f>IF(OR(B88="",D88=""),"",IFERROR(B88+VLOOKUP(D88,'Parámetros'!$A$12:$C$17,3,FALSE),""))</f>
        <v/>
      </c>
      <c r="R88" s="11">
        <f>IF(Q88="","",Q88-TODAY())</f>
        <v/>
      </c>
      <c r="S88" s="36">
        <f>IF(A88="","",IF(OR(B88="",D88="",F88="",G88="",H88="",I88="",J88="",K88="",P88="",Q88="",R88="",COUNTIF('Parámetros'!$A$12:$A$17,D88)=0,COUNTIF('Parámetros'!$F$5:$F$8,I88)=0,COUNTIF('Parámetros'!$I$5:$I$8,J88)=0,COUNTIF('Parámetros'!$L$5:$L$6,K88)=0,COUNTIF('Parámetros'!$O$5:$O$7,P88)=0),"Datos incompletos",IF(IFERROR(VLOOKUP(P88,'Parámetros'!$O$5:$P$7,2,FALSE),99)=1,"Atendida",IF(OR(H88&lt;'Parámetros'!$B$5,IFERROR(VLOOKUP(I88,'Parámetros'!$F$5:$G$8,2,FALSE),99)&gt;=2,IFERROR(VLOOKUP(J88,'Parámetros'!$I$5:$J$8,2,FALSE),99)&gt;=2,IFERROR(VLOOKUP(K88,'Parámetros'!$L$5:$M$6,2,FALSE),99)&gt;=2),"Atención prioritaria",IF(Q88&lt;TODAY(),"Revisión vencida",IF(OR(H88&lt;'Parámetros'!$B$6,IFERROR(VLOOKUP(I88,'Parámetros'!$F$5:$G$8,2,FALSE),99)&gt;=1,IFERROR(VLOOKUP(J88,'Parámetros'!$I$5:$J$8,2,FALSE),99)&gt;=1,R88&lt;='Parámetros'!$B$7),"Revisar pronto","Sin alerta"))))))</f>
        <v/>
      </c>
      <c r="T88" s="25" t="n"/>
    </row>
    <row r="89">
      <c r="A89" s="25" t="n"/>
      <c r="B89" s="45" t="n"/>
      <c r="C89" s="25" t="n"/>
      <c r="D89" s="26" t="n"/>
      <c r="E89" s="25" t="n"/>
      <c r="F89" s="27" t="n"/>
      <c r="G89" s="28">
        <f>IF(D89="","",IFERROR(VLOOKUP(D89,'Parámetros'!$A$12:$C$17,2,FALSE),""))</f>
        <v/>
      </c>
      <c r="H89" s="50">
        <f>IF(OR(F89="",G89=""),"",IFERROR(F89/G89,""))</f>
        <v/>
      </c>
      <c r="I89" s="25" t="n"/>
      <c r="J89" s="25" t="n"/>
      <c r="K89" s="25" t="n"/>
      <c r="L89" s="13">
        <f>IF(OR(A89="",B89="",D89="",F89="",G89="",H89="",I89="",J89="",K89=""),"",IF(OR(IFERROR(VLOOKUP(K89,'Parámetros'!$L$5:$M$6,2,FALSE),99)&gt;=2,IFERROR(VLOOKUP(J89,'Parámetros'!$I$5:$J$8,2,FALSE),99)&gt;=2,IFERROR(VLOOKUP(I89,'Parámetros'!$F$5:$G$8,2,FALSE),99)&gt;=2,H89&lt;'Parámetros'!$B$5),"Revisar antes de autorizar",IF(OR(IFERROR(VLOOKUP(J89,'Parámetros'!$I$5:$J$8,2,FALSE),99)&gt;=1,IFERROR(VLOOKUP(I89,'Parámetros'!$F$5:$G$8,2,FALSE),99)&gt;=1,H89&lt;'Parámetros'!$B$6),"Programar revisión","Sin acción inmediata")))</f>
        <v/>
      </c>
      <c r="M89" s="28">
        <f>IF(OR(F89="",G89=""),"",MAX(G89-F89,0))</f>
        <v/>
      </c>
      <c r="N89" s="51" t="n"/>
      <c r="O89" s="47">
        <f>IF(OR(M89="",N89=""),"",M89*N89)</f>
        <v/>
      </c>
      <c r="P89" s="31" t="n"/>
      <c r="Q89" s="52">
        <f>IF(OR(B89="",D89=""),"",IFERROR(B89+VLOOKUP(D89,'Parámetros'!$A$12:$C$17,3,FALSE),""))</f>
        <v/>
      </c>
      <c r="R89" s="14">
        <f>IF(Q89="","",Q89-TODAY())</f>
        <v/>
      </c>
      <c r="S89" s="33">
        <f>IF(A89="","",IF(OR(B89="",D89="",F89="",G89="",H89="",I89="",J89="",K89="",P89="",Q89="",R89="",COUNTIF('Parámetros'!$A$12:$A$17,D89)=0,COUNTIF('Parámetros'!$F$5:$F$8,I89)=0,COUNTIF('Parámetros'!$I$5:$I$8,J89)=0,COUNTIF('Parámetros'!$L$5:$L$6,K89)=0,COUNTIF('Parámetros'!$O$5:$O$7,P89)=0),"Datos incompletos",IF(IFERROR(VLOOKUP(P89,'Parámetros'!$O$5:$P$7,2,FALSE),99)=1,"Atendida",IF(OR(H89&lt;'Parámetros'!$B$5,IFERROR(VLOOKUP(I89,'Parámetros'!$F$5:$G$8,2,FALSE),99)&gt;=2,IFERROR(VLOOKUP(J89,'Parámetros'!$I$5:$J$8,2,FALSE),99)&gt;=2,IFERROR(VLOOKUP(K89,'Parámetros'!$L$5:$M$6,2,FALSE),99)&gt;=2),"Atención prioritaria",IF(Q89&lt;TODAY(),"Revisión vencida",IF(OR(H89&lt;'Parámetros'!$B$6,IFERROR(VLOOKUP(I89,'Parámetros'!$F$5:$G$8,2,FALSE),99)&gt;=1,IFERROR(VLOOKUP(J89,'Parámetros'!$I$5:$J$8,2,FALSE),99)&gt;=1,R89&lt;='Parámetros'!$B$7),"Revisar pronto","Sin alerta"))))))</f>
        <v/>
      </c>
      <c r="T89" s="25" t="n"/>
    </row>
    <row r="90">
      <c r="A90" s="25" t="n"/>
      <c r="B90" s="45" t="n"/>
      <c r="C90" s="25" t="n"/>
      <c r="D90" s="26" t="n"/>
      <c r="E90" s="25" t="n"/>
      <c r="F90" s="27" t="n"/>
      <c r="G90" s="34">
        <f>IF(D90="","",IFERROR(VLOOKUP(D90,'Parámetros'!$A$12:$C$17,2,FALSE),""))</f>
        <v/>
      </c>
      <c r="H90" s="48">
        <f>IF(OR(F90="",G90=""),"",IFERROR(F90/G90,""))</f>
        <v/>
      </c>
      <c r="I90" s="25" t="n"/>
      <c r="J90" s="25" t="n"/>
      <c r="K90" s="25" t="n"/>
      <c r="L90" s="10">
        <f>IF(OR(A90="",B90="",D90="",F90="",G90="",H90="",I90="",J90="",K90=""),"",IF(OR(IFERROR(VLOOKUP(K90,'Parámetros'!$L$5:$M$6,2,FALSE),99)&gt;=2,IFERROR(VLOOKUP(J90,'Parámetros'!$I$5:$J$8,2,FALSE),99)&gt;=2,IFERROR(VLOOKUP(I90,'Parámetros'!$F$5:$G$8,2,FALSE),99)&gt;=2,H90&lt;'Parámetros'!$B$5),"Revisar antes de autorizar",IF(OR(IFERROR(VLOOKUP(J90,'Parámetros'!$I$5:$J$8,2,FALSE),99)&gt;=1,IFERROR(VLOOKUP(I90,'Parámetros'!$F$5:$G$8,2,FALSE),99)&gt;=1,H90&lt;'Parámetros'!$B$6),"Programar revisión","Sin acción inmediata")))</f>
        <v/>
      </c>
      <c r="M90" s="34">
        <f>IF(OR(F90="",G90=""),"",MAX(G90-F90,0))</f>
        <v/>
      </c>
      <c r="N90" s="51" t="n"/>
      <c r="O90" s="53">
        <f>IF(OR(M90="",N90=""),"",M90*N90)</f>
        <v/>
      </c>
      <c r="P90" s="31" t="n"/>
      <c r="Q90" s="44">
        <f>IF(OR(B90="",D90=""),"",IFERROR(B90+VLOOKUP(D90,'Parámetros'!$A$12:$C$17,3,FALSE),""))</f>
        <v/>
      </c>
      <c r="R90" s="11">
        <f>IF(Q90="","",Q90-TODAY())</f>
        <v/>
      </c>
      <c r="S90" s="36">
        <f>IF(A90="","",IF(OR(B90="",D90="",F90="",G90="",H90="",I90="",J90="",K90="",P90="",Q90="",R90="",COUNTIF('Parámetros'!$A$12:$A$17,D90)=0,COUNTIF('Parámetros'!$F$5:$F$8,I90)=0,COUNTIF('Parámetros'!$I$5:$I$8,J90)=0,COUNTIF('Parámetros'!$L$5:$L$6,K90)=0,COUNTIF('Parámetros'!$O$5:$O$7,P90)=0),"Datos incompletos",IF(IFERROR(VLOOKUP(P90,'Parámetros'!$O$5:$P$7,2,FALSE),99)=1,"Atendida",IF(OR(H90&lt;'Parámetros'!$B$5,IFERROR(VLOOKUP(I90,'Parámetros'!$F$5:$G$8,2,FALSE),99)&gt;=2,IFERROR(VLOOKUP(J90,'Parámetros'!$I$5:$J$8,2,FALSE),99)&gt;=2,IFERROR(VLOOKUP(K90,'Parámetros'!$L$5:$M$6,2,FALSE),99)&gt;=2),"Atención prioritaria",IF(Q90&lt;TODAY(),"Revisión vencida",IF(OR(H90&lt;'Parámetros'!$B$6,IFERROR(VLOOKUP(I90,'Parámetros'!$F$5:$G$8,2,FALSE),99)&gt;=1,IFERROR(VLOOKUP(J90,'Parámetros'!$I$5:$J$8,2,FALSE),99)&gt;=1,R90&lt;='Parámetros'!$B$7),"Revisar pronto","Sin alerta"))))))</f>
        <v/>
      </c>
      <c r="T90" s="25" t="n"/>
    </row>
    <row r="91">
      <c r="A91" s="25" t="n"/>
      <c r="B91" s="45" t="n"/>
      <c r="C91" s="25" t="n"/>
      <c r="D91" s="26" t="n"/>
      <c r="E91" s="25" t="n"/>
      <c r="F91" s="27" t="n"/>
      <c r="G91" s="28">
        <f>IF(D91="","",IFERROR(VLOOKUP(D91,'Parámetros'!$A$12:$C$17,2,FALSE),""))</f>
        <v/>
      </c>
      <c r="H91" s="50">
        <f>IF(OR(F91="",G91=""),"",IFERROR(F91/G91,""))</f>
        <v/>
      </c>
      <c r="I91" s="25" t="n"/>
      <c r="J91" s="25" t="n"/>
      <c r="K91" s="25" t="n"/>
      <c r="L91" s="13">
        <f>IF(OR(A91="",B91="",D91="",F91="",G91="",H91="",I91="",J91="",K91=""),"",IF(OR(IFERROR(VLOOKUP(K91,'Parámetros'!$L$5:$M$6,2,FALSE),99)&gt;=2,IFERROR(VLOOKUP(J91,'Parámetros'!$I$5:$J$8,2,FALSE),99)&gt;=2,IFERROR(VLOOKUP(I91,'Parámetros'!$F$5:$G$8,2,FALSE),99)&gt;=2,H91&lt;'Parámetros'!$B$5),"Revisar antes de autorizar",IF(OR(IFERROR(VLOOKUP(J91,'Parámetros'!$I$5:$J$8,2,FALSE),99)&gt;=1,IFERROR(VLOOKUP(I91,'Parámetros'!$F$5:$G$8,2,FALSE),99)&gt;=1,H91&lt;'Parámetros'!$B$6),"Programar revisión","Sin acción inmediata")))</f>
        <v/>
      </c>
      <c r="M91" s="28">
        <f>IF(OR(F91="",G91=""),"",MAX(G91-F91,0))</f>
        <v/>
      </c>
      <c r="N91" s="51" t="n"/>
      <c r="O91" s="47">
        <f>IF(OR(M91="",N91=""),"",M91*N91)</f>
        <v/>
      </c>
      <c r="P91" s="31" t="n"/>
      <c r="Q91" s="52">
        <f>IF(OR(B91="",D91=""),"",IFERROR(B91+VLOOKUP(D91,'Parámetros'!$A$12:$C$17,3,FALSE),""))</f>
        <v/>
      </c>
      <c r="R91" s="14">
        <f>IF(Q91="","",Q91-TODAY())</f>
        <v/>
      </c>
      <c r="S91" s="33">
        <f>IF(A91="","",IF(OR(B91="",D91="",F91="",G91="",H91="",I91="",J91="",K91="",P91="",Q91="",R91="",COUNTIF('Parámetros'!$A$12:$A$17,D91)=0,COUNTIF('Parámetros'!$F$5:$F$8,I91)=0,COUNTIF('Parámetros'!$I$5:$I$8,J91)=0,COUNTIF('Parámetros'!$L$5:$L$6,K91)=0,COUNTIF('Parámetros'!$O$5:$O$7,P91)=0),"Datos incompletos",IF(IFERROR(VLOOKUP(P91,'Parámetros'!$O$5:$P$7,2,FALSE),99)=1,"Atendida",IF(OR(H91&lt;'Parámetros'!$B$5,IFERROR(VLOOKUP(I91,'Parámetros'!$F$5:$G$8,2,FALSE),99)&gt;=2,IFERROR(VLOOKUP(J91,'Parámetros'!$I$5:$J$8,2,FALSE),99)&gt;=2,IFERROR(VLOOKUP(K91,'Parámetros'!$L$5:$M$6,2,FALSE),99)&gt;=2),"Atención prioritaria",IF(Q91&lt;TODAY(),"Revisión vencida",IF(OR(H91&lt;'Parámetros'!$B$6,IFERROR(VLOOKUP(I91,'Parámetros'!$F$5:$G$8,2,FALSE),99)&gt;=1,IFERROR(VLOOKUP(J91,'Parámetros'!$I$5:$J$8,2,FALSE),99)&gt;=1,R91&lt;='Parámetros'!$B$7),"Revisar pronto","Sin alerta"))))))</f>
        <v/>
      </c>
      <c r="T91" s="25" t="n"/>
    </row>
    <row r="92">
      <c r="A92" s="25" t="n"/>
      <c r="B92" s="45" t="n"/>
      <c r="C92" s="25" t="n"/>
      <c r="D92" s="26" t="n"/>
      <c r="E92" s="25" t="n"/>
      <c r="F92" s="27" t="n"/>
      <c r="G92" s="34">
        <f>IF(D92="","",IFERROR(VLOOKUP(D92,'Parámetros'!$A$12:$C$17,2,FALSE),""))</f>
        <v/>
      </c>
      <c r="H92" s="48">
        <f>IF(OR(F92="",G92=""),"",IFERROR(F92/G92,""))</f>
        <v/>
      </c>
      <c r="I92" s="25" t="n"/>
      <c r="J92" s="25" t="n"/>
      <c r="K92" s="25" t="n"/>
      <c r="L92" s="10">
        <f>IF(OR(A92="",B92="",D92="",F92="",G92="",H92="",I92="",J92="",K92=""),"",IF(OR(IFERROR(VLOOKUP(K92,'Parámetros'!$L$5:$M$6,2,FALSE),99)&gt;=2,IFERROR(VLOOKUP(J92,'Parámetros'!$I$5:$J$8,2,FALSE),99)&gt;=2,IFERROR(VLOOKUP(I92,'Parámetros'!$F$5:$G$8,2,FALSE),99)&gt;=2,H92&lt;'Parámetros'!$B$5),"Revisar antes de autorizar",IF(OR(IFERROR(VLOOKUP(J92,'Parámetros'!$I$5:$J$8,2,FALSE),99)&gt;=1,IFERROR(VLOOKUP(I92,'Parámetros'!$F$5:$G$8,2,FALSE),99)&gt;=1,H92&lt;'Parámetros'!$B$6),"Programar revisión","Sin acción inmediata")))</f>
        <v/>
      </c>
      <c r="M92" s="34">
        <f>IF(OR(F92="",G92=""),"",MAX(G92-F92,0))</f>
        <v/>
      </c>
      <c r="N92" s="51" t="n"/>
      <c r="O92" s="53">
        <f>IF(OR(M92="",N92=""),"",M92*N92)</f>
        <v/>
      </c>
      <c r="P92" s="31" t="n"/>
      <c r="Q92" s="44">
        <f>IF(OR(B92="",D92=""),"",IFERROR(B92+VLOOKUP(D92,'Parámetros'!$A$12:$C$17,3,FALSE),""))</f>
        <v/>
      </c>
      <c r="R92" s="11">
        <f>IF(Q92="","",Q92-TODAY())</f>
        <v/>
      </c>
      <c r="S92" s="36">
        <f>IF(A92="","",IF(OR(B92="",D92="",F92="",G92="",H92="",I92="",J92="",K92="",P92="",Q92="",R92="",COUNTIF('Parámetros'!$A$12:$A$17,D92)=0,COUNTIF('Parámetros'!$F$5:$F$8,I92)=0,COUNTIF('Parámetros'!$I$5:$I$8,J92)=0,COUNTIF('Parámetros'!$L$5:$L$6,K92)=0,COUNTIF('Parámetros'!$O$5:$O$7,P92)=0),"Datos incompletos",IF(IFERROR(VLOOKUP(P92,'Parámetros'!$O$5:$P$7,2,FALSE),99)=1,"Atendida",IF(OR(H92&lt;'Parámetros'!$B$5,IFERROR(VLOOKUP(I92,'Parámetros'!$F$5:$G$8,2,FALSE),99)&gt;=2,IFERROR(VLOOKUP(J92,'Parámetros'!$I$5:$J$8,2,FALSE),99)&gt;=2,IFERROR(VLOOKUP(K92,'Parámetros'!$L$5:$M$6,2,FALSE),99)&gt;=2),"Atención prioritaria",IF(Q92&lt;TODAY(),"Revisión vencida",IF(OR(H92&lt;'Parámetros'!$B$6,IFERROR(VLOOKUP(I92,'Parámetros'!$F$5:$G$8,2,FALSE),99)&gt;=1,IFERROR(VLOOKUP(J92,'Parámetros'!$I$5:$J$8,2,FALSE),99)&gt;=1,R92&lt;='Parámetros'!$B$7),"Revisar pronto","Sin alerta"))))))</f>
        <v/>
      </c>
      <c r="T92" s="25" t="n"/>
    </row>
    <row r="93">
      <c r="A93" s="25" t="n"/>
      <c r="B93" s="45" t="n"/>
      <c r="C93" s="25" t="n"/>
      <c r="D93" s="26" t="n"/>
      <c r="E93" s="25" t="n"/>
      <c r="F93" s="27" t="n"/>
      <c r="G93" s="28">
        <f>IF(D93="","",IFERROR(VLOOKUP(D93,'Parámetros'!$A$12:$C$17,2,FALSE),""))</f>
        <v/>
      </c>
      <c r="H93" s="50">
        <f>IF(OR(F93="",G93=""),"",IFERROR(F93/G93,""))</f>
        <v/>
      </c>
      <c r="I93" s="25" t="n"/>
      <c r="J93" s="25" t="n"/>
      <c r="K93" s="25" t="n"/>
      <c r="L93" s="13">
        <f>IF(OR(A93="",B93="",D93="",F93="",G93="",H93="",I93="",J93="",K93=""),"",IF(OR(IFERROR(VLOOKUP(K93,'Parámetros'!$L$5:$M$6,2,FALSE),99)&gt;=2,IFERROR(VLOOKUP(J93,'Parámetros'!$I$5:$J$8,2,FALSE),99)&gt;=2,IFERROR(VLOOKUP(I93,'Parámetros'!$F$5:$G$8,2,FALSE),99)&gt;=2,H93&lt;'Parámetros'!$B$5),"Revisar antes de autorizar",IF(OR(IFERROR(VLOOKUP(J93,'Parámetros'!$I$5:$J$8,2,FALSE),99)&gt;=1,IFERROR(VLOOKUP(I93,'Parámetros'!$F$5:$G$8,2,FALSE),99)&gt;=1,H93&lt;'Parámetros'!$B$6),"Programar revisión","Sin acción inmediata")))</f>
        <v/>
      </c>
      <c r="M93" s="28">
        <f>IF(OR(F93="",G93=""),"",MAX(G93-F93,0))</f>
        <v/>
      </c>
      <c r="N93" s="51" t="n"/>
      <c r="O93" s="47">
        <f>IF(OR(M93="",N93=""),"",M93*N93)</f>
        <v/>
      </c>
      <c r="P93" s="31" t="n"/>
      <c r="Q93" s="52">
        <f>IF(OR(B93="",D93=""),"",IFERROR(B93+VLOOKUP(D93,'Parámetros'!$A$12:$C$17,3,FALSE),""))</f>
        <v/>
      </c>
      <c r="R93" s="14">
        <f>IF(Q93="","",Q93-TODAY())</f>
        <v/>
      </c>
      <c r="S93" s="33">
        <f>IF(A93="","",IF(OR(B93="",D93="",F93="",G93="",H93="",I93="",J93="",K93="",P93="",Q93="",R93="",COUNTIF('Parámetros'!$A$12:$A$17,D93)=0,COUNTIF('Parámetros'!$F$5:$F$8,I93)=0,COUNTIF('Parámetros'!$I$5:$I$8,J93)=0,COUNTIF('Parámetros'!$L$5:$L$6,K93)=0,COUNTIF('Parámetros'!$O$5:$O$7,P93)=0),"Datos incompletos",IF(IFERROR(VLOOKUP(P93,'Parámetros'!$O$5:$P$7,2,FALSE),99)=1,"Atendida",IF(OR(H93&lt;'Parámetros'!$B$5,IFERROR(VLOOKUP(I93,'Parámetros'!$F$5:$G$8,2,FALSE),99)&gt;=2,IFERROR(VLOOKUP(J93,'Parámetros'!$I$5:$J$8,2,FALSE),99)&gt;=2,IFERROR(VLOOKUP(K93,'Parámetros'!$L$5:$M$6,2,FALSE),99)&gt;=2),"Atención prioritaria",IF(Q93&lt;TODAY(),"Revisión vencida",IF(OR(H93&lt;'Parámetros'!$B$6,IFERROR(VLOOKUP(I93,'Parámetros'!$F$5:$G$8,2,FALSE),99)&gt;=1,IFERROR(VLOOKUP(J93,'Parámetros'!$I$5:$J$8,2,FALSE),99)&gt;=1,R93&lt;='Parámetros'!$B$7),"Revisar pronto","Sin alerta"))))))</f>
        <v/>
      </c>
      <c r="T93" s="25" t="n"/>
    </row>
    <row r="94">
      <c r="A94" s="25" t="n"/>
      <c r="B94" s="45" t="n"/>
      <c r="C94" s="25" t="n"/>
      <c r="D94" s="26" t="n"/>
      <c r="E94" s="25" t="n"/>
      <c r="F94" s="27" t="n"/>
      <c r="G94" s="34">
        <f>IF(D94="","",IFERROR(VLOOKUP(D94,'Parámetros'!$A$12:$C$17,2,FALSE),""))</f>
        <v/>
      </c>
      <c r="H94" s="48">
        <f>IF(OR(F94="",G94=""),"",IFERROR(F94/G94,""))</f>
        <v/>
      </c>
      <c r="I94" s="25" t="n"/>
      <c r="J94" s="25" t="n"/>
      <c r="K94" s="25" t="n"/>
      <c r="L94" s="10">
        <f>IF(OR(A94="",B94="",D94="",F94="",G94="",H94="",I94="",J94="",K94=""),"",IF(OR(IFERROR(VLOOKUP(K94,'Parámetros'!$L$5:$M$6,2,FALSE),99)&gt;=2,IFERROR(VLOOKUP(J94,'Parámetros'!$I$5:$J$8,2,FALSE),99)&gt;=2,IFERROR(VLOOKUP(I94,'Parámetros'!$F$5:$G$8,2,FALSE),99)&gt;=2,H94&lt;'Parámetros'!$B$5),"Revisar antes de autorizar",IF(OR(IFERROR(VLOOKUP(J94,'Parámetros'!$I$5:$J$8,2,FALSE),99)&gt;=1,IFERROR(VLOOKUP(I94,'Parámetros'!$F$5:$G$8,2,FALSE),99)&gt;=1,H94&lt;'Parámetros'!$B$6),"Programar revisión","Sin acción inmediata")))</f>
        <v/>
      </c>
      <c r="M94" s="34">
        <f>IF(OR(F94="",G94=""),"",MAX(G94-F94,0))</f>
        <v/>
      </c>
      <c r="N94" s="51" t="n"/>
      <c r="O94" s="53">
        <f>IF(OR(M94="",N94=""),"",M94*N94)</f>
        <v/>
      </c>
      <c r="P94" s="31" t="n"/>
      <c r="Q94" s="44">
        <f>IF(OR(B94="",D94=""),"",IFERROR(B94+VLOOKUP(D94,'Parámetros'!$A$12:$C$17,3,FALSE),""))</f>
        <v/>
      </c>
      <c r="R94" s="11">
        <f>IF(Q94="","",Q94-TODAY())</f>
        <v/>
      </c>
      <c r="S94" s="36">
        <f>IF(A94="","",IF(OR(B94="",D94="",F94="",G94="",H94="",I94="",J94="",K94="",P94="",Q94="",R94="",COUNTIF('Parámetros'!$A$12:$A$17,D94)=0,COUNTIF('Parámetros'!$F$5:$F$8,I94)=0,COUNTIF('Parámetros'!$I$5:$I$8,J94)=0,COUNTIF('Parámetros'!$L$5:$L$6,K94)=0,COUNTIF('Parámetros'!$O$5:$O$7,P94)=0),"Datos incompletos",IF(IFERROR(VLOOKUP(P94,'Parámetros'!$O$5:$P$7,2,FALSE),99)=1,"Atendida",IF(OR(H94&lt;'Parámetros'!$B$5,IFERROR(VLOOKUP(I94,'Parámetros'!$F$5:$G$8,2,FALSE),99)&gt;=2,IFERROR(VLOOKUP(J94,'Parámetros'!$I$5:$J$8,2,FALSE),99)&gt;=2,IFERROR(VLOOKUP(K94,'Parámetros'!$L$5:$M$6,2,FALSE),99)&gt;=2),"Atención prioritaria",IF(Q94&lt;TODAY(),"Revisión vencida",IF(OR(H94&lt;'Parámetros'!$B$6,IFERROR(VLOOKUP(I94,'Parámetros'!$F$5:$G$8,2,FALSE),99)&gt;=1,IFERROR(VLOOKUP(J94,'Parámetros'!$I$5:$J$8,2,FALSE),99)&gt;=1,R94&lt;='Parámetros'!$B$7),"Revisar pronto","Sin alerta"))))))</f>
        <v/>
      </c>
      <c r="T94" s="25" t="n"/>
    </row>
    <row r="95">
      <c r="A95" s="25" t="n"/>
      <c r="B95" s="45" t="n"/>
      <c r="C95" s="25" t="n"/>
      <c r="D95" s="26" t="n"/>
      <c r="E95" s="25" t="n"/>
      <c r="F95" s="27" t="n"/>
      <c r="G95" s="28">
        <f>IF(D95="","",IFERROR(VLOOKUP(D95,'Parámetros'!$A$12:$C$17,2,FALSE),""))</f>
        <v/>
      </c>
      <c r="H95" s="50">
        <f>IF(OR(F95="",G95=""),"",IFERROR(F95/G95,""))</f>
        <v/>
      </c>
      <c r="I95" s="25" t="n"/>
      <c r="J95" s="25" t="n"/>
      <c r="K95" s="25" t="n"/>
      <c r="L95" s="13">
        <f>IF(OR(A95="",B95="",D95="",F95="",G95="",H95="",I95="",J95="",K95=""),"",IF(OR(IFERROR(VLOOKUP(K95,'Parámetros'!$L$5:$M$6,2,FALSE),99)&gt;=2,IFERROR(VLOOKUP(J95,'Parámetros'!$I$5:$J$8,2,FALSE),99)&gt;=2,IFERROR(VLOOKUP(I95,'Parámetros'!$F$5:$G$8,2,FALSE),99)&gt;=2,H95&lt;'Parámetros'!$B$5),"Revisar antes de autorizar",IF(OR(IFERROR(VLOOKUP(J95,'Parámetros'!$I$5:$J$8,2,FALSE),99)&gt;=1,IFERROR(VLOOKUP(I95,'Parámetros'!$F$5:$G$8,2,FALSE),99)&gt;=1,H95&lt;'Parámetros'!$B$6),"Programar revisión","Sin acción inmediata")))</f>
        <v/>
      </c>
      <c r="M95" s="28">
        <f>IF(OR(F95="",G95=""),"",MAX(G95-F95,0))</f>
        <v/>
      </c>
      <c r="N95" s="51" t="n"/>
      <c r="O95" s="47">
        <f>IF(OR(M95="",N95=""),"",M95*N95)</f>
        <v/>
      </c>
      <c r="P95" s="31" t="n"/>
      <c r="Q95" s="52">
        <f>IF(OR(B95="",D95=""),"",IFERROR(B95+VLOOKUP(D95,'Parámetros'!$A$12:$C$17,3,FALSE),""))</f>
        <v/>
      </c>
      <c r="R95" s="14">
        <f>IF(Q95="","",Q95-TODAY())</f>
        <v/>
      </c>
      <c r="S95" s="33">
        <f>IF(A95="","",IF(OR(B95="",D95="",F95="",G95="",H95="",I95="",J95="",K95="",P95="",Q95="",R95="",COUNTIF('Parámetros'!$A$12:$A$17,D95)=0,COUNTIF('Parámetros'!$F$5:$F$8,I95)=0,COUNTIF('Parámetros'!$I$5:$I$8,J95)=0,COUNTIF('Parámetros'!$L$5:$L$6,K95)=0,COUNTIF('Parámetros'!$O$5:$O$7,P95)=0),"Datos incompletos",IF(IFERROR(VLOOKUP(P95,'Parámetros'!$O$5:$P$7,2,FALSE),99)=1,"Atendida",IF(OR(H95&lt;'Parámetros'!$B$5,IFERROR(VLOOKUP(I95,'Parámetros'!$F$5:$G$8,2,FALSE),99)&gt;=2,IFERROR(VLOOKUP(J95,'Parámetros'!$I$5:$J$8,2,FALSE),99)&gt;=2,IFERROR(VLOOKUP(K95,'Parámetros'!$L$5:$M$6,2,FALSE),99)&gt;=2),"Atención prioritaria",IF(Q95&lt;TODAY(),"Revisión vencida",IF(OR(H95&lt;'Parámetros'!$B$6,IFERROR(VLOOKUP(I95,'Parámetros'!$F$5:$G$8,2,FALSE),99)&gt;=1,IFERROR(VLOOKUP(J95,'Parámetros'!$I$5:$J$8,2,FALSE),99)&gt;=1,R95&lt;='Parámetros'!$B$7),"Revisar pronto","Sin alerta"))))))</f>
        <v/>
      </c>
      <c r="T95" s="25" t="n"/>
    </row>
    <row r="96">
      <c r="A96" s="25" t="n"/>
      <c r="B96" s="45" t="n"/>
      <c r="C96" s="25" t="n"/>
      <c r="D96" s="26" t="n"/>
      <c r="E96" s="25" t="n"/>
      <c r="F96" s="27" t="n"/>
      <c r="G96" s="34">
        <f>IF(D96="","",IFERROR(VLOOKUP(D96,'Parámetros'!$A$12:$C$17,2,FALSE),""))</f>
        <v/>
      </c>
      <c r="H96" s="48">
        <f>IF(OR(F96="",G96=""),"",IFERROR(F96/G96,""))</f>
        <v/>
      </c>
      <c r="I96" s="25" t="n"/>
      <c r="J96" s="25" t="n"/>
      <c r="K96" s="25" t="n"/>
      <c r="L96" s="10">
        <f>IF(OR(A96="",B96="",D96="",F96="",G96="",H96="",I96="",J96="",K96=""),"",IF(OR(IFERROR(VLOOKUP(K96,'Parámetros'!$L$5:$M$6,2,FALSE),99)&gt;=2,IFERROR(VLOOKUP(J96,'Parámetros'!$I$5:$J$8,2,FALSE),99)&gt;=2,IFERROR(VLOOKUP(I96,'Parámetros'!$F$5:$G$8,2,FALSE),99)&gt;=2,H96&lt;'Parámetros'!$B$5),"Revisar antes de autorizar",IF(OR(IFERROR(VLOOKUP(J96,'Parámetros'!$I$5:$J$8,2,FALSE),99)&gt;=1,IFERROR(VLOOKUP(I96,'Parámetros'!$F$5:$G$8,2,FALSE),99)&gt;=1,H96&lt;'Parámetros'!$B$6),"Programar revisión","Sin acción inmediata")))</f>
        <v/>
      </c>
      <c r="M96" s="34">
        <f>IF(OR(F96="",G96=""),"",MAX(G96-F96,0))</f>
        <v/>
      </c>
      <c r="N96" s="51" t="n"/>
      <c r="O96" s="53">
        <f>IF(OR(M96="",N96=""),"",M96*N96)</f>
        <v/>
      </c>
      <c r="P96" s="31" t="n"/>
      <c r="Q96" s="44">
        <f>IF(OR(B96="",D96=""),"",IFERROR(B96+VLOOKUP(D96,'Parámetros'!$A$12:$C$17,3,FALSE),""))</f>
        <v/>
      </c>
      <c r="R96" s="11">
        <f>IF(Q96="","",Q96-TODAY())</f>
        <v/>
      </c>
      <c r="S96" s="36">
        <f>IF(A96="","",IF(OR(B96="",D96="",F96="",G96="",H96="",I96="",J96="",K96="",P96="",Q96="",R96="",COUNTIF('Parámetros'!$A$12:$A$17,D96)=0,COUNTIF('Parámetros'!$F$5:$F$8,I96)=0,COUNTIF('Parámetros'!$I$5:$I$8,J96)=0,COUNTIF('Parámetros'!$L$5:$L$6,K96)=0,COUNTIF('Parámetros'!$O$5:$O$7,P96)=0),"Datos incompletos",IF(IFERROR(VLOOKUP(P96,'Parámetros'!$O$5:$P$7,2,FALSE),99)=1,"Atendida",IF(OR(H96&lt;'Parámetros'!$B$5,IFERROR(VLOOKUP(I96,'Parámetros'!$F$5:$G$8,2,FALSE),99)&gt;=2,IFERROR(VLOOKUP(J96,'Parámetros'!$I$5:$J$8,2,FALSE),99)&gt;=2,IFERROR(VLOOKUP(K96,'Parámetros'!$L$5:$M$6,2,FALSE),99)&gt;=2),"Atención prioritaria",IF(Q96&lt;TODAY(),"Revisión vencida",IF(OR(H96&lt;'Parámetros'!$B$6,IFERROR(VLOOKUP(I96,'Parámetros'!$F$5:$G$8,2,FALSE),99)&gt;=1,IFERROR(VLOOKUP(J96,'Parámetros'!$I$5:$J$8,2,FALSE),99)&gt;=1,R96&lt;='Parámetros'!$B$7),"Revisar pronto","Sin alerta"))))))</f>
        <v/>
      </c>
      <c r="T96" s="25" t="n"/>
    </row>
    <row r="97">
      <c r="A97" s="25" t="n"/>
      <c r="B97" s="45" t="n"/>
      <c r="C97" s="25" t="n"/>
      <c r="D97" s="26" t="n"/>
      <c r="E97" s="25" t="n"/>
      <c r="F97" s="27" t="n"/>
      <c r="G97" s="28">
        <f>IF(D97="","",IFERROR(VLOOKUP(D97,'Parámetros'!$A$12:$C$17,2,FALSE),""))</f>
        <v/>
      </c>
      <c r="H97" s="50">
        <f>IF(OR(F97="",G97=""),"",IFERROR(F97/G97,""))</f>
        <v/>
      </c>
      <c r="I97" s="25" t="n"/>
      <c r="J97" s="25" t="n"/>
      <c r="K97" s="25" t="n"/>
      <c r="L97" s="13">
        <f>IF(OR(A97="",B97="",D97="",F97="",G97="",H97="",I97="",J97="",K97=""),"",IF(OR(IFERROR(VLOOKUP(K97,'Parámetros'!$L$5:$M$6,2,FALSE),99)&gt;=2,IFERROR(VLOOKUP(J97,'Parámetros'!$I$5:$J$8,2,FALSE),99)&gt;=2,IFERROR(VLOOKUP(I97,'Parámetros'!$F$5:$G$8,2,FALSE),99)&gt;=2,H97&lt;'Parámetros'!$B$5),"Revisar antes de autorizar",IF(OR(IFERROR(VLOOKUP(J97,'Parámetros'!$I$5:$J$8,2,FALSE),99)&gt;=1,IFERROR(VLOOKUP(I97,'Parámetros'!$F$5:$G$8,2,FALSE),99)&gt;=1,H97&lt;'Parámetros'!$B$6),"Programar revisión","Sin acción inmediata")))</f>
        <v/>
      </c>
      <c r="M97" s="28">
        <f>IF(OR(F97="",G97=""),"",MAX(G97-F97,0))</f>
        <v/>
      </c>
      <c r="N97" s="51" t="n"/>
      <c r="O97" s="47">
        <f>IF(OR(M97="",N97=""),"",M97*N97)</f>
        <v/>
      </c>
      <c r="P97" s="31" t="n"/>
      <c r="Q97" s="52">
        <f>IF(OR(B97="",D97=""),"",IFERROR(B97+VLOOKUP(D97,'Parámetros'!$A$12:$C$17,3,FALSE),""))</f>
        <v/>
      </c>
      <c r="R97" s="14">
        <f>IF(Q97="","",Q97-TODAY())</f>
        <v/>
      </c>
      <c r="S97" s="33">
        <f>IF(A97="","",IF(OR(B97="",D97="",F97="",G97="",H97="",I97="",J97="",K97="",P97="",Q97="",R97="",COUNTIF('Parámetros'!$A$12:$A$17,D97)=0,COUNTIF('Parámetros'!$F$5:$F$8,I97)=0,COUNTIF('Parámetros'!$I$5:$I$8,J97)=0,COUNTIF('Parámetros'!$L$5:$L$6,K97)=0,COUNTIF('Parámetros'!$O$5:$O$7,P97)=0),"Datos incompletos",IF(IFERROR(VLOOKUP(P97,'Parámetros'!$O$5:$P$7,2,FALSE),99)=1,"Atendida",IF(OR(H97&lt;'Parámetros'!$B$5,IFERROR(VLOOKUP(I97,'Parámetros'!$F$5:$G$8,2,FALSE),99)&gt;=2,IFERROR(VLOOKUP(J97,'Parámetros'!$I$5:$J$8,2,FALSE),99)&gt;=2,IFERROR(VLOOKUP(K97,'Parámetros'!$L$5:$M$6,2,FALSE),99)&gt;=2),"Atención prioritaria",IF(Q97&lt;TODAY(),"Revisión vencida",IF(OR(H97&lt;'Parámetros'!$B$6,IFERROR(VLOOKUP(I97,'Parámetros'!$F$5:$G$8,2,FALSE),99)&gt;=1,IFERROR(VLOOKUP(J97,'Parámetros'!$I$5:$J$8,2,FALSE),99)&gt;=1,R97&lt;='Parámetros'!$B$7),"Revisar pronto","Sin alerta"))))))</f>
        <v/>
      </c>
      <c r="T97" s="25" t="n"/>
    </row>
    <row r="98">
      <c r="A98" s="25" t="n"/>
      <c r="B98" s="45" t="n"/>
      <c r="C98" s="25" t="n"/>
      <c r="D98" s="26" t="n"/>
      <c r="E98" s="25" t="n"/>
      <c r="F98" s="27" t="n"/>
      <c r="G98" s="34">
        <f>IF(D98="","",IFERROR(VLOOKUP(D98,'Parámetros'!$A$12:$C$17,2,FALSE),""))</f>
        <v/>
      </c>
      <c r="H98" s="48">
        <f>IF(OR(F98="",G98=""),"",IFERROR(F98/G98,""))</f>
        <v/>
      </c>
      <c r="I98" s="25" t="n"/>
      <c r="J98" s="25" t="n"/>
      <c r="K98" s="25" t="n"/>
      <c r="L98" s="10">
        <f>IF(OR(A98="",B98="",D98="",F98="",G98="",H98="",I98="",J98="",K98=""),"",IF(OR(IFERROR(VLOOKUP(K98,'Parámetros'!$L$5:$M$6,2,FALSE),99)&gt;=2,IFERROR(VLOOKUP(J98,'Parámetros'!$I$5:$J$8,2,FALSE),99)&gt;=2,IFERROR(VLOOKUP(I98,'Parámetros'!$F$5:$G$8,2,FALSE),99)&gt;=2,H98&lt;'Parámetros'!$B$5),"Revisar antes de autorizar",IF(OR(IFERROR(VLOOKUP(J98,'Parámetros'!$I$5:$J$8,2,FALSE),99)&gt;=1,IFERROR(VLOOKUP(I98,'Parámetros'!$F$5:$G$8,2,FALSE),99)&gt;=1,H98&lt;'Parámetros'!$B$6),"Programar revisión","Sin acción inmediata")))</f>
        <v/>
      </c>
      <c r="M98" s="34">
        <f>IF(OR(F98="",G98=""),"",MAX(G98-F98,0))</f>
        <v/>
      </c>
      <c r="N98" s="51" t="n"/>
      <c r="O98" s="53">
        <f>IF(OR(M98="",N98=""),"",M98*N98)</f>
        <v/>
      </c>
      <c r="P98" s="31" t="n"/>
      <c r="Q98" s="44">
        <f>IF(OR(B98="",D98=""),"",IFERROR(B98+VLOOKUP(D98,'Parámetros'!$A$12:$C$17,3,FALSE),""))</f>
        <v/>
      </c>
      <c r="R98" s="11">
        <f>IF(Q98="","",Q98-TODAY())</f>
        <v/>
      </c>
      <c r="S98" s="36">
        <f>IF(A98="","",IF(OR(B98="",D98="",F98="",G98="",H98="",I98="",J98="",K98="",P98="",Q98="",R98="",COUNTIF('Parámetros'!$A$12:$A$17,D98)=0,COUNTIF('Parámetros'!$F$5:$F$8,I98)=0,COUNTIF('Parámetros'!$I$5:$I$8,J98)=0,COUNTIF('Parámetros'!$L$5:$L$6,K98)=0,COUNTIF('Parámetros'!$O$5:$O$7,P98)=0),"Datos incompletos",IF(IFERROR(VLOOKUP(P98,'Parámetros'!$O$5:$P$7,2,FALSE),99)=1,"Atendida",IF(OR(H98&lt;'Parámetros'!$B$5,IFERROR(VLOOKUP(I98,'Parámetros'!$F$5:$G$8,2,FALSE),99)&gt;=2,IFERROR(VLOOKUP(J98,'Parámetros'!$I$5:$J$8,2,FALSE),99)&gt;=2,IFERROR(VLOOKUP(K98,'Parámetros'!$L$5:$M$6,2,FALSE),99)&gt;=2),"Atención prioritaria",IF(Q98&lt;TODAY(),"Revisión vencida",IF(OR(H98&lt;'Parámetros'!$B$6,IFERROR(VLOOKUP(I98,'Parámetros'!$F$5:$G$8,2,FALSE),99)&gt;=1,IFERROR(VLOOKUP(J98,'Parámetros'!$I$5:$J$8,2,FALSE),99)&gt;=1,R98&lt;='Parámetros'!$B$7),"Revisar pronto","Sin alerta"))))))</f>
        <v/>
      </c>
      <c r="T98" s="25" t="n"/>
    </row>
    <row r="99">
      <c r="A99" s="25" t="n"/>
      <c r="B99" s="45" t="n"/>
      <c r="C99" s="25" t="n"/>
      <c r="D99" s="26" t="n"/>
      <c r="E99" s="25" t="n"/>
      <c r="F99" s="27" t="n"/>
      <c r="G99" s="28">
        <f>IF(D99="","",IFERROR(VLOOKUP(D99,'Parámetros'!$A$12:$C$17,2,FALSE),""))</f>
        <v/>
      </c>
      <c r="H99" s="50">
        <f>IF(OR(F99="",G99=""),"",IFERROR(F99/G99,""))</f>
        <v/>
      </c>
      <c r="I99" s="25" t="n"/>
      <c r="J99" s="25" t="n"/>
      <c r="K99" s="25" t="n"/>
      <c r="L99" s="13">
        <f>IF(OR(A99="",B99="",D99="",F99="",G99="",H99="",I99="",J99="",K99=""),"",IF(OR(IFERROR(VLOOKUP(K99,'Parámetros'!$L$5:$M$6,2,FALSE),99)&gt;=2,IFERROR(VLOOKUP(J99,'Parámetros'!$I$5:$J$8,2,FALSE),99)&gt;=2,IFERROR(VLOOKUP(I99,'Parámetros'!$F$5:$G$8,2,FALSE),99)&gt;=2,H99&lt;'Parámetros'!$B$5),"Revisar antes de autorizar",IF(OR(IFERROR(VLOOKUP(J99,'Parámetros'!$I$5:$J$8,2,FALSE),99)&gt;=1,IFERROR(VLOOKUP(I99,'Parámetros'!$F$5:$G$8,2,FALSE),99)&gt;=1,H99&lt;'Parámetros'!$B$6),"Programar revisión","Sin acción inmediata")))</f>
        <v/>
      </c>
      <c r="M99" s="28">
        <f>IF(OR(F99="",G99=""),"",MAX(G99-F99,0))</f>
        <v/>
      </c>
      <c r="N99" s="51" t="n"/>
      <c r="O99" s="47">
        <f>IF(OR(M99="",N99=""),"",M99*N99)</f>
        <v/>
      </c>
      <c r="P99" s="31" t="n"/>
      <c r="Q99" s="52">
        <f>IF(OR(B99="",D99=""),"",IFERROR(B99+VLOOKUP(D99,'Parámetros'!$A$12:$C$17,3,FALSE),""))</f>
        <v/>
      </c>
      <c r="R99" s="14">
        <f>IF(Q99="","",Q99-TODAY())</f>
        <v/>
      </c>
      <c r="S99" s="33">
        <f>IF(A99="","",IF(OR(B99="",D99="",F99="",G99="",H99="",I99="",J99="",K99="",P99="",Q99="",R99="",COUNTIF('Parámetros'!$A$12:$A$17,D99)=0,COUNTIF('Parámetros'!$F$5:$F$8,I99)=0,COUNTIF('Parámetros'!$I$5:$I$8,J99)=0,COUNTIF('Parámetros'!$L$5:$L$6,K99)=0,COUNTIF('Parámetros'!$O$5:$O$7,P99)=0),"Datos incompletos",IF(IFERROR(VLOOKUP(P99,'Parámetros'!$O$5:$P$7,2,FALSE),99)=1,"Atendida",IF(OR(H99&lt;'Parámetros'!$B$5,IFERROR(VLOOKUP(I99,'Parámetros'!$F$5:$G$8,2,FALSE),99)&gt;=2,IFERROR(VLOOKUP(J99,'Parámetros'!$I$5:$J$8,2,FALSE),99)&gt;=2,IFERROR(VLOOKUP(K99,'Parámetros'!$L$5:$M$6,2,FALSE),99)&gt;=2),"Atención prioritaria",IF(Q99&lt;TODAY(),"Revisión vencida",IF(OR(H99&lt;'Parámetros'!$B$6,IFERROR(VLOOKUP(I99,'Parámetros'!$F$5:$G$8,2,FALSE),99)&gt;=1,IFERROR(VLOOKUP(J99,'Parámetros'!$I$5:$J$8,2,FALSE),99)&gt;=1,R99&lt;='Parámetros'!$B$7),"Revisar pronto","Sin alerta"))))))</f>
        <v/>
      </c>
      <c r="T99" s="25" t="n"/>
    </row>
    <row r="100">
      <c r="A100" s="25" t="n"/>
      <c r="B100" s="45" t="n"/>
      <c r="C100" s="25" t="n"/>
      <c r="D100" s="26" t="n"/>
      <c r="E100" s="25" t="n"/>
      <c r="F100" s="27" t="n"/>
      <c r="G100" s="34">
        <f>IF(D100="","",IFERROR(VLOOKUP(D100,'Parámetros'!$A$12:$C$17,2,FALSE),""))</f>
        <v/>
      </c>
      <c r="H100" s="48">
        <f>IF(OR(F100="",G100=""),"",IFERROR(F100/G100,""))</f>
        <v/>
      </c>
      <c r="I100" s="25" t="n"/>
      <c r="J100" s="25" t="n"/>
      <c r="K100" s="25" t="n"/>
      <c r="L100" s="10">
        <f>IF(OR(A100="",B100="",D100="",F100="",G100="",H100="",I100="",J100="",K100=""),"",IF(OR(IFERROR(VLOOKUP(K100,'Parámetros'!$L$5:$M$6,2,FALSE),99)&gt;=2,IFERROR(VLOOKUP(J100,'Parámetros'!$I$5:$J$8,2,FALSE),99)&gt;=2,IFERROR(VLOOKUP(I100,'Parámetros'!$F$5:$G$8,2,FALSE),99)&gt;=2,H100&lt;'Parámetros'!$B$5),"Revisar antes de autorizar",IF(OR(IFERROR(VLOOKUP(J100,'Parámetros'!$I$5:$J$8,2,FALSE),99)&gt;=1,IFERROR(VLOOKUP(I100,'Parámetros'!$F$5:$G$8,2,FALSE),99)&gt;=1,H100&lt;'Parámetros'!$B$6),"Programar revisión","Sin acción inmediata")))</f>
        <v/>
      </c>
      <c r="M100" s="34">
        <f>IF(OR(F100="",G100=""),"",MAX(G100-F100,0))</f>
        <v/>
      </c>
      <c r="N100" s="51" t="n"/>
      <c r="O100" s="53">
        <f>IF(OR(M100="",N100=""),"",M100*N100)</f>
        <v/>
      </c>
      <c r="P100" s="31" t="n"/>
      <c r="Q100" s="44">
        <f>IF(OR(B100="",D100=""),"",IFERROR(B100+VLOOKUP(D100,'Parámetros'!$A$12:$C$17,3,FALSE),""))</f>
        <v/>
      </c>
      <c r="R100" s="11">
        <f>IF(Q100="","",Q100-TODAY())</f>
        <v/>
      </c>
      <c r="S100" s="36">
        <f>IF(A100="","",IF(OR(B100="",D100="",F100="",G100="",H100="",I100="",J100="",K100="",P100="",Q100="",R100="",COUNTIF('Parámetros'!$A$12:$A$17,D100)=0,COUNTIF('Parámetros'!$F$5:$F$8,I100)=0,COUNTIF('Parámetros'!$I$5:$I$8,J100)=0,COUNTIF('Parámetros'!$L$5:$L$6,K100)=0,COUNTIF('Parámetros'!$O$5:$O$7,P100)=0),"Datos incompletos",IF(IFERROR(VLOOKUP(P100,'Parámetros'!$O$5:$P$7,2,FALSE),99)=1,"Atendida",IF(OR(H100&lt;'Parámetros'!$B$5,IFERROR(VLOOKUP(I100,'Parámetros'!$F$5:$G$8,2,FALSE),99)&gt;=2,IFERROR(VLOOKUP(J100,'Parámetros'!$I$5:$J$8,2,FALSE),99)&gt;=2,IFERROR(VLOOKUP(K100,'Parámetros'!$L$5:$M$6,2,FALSE),99)&gt;=2),"Atención prioritaria",IF(Q100&lt;TODAY(),"Revisión vencida",IF(OR(H100&lt;'Parámetros'!$B$6,IFERROR(VLOOKUP(I100,'Parámetros'!$F$5:$G$8,2,FALSE),99)&gt;=1,IFERROR(VLOOKUP(J100,'Parámetros'!$I$5:$J$8,2,FALSE),99)&gt;=1,R100&lt;='Parámetros'!$B$7),"Revisar pronto","Sin alerta"))))))</f>
        <v/>
      </c>
      <c r="T100" s="25" t="n"/>
    </row>
    <row r="101">
      <c r="A101" s="25" t="n"/>
      <c r="B101" s="45" t="n"/>
      <c r="C101" s="25" t="n"/>
      <c r="D101" s="26" t="n"/>
      <c r="E101" s="25" t="n"/>
      <c r="F101" s="27" t="n"/>
      <c r="G101" s="28">
        <f>IF(D101="","",IFERROR(VLOOKUP(D101,'Parámetros'!$A$12:$C$17,2,FALSE),""))</f>
        <v/>
      </c>
      <c r="H101" s="50">
        <f>IF(OR(F101="",G101=""),"",IFERROR(F101/G101,""))</f>
        <v/>
      </c>
      <c r="I101" s="25" t="n"/>
      <c r="J101" s="25" t="n"/>
      <c r="K101" s="25" t="n"/>
      <c r="L101" s="13">
        <f>IF(OR(A101="",B101="",D101="",F101="",G101="",H101="",I101="",J101="",K101=""),"",IF(OR(IFERROR(VLOOKUP(K101,'Parámetros'!$L$5:$M$6,2,FALSE),99)&gt;=2,IFERROR(VLOOKUP(J101,'Parámetros'!$I$5:$J$8,2,FALSE),99)&gt;=2,IFERROR(VLOOKUP(I101,'Parámetros'!$F$5:$G$8,2,FALSE),99)&gt;=2,H101&lt;'Parámetros'!$B$5),"Revisar antes de autorizar",IF(OR(IFERROR(VLOOKUP(J101,'Parámetros'!$I$5:$J$8,2,FALSE),99)&gt;=1,IFERROR(VLOOKUP(I101,'Parámetros'!$F$5:$G$8,2,FALSE),99)&gt;=1,H101&lt;'Parámetros'!$B$6),"Programar revisión","Sin acción inmediata")))</f>
        <v/>
      </c>
      <c r="M101" s="28">
        <f>IF(OR(F101="",G101=""),"",MAX(G101-F101,0))</f>
        <v/>
      </c>
      <c r="N101" s="51" t="n"/>
      <c r="O101" s="47">
        <f>IF(OR(M101="",N101=""),"",M101*N101)</f>
        <v/>
      </c>
      <c r="P101" s="31" t="n"/>
      <c r="Q101" s="52">
        <f>IF(OR(B101="",D101=""),"",IFERROR(B101+VLOOKUP(D101,'Parámetros'!$A$12:$C$17,3,FALSE),""))</f>
        <v/>
      </c>
      <c r="R101" s="14">
        <f>IF(Q101="","",Q101-TODAY())</f>
        <v/>
      </c>
      <c r="S101" s="33">
        <f>IF(A101="","",IF(OR(B101="",D101="",F101="",G101="",H101="",I101="",J101="",K101="",P101="",Q101="",R101="",COUNTIF('Parámetros'!$A$12:$A$17,D101)=0,COUNTIF('Parámetros'!$F$5:$F$8,I101)=0,COUNTIF('Parámetros'!$I$5:$I$8,J101)=0,COUNTIF('Parámetros'!$L$5:$L$6,K101)=0,COUNTIF('Parámetros'!$O$5:$O$7,P101)=0),"Datos incompletos",IF(IFERROR(VLOOKUP(P101,'Parámetros'!$O$5:$P$7,2,FALSE),99)=1,"Atendida",IF(OR(H101&lt;'Parámetros'!$B$5,IFERROR(VLOOKUP(I101,'Parámetros'!$F$5:$G$8,2,FALSE),99)&gt;=2,IFERROR(VLOOKUP(J101,'Parámetros'!$I$5:$J$8,2,FALSE),99)&gt;=2,IFERROR(VLOOKUP(K101,'Parámetros'!$L$5:$M$6,2,FALSE),99)&gt;=2),"Atención prioritaria",IF(Q101&lt;TODAY(),"Revisión vencida",IF(OR(H101&lt;'Parámetros'!$B$6,IFERROR(VLOOKUP(I101,'Parámetros'!$F$5:$G$8,2,FALSE),99)&gt;=1,IFERROR(VLOOKUP(J101,'Parámetros'!$I$5:$J$8,2,FALSE),99)&gt;=1,R101&lt;='Parámetros'!$B$7),"Revisar pronto","Sin alerta"))))))</f>
        <v/>
      </c>
      <c r="T101" s="25" t="n"/>
    </row>
    <row r="102">
      <c r="A102" s="25" t="n"/>
      <c r="B102" s="45" t="n"/>
      <c r="C102" s="25" t="n"/>
      <c r="D102" s="26" t="n"/>
      <c r="E102" s="25" t="n"/>
      <c r="F102" s="27" t="n"/>
      <c r="G102" s="34">
        <f>IF(D102="","",IFERROR(VLOOKUP(D102,'Parámetros'!$A$12:$C$17,2,FALSE),""))</f>
        <v/>
      </c>
      <c r="H102" s="48">
        <f>IF(OR(F102="",G102=""),"",IFERROR(F102/G102,""))</f>
        <v/>
      </c>
      <c r="I102" s="25" t="n"/>
      <c r="J102" s="25" t="n"/>
      <c r="K102" s="25" t="n"/>
      <c r="L102" s="10">
        <f>IF(OR(A102="",B102="",D102="",F102="",G102="",H102="",I102="",J102="",K102=""),"",IF(OR(IFERROR(VLOOKUP(K102,'Parámetros'!$L$5:$M$6,2,FALSE),99)&gt;=2,IFERROR(VLOOKUP(J102,'Parámetros'!$I$5:$J$8,2,FALSE),99)&gt;=2,IFERROR(VLOOKUP(I102,'Parámetros'!$F$5:$G$8,2,FALSE),99)&gt;=2,H102&lt;'Parámetros'!$B$5),"Revisar antes de autorizar",IF(OR(IFERROR(VLOOKUP(J102,'Parámetros'!$I$5:$J$8,2,FALSE),99)&gt;=1,IFERROR(VLOOKUP(I102,'Parámetros'!$F$5:$G$8,2,FALSE),99)&gt;=1,H102&lt;'Parámetros'!$B$6),"Programar revisión","Sin acción inmediata")))</f>
        <v/>
      </c>
      <c r="M102" s="34">
        <f>IF(OR(F102="",G102=""),"",MAX(G102-F102,0))</f>
        <v/>
      </c>
      <c r="N102" s="51" t="n"/>
      <c r="O102" s="53">
        <f>IF(OR(M102="",N102=""),"",M102*N102)</f>
        <v/>
      </c>
      <c r="P102" s="31" t="n"/>
      <c r="Q102" s="44">
        <f>IF(OR(B102="",D102=""),"",IFERROR(B102+VLOOKUP(D102,'Parámetros'!$A$12:$C$17,3,FALSE),""))</f>
        <v/>
      </c>
      <c r="R102" s="11">
        <f>IF(Q102="","",Q102-TODAY())</f>
        <v/>
      </c>
      <c r="S102" s="36">
        <f>IF(A102="","",IF(OR(B102="",D102="",F102="",G102="",H102="",I102="",J102="",K102="",P102="",Q102="",R102="",COUNTIF('Parámetros'!$A$12:$A$17,D102)=0,COUNTIF('Parámetros'!$F$5:$F$8,I102)=0,COUNTIF('Parámetros'!$I$5:$I$8,J102)=0,COUNTIF('Parámetros'!$L$5:$L$6,K102)=0,COUNTIF('Parámetros'!$O$5:$O$7,P102)=0),"Datos incompletos",IF(IFERROR(VLOOKUP(P102,'Parámetros'!$O$5:$P$7,2,FALSE),99)=1,"Atendida",IF(OR(H102&lt;'Parámetros'!$B$5,IFERROR(VLOOKUP(I102,'Parámetros'!$F$5:$G$8,2,FALSE),99)&gt;=2,IFERROR(VLOOKUP(J102,'Parámetros'!$I$5:$J$8,2,FALSE),99)&gt;=2,IFERROR(VLOOKUP(K102,'Parámetros'!$L$5:$M$6,2,FALSE),99)&gt;=2),"Atención prioritaria",IF(Q102&lt;TODAY(),"Revisión vencida",IF(OR(H102&lt;'Parámetros'!$B$6,IFERROR(VLOOKUP(I102,'Parámetros'!$F$5:$G$8,2,FALSE),99)&gt;=1,IFERROR(VLOOKUP(J102,'Parámetros'!$I$5:$J$8,2,FALSE),99)&gt;=1,R102&lt;='Parámetros'!$B$7),"Revisar pronto","Sin alerta"))))))</f>
        <v/>
      </c>
      <c r="T102" s="25" t="n"/>
    </row>
    <row r="103">
      <c r="A103" s="25" t="n"/>
      <c r="B103" s="45" t="n"/>
      <c r="C103" s="25" t="n"/>
      <c r="D103" s="26" t="n"/>
      <c r="E103" s="25" t="n"/>
      <c r="F103" s="27" t="n"/>
      <c r="G103" s="28">
        <f>IF(D103="","",IFERROR(VLOOKUP(D103,'Parámetros'!$A$12:$C$17,2,FALSE),""))</f>
        <v/>
      </c>
      <c r="H103" s="50">
        <f>IF(OR(F103="",G103=""),"",IFERROR(F103/G103,""))</f>
        <v/>
      </c>
      <c r="I103" s="25" t="n"/>
      <c r="J103" s="25" t="n"/>
      <c r="K103" s="25" t="n"/>
      <c r="L103" s="13">
        <f>IF(OR(A103="",B103="",D103="",F103="",G103="",H103="",I103="",J103="",K103=""),"",IF(OR(IFERROR(VLOOKUP(K103,'Parámetros'!$L$5:$M$6,2,FALSE),99)&gt;=2,IFERROR(VLOOKUP(J103,'Parámetros'!$I$5:$J$8,2,FALSE),99)&gt;=2,IFERROR(VLOOKUP(I103,'Parámetros'!$F$5:$G$8,2,FALSE),99)&gt;=2,H103&lt;'Parámetros'!$B$5),"Revisar antes de autorizar",IF(OR(IFERROR(VLOOKUP(J103,'Parámetros'!$I$5:$J$8,2,FALSE),99)&gt;=1,IFERROR(VLOOKUP(I103,'Parámetros'!$F$5:$G$8,2,FALSE),99)&gt;=1,H103&lt;'Parámetros'!$B$6),"Programar revisión","Sin acción inmediata")))</f>
        <v/>
      </c>
      <c r="M103" s="28">
        <f>IF(OR(F103="",G103=""),"",MAX(G103-F103,0))</f>
        <v/>
      </c>
      <c r="N103" s="51" t="n"/>
      <c r="O103" s="47">
        <f>IF(OR(M103="",N103=""),"",M103*N103)</f>
        <v/>
      </c>
      <c r="P103" s="31" t="n"/>
      <c r="Q103" s="52">
        <f>IF(OR(B103="",D103=""),"",IFERROR(B103+VLOOKUP(D103,'Parámetros'!$A$12:$C$17,3,FALSE),""))</f>
        <v/>
      </c>
      <c r="R103" s="14">
        <f>IF(Q103="","",Q103-TODAY())</f>
        <v/>
      </c>
      <c r="S103" s="33">
        <f>IF(A103="","",IF(OR(B103="",D103="",F103="",G103="",H103="",I103="",J103="",K103="",P103="",Q103="",R103="",COUNTIF('Parámetros'!$A$12:$A$17,D103)=0,COUNTIF('Parámetros'!$F$5:$F$8,I103)=0,COUNTIF('Parámetros'!$I$5:$I$8,J103)=0,COUNTIF('Parámetros'!$L$5:$L$6,K103)=0,COUNTIF('Parámetros'!$O$5:$O$7,P103)=0),"Datos incompletos",IF(IFERROR(VLOOKUP(P103,'Parámetros'!$O$5:$P$7,2,FALSE),99)=1,"Atendida",IF(OR(H103&lt;'Parámetros'!$B$5,IFERROR(VLOOKUP(I103,'Parámetros'!$F$5:$G$8,2,FALSE),99)&gt;=2,IFERROR(VLOOKUP(J103,'Parámetros'!$I$5:$J$8,2,FALSE),99)&gt;=2,IFERROR(VLOOKUP(K103,'Parámetros'!$L$5:$M$6,2,FALSE),99)&gt;=2),"Atención prioritaria",IF(Q103&lt;TODAY(),"Revisión vencida",IF(OR(H103&lt;'Parámetros'!$B$6,IFERROR(VLOOKUP(I103,'Parámetros'!$F$5:$G$8,2,FALSE),99)&gt;=1,IFERROR(VLOOKUP(J103,'Parámetros'!$I$5:$J$8,2,FALSE),99)&gt;=1,R103&lt;='Parámetros'!$B$7),"Revisar pronto","Sin alerta"))))))</f>
        <v/>
      </c>
      <c r="T103" s="25" t="n"/>
    </row>
    <row r="104">
      <c r="A104" s="25" t="n"/>
      <c r="B104" s="45" t="n"/>
      <c r="C104" s="25" t="n"/>
      <c r="D104" s="26" t="n"/>
      <c r="E104" s="25" t="n"/>
      <c r="F104" s="27" t="n"/>
      <c r="G104" s="34">
        <f>IF(D104="","",IFERROR(VLOOKUP(D104,'Parámetros'!$A$12:$C$17,2,FALSE),""))</f>
        <v/>
      </c>
      <c r="H104" s="48">
        <f>IF(OR(F104="",G104=""),"",IFERROR(F104/G104,""))</f>
        <v/>
      </c>
      <c r="I104" s="25" t="n"/>
      <c r="J104" s="25" t="n"/>
      <c r="K104" s="25" t="n"/>
      <c r="L104" s="10">
        <f>IF(OR(A104="",B104="",D104="",F104="",G104="",H104="",I104="",J104="",K104=""),"",IF(OR(IFERROR(VLOOKUP(K104,'Parámetros'!$L$5:$M$6,2,FALSE),99)&gt;=2,IFERROR(VLOOKUP(J104,'Parámetros'!$I$5:$J$8,2,FALSE),99)&gt;=2,IFERROR(VLOOKUP(I104,'Parámetros'!$F$5:$G$8,2,FALSE),99)&gt;=2,H104&lt;'Parámetros'!$B$5),"Revisar antes de autorizar",IF(OR(IFERROR(VLOOKUP(J104,'Parámetros'!$I$5:$J$8,2,FALSE),99)&gt;=1,IFERROR(VLOOKUP(I104,'Parámetros'!$F$5:$G$8,2,FALSE),99)&gt;=1,H104&lt;'Parámetros'!$B$6),"Programar revisión","Sin acción inmediata")))</f>
        <v/>
      </c>
      <c r="M104" s="34">
        <f>IF(OR(F104="",G104=""),"",MAX(G104-F104,0))</f>
        <v/>
      </c>
      <c r="N104" s="51" t="n"/>
      <c r="O104" s="53">
        <f>IF(OR(M104="",N104=""),"",M104*N104)</f>
        <v/>
      </c>
      <c r="P104" s="31" t="n"/>
      <c r="Q104" s="44">
        <f>IF(OR(B104="",D104=""),"",IFERROR(B104+VLOOKUP(D104,'Parámetros'!$A$12:$C$17,3,FALSE),""))</f>
        <v/>
      </c>
      <c r="R104" s="11">
        <f>IF(Q104="","",Q104-TODAY())</f>
        <v/>
      </c>
      <c r="S104" s="36">
        <f>IF(A104="","",IF(OR(B104="",D104="",F104="",G104="",H104="",I104="",J104="",K104="",P104="",Q104="",R104="",COUNTIF('Parámetros'!$A$12:$A$17,D104)=0,COUNTIF('Parámetros'!$F$5:$F$8,I104)=0,COUNTIF('Parámetros'!$I$5:$I$8,J104)=0,COUNTIF('Parámetros'!$L$5:$L$6,K104)=0,COUNTIF('Parámetros'!$O$5:$O$7,P104)=0),"Datos incompletos",IF(IFERROR(VLOOKUP(P104,'Parámetros'!$O$5:$P$7,2,FALSE),99)=1,"Atendida",IF(OR(H104&lt;'Parámetros'!$B$5,IFERROR(VLOOKUP(I104,'Parámetros'!$F$5:$G$8,2,FALSE),99)&gt;=2,IFERROR(VLOOKUP(J104,'Parámetros'!$I$5:$J$8,2,FALSE),99)&gt;=2,IFERROR(VLOOKUP(K104,'Parámetros'!$L$5:$M$6,2,FALSE),99)&gt;=2),"Atención prioritaria",IF(Q104&lt;TODAY(),"Revisión vencida",IF(OR(H104&lt;'Parámetros'!$B$6,IFERROR(VLOOKUP(I104,'Parámetros'!$F$5:$G$8,2,FALSE),99)&gt;=1,IFERROR(VLOOKUP(J104,'Parámetros'!$I$5:$J$8,2,FALSE),99)&gt;=1,R104&lt;='Parámetros'!$B$7),"Revisar pronto","Sin alerta"))))))</f>
        <v/>
      </c>
      <c r="T104" s="25" t="n"/>
    </row>
  </sheetData>
  <autoFilter ref="A4:T104"/>
  <mergeCells count="1">
    <mergeCell ref="A1:T1"/>
  </mergeCells>
  <conditionalFormatting sqref="S5:S104">
    <cfRule type="expression" priority="1" dxfId="0">
      <formula>$S5="Atención prioritaria"</formula>
    </cfRule>
    <cfRule type="expression" priority="2" dxfId="0">
      <formula>$S5="Revisión vencida"</formula>
    </cfRule>
    <cfRule type="expression" priority="3" dxfId="1">
      <formula>$S5="Revisar pronto"</formula>
    </cfRule>
    <cfRule type="expression" priority="4" dxfId="2">
      <formula>$S5="Datos incompletos"</formula>
    </cfRule>
    <cfRule type="expression" priority="5" dxfId="3">
      <formula>$S5="Sin alerta"</formula>
    </cfRule>
    <cfRule type="expression" priority="6" dxfId="3">
      <formula>$S5="Atendida"</formula>
    </cfRule>
  </conditionalFormatting>
  <dataValidations count="8">
    <dataValidation sqref="D5:D104" showDropDown="0" showInputMessage="1" showErrorMessage="1" allowBlank="0" errorTitle="Dato no válido" error="Seleccione un tipo de fluido disponible en la lista." promptTitle="Tipo de fluido" prompt="Seleccione una categoría configurada en Parámetros." type="list">
      <formula1>INDIRECT("'Parámetros'!$A$12:$A$17")</formula1>
    </dataValidation>
    <dataValidation sqref="I5:I104" showDropDown="0" showInputMessage="1" showErrorMessage="1" allowBlank="0" errorTitle="Dato no válido" error="Seleccione una condición visual disponible en la lista." promptTitle="Condición visual" prompt="Seleccione la condición observada." type="list">
      <formula1>INDIRECT("'Parámetros'!$F$5:$F$8")</formula1>
    </dataValidation>
    <dataValidation sqref="J5:J104" showDropDown="0" showInputMessage="1" showErrorMessage="1" allowBlank="0" errorTitle="Dato no válido" error="Seleccione una opción de contaminación disponible." promptTitle="Contaminación" prompt="Seleccione la contaminación observada." type="list">
      <formula1>INDIRECT("'Parámetros'!$I$5:$I$8")</formula1>
    </dataValidation>
    <dataValidation sqref="K5:K104" showDropDown="0" showInputMessage="1" showErrorMessage="1" allowBlank="0" errorTitle="Dato no válido" error="Seleccione una opción disponible para fuga visible." promptTitle="Fuga visible" prompt="Indique si se observó una fuga visible." type="list">
      <formula1>INDIRECT("'Parámetros'!$L$5:$L$6")</formula1>
    </dataValidation>
    <dataValidation sqref="P5:P104" showDropDown="0" showInputMessage="1" showErrorMessage="1" allowBlank="0" errorTitle="Dato no válido" error="Seleccione un estado disponible en la lista." promptTitle="Estado de revisión" prompt="Seleccione el estado administrativo de la revisión." type="list">
      <formula1>INDIRECT("'Parámetros'!$O$5:$O$7")</formula1>
    </dataValidation>
    <dataValidation sqref="B5:B104" showDropDown="0" showInputMessage="1" showErrorMessage="1" allowBlank="0" errorTitle="Dato no válido" error="La fecha está fuera del intervalo permitido." promptTitle="Fecha de inspección" prompt="Capture una fecha entre dos años atrás y treinta días posteriores." type="date" operator="between">
      <formula1>TODAY()-730</formula1>
      <formula2>TODAY()+30</formula2>
    </dataValidation>
    <dataValidation sqref="F5:F104" showDropDown="0" showInputMessage="1" showErrorMessage="1" allowBlank="0" errorTitle="Dato no válido" error="El nivel debe ser un número entre 0.00 y 50.00 litros." promptTitle="Nivel observado" prompt="Capture litros entre 0.00 y 50.00." type="decimal" operator="between">
      <formula1>0</formula1>
      <formula2>50</formula2>
    </dataValidation>
    <dataValidation sqref="N5:N104" showDropDown="0" showInputMessage="1" showErrorMessage="1" allowBlank="0" errorTitle="Dato no válido" error="El costo debe ser un número entre 0.00 y 100000.00 MXN." promptTitle="Costo unitario" prompt="Capture un importe no negativo en pesos mexicanos." type="decimal" operator="between">
      <formula1>0</formula1>
      <formula2>100000</formula2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  <col width="23" customWidth="1" min="3" max="3"/>
    <col width="54" customWidth="1" min="4" max="4"/>
    <col width="3" customWidth="1" min="5" max="5"/>
    <col width="22" customWidth="1" min="6" max="6"/>
    <col width="18" customWidth="1" min="7" max="7"/>
    <col width="3" customWidth="1" min="8" max="8"/>
    <col width="22" customWidth="1" min="9" max="9"/>
    <col width="18" customWidth="1" min="10" max="10"/>
    <col width="3" customWidth="1" min="11" max="11"/>
    <col width="18" customWidth="1" min="12" max="12"/>
    <col width="18" customWidth="1" min="13" max="13"/>
    <col width="3" customWidth="1" min="14" max="14"/>
    <col width="22" customWidth="1" min="15" max="15"/>
    <col width="20" customWidth="1" min="16" max="16"/>
  </cols>
  <sheetData>
    <row r="1" ht="28" customHeight="1">
      <c r="A1" s="1" t="inlineStr">
        <is>
          <t>Parámetros editables para inspección administrativa de fluidos</t>
        </is>
      </c>
      <c r="B1" s="42" t="n"/>
      <c r="C1" s="42" t="n"/>
      <c r="D1" s="42" t="n"/>
      <c r="E1" s="42" t="n"/>
      <c r="F1" s="42" t="n"/>
      <c r="G1" s="42" t="n"/>
      <c r="H1" s="42" t="n"/>
      <c r="I1" s="42" t="n"/>
      <c r="J1" s="42" t="n"/>
      <c r="K1" s="42" t="n"/>
      <c r="L1" s="42" t="n"/>
      <c r="M1" s="42" t="n"/>
      <c r="N1" s="42" t="n"/>
      <c r="O1" s="42" t="n"/>
      <c r="P1" s="43" t="n"/>
    </row>
    <row r="2" ht="32" customHeight="1">
      <c r="A2" s="2" t="inlineStr">
        <is>
          <t>Referencia</t>
        </is>
      </c>
      <c r="B2" s="3" t="inlineStr">
        <is>
          <t>Valores ficticios y editables; confirme capacidades, plazos y criterios para cada vehículo antes de usarlos.</t>
        </is>
      </c>
    </row>
    <row r="3"/>
    <row r="4">
      <c r="A4" s="7" t="inlineStr">
        <is>
          <t>Parámetro</t>
        </is>
      </c>
      <c r="B4" s="7" t="inlineStr">
        <is>
          <t>Valor</t>
        </is>
      </c>
      <c r="C4" s="7" t="inlineStr">
        <is>
          <t>Unidad</t>
        </is>
      </c>
      <c r="D4" s="7" t="inlineStr">
        <is>
          <t>Uso administrativo</t>
        </is>
      </c>
      <c r="F4" s="7" t="inlineStr">
        <is>
          <t>Condición visual</t>
        </is>
      </c>
      <c r="G4" s="7" t="inlineStr">
        <is>
          <t>Prioridad (0 a 2)</t>
        </is>
      </c>
      <c r="I4" s="7" t="inlineStr">
        <is>
          <t>Contaminación</t>
        </is>
      </c>
      <c r="J4" s="7" t="inlineStr">
        <is>
          <t>Prioridad (0 a 2)</t>
        </is>
      </c>
      <c r="L4" s="7" t="inlineStr">
        <is>
          <t>Fuga visible</t>
        </is>
      </c>
      <c r="M4" s="7" t="inlineStr">
        <is>
          <t>Prioridad (0 a 2)</t>
        </is>
      </c>
      <c r="O4" s="7" t="inlineStr">
        <is>
          <t>Estado de revisión</t>
        </is>
      </c>
      <c r="P4" s="7" t="inlineStr">
        <is>
          <t>Código administrativo</t>
        </is>
      </c>
    </row>
    <row r="5">
      <c r="A5" s="4" t="inlineStr">
        <is>
          <t>Nivel crítico</t>
        </is>
      </c>
      <c r="B5" s="54" t="n">
        <v>0.6</v>
      </c>
      <c r="C5" s="13" t="inlineStr">
        <is>
          <t>proporción</t>
        </is>
      </c>
      <c r="D5" s="13" t="inlineStr">
        <is>
          <t>Activa atención prioritaria cuando el nivel calculado es menor.</t>
        </is>
      </c>
      <c r="F5" s="26" t="inlineStr">
        <is>
          <t>Normal</t>
        </is>
      </c>
      <c r="G5" s="38" t="n">
        <v>0</v>
      </c>
      <c r="I5" s="26" t="inlineStr">
        <is>
          <t>Ninguna</t>
        </is>
      </c>
      <c r="J5" s="38" t="n">
        <v>0</v>
      </c>
      <c r="L5" s="26" t="inlineStr">
        <is>
          <t>No</t>
        </is>
      </c>
      <c r="M5" s="38" t="n">
        <v>0</v>
      </c>
      <c r="O5" s="26" t="inlineStr">
        <is>
          <t>Pendiente</t>
        </is>
      </c>
      <c r="P5" s="38" t="n">
        <v>0</v>
      </c>
    </row>
    <row r="6">
      <c r="A6" s="17" t="inlineStr">
        <is>
          <t>Nivel de advertencia</t>
        </is>
      </c>
      <c r="B6" s="54" t="n">
        <v>0.8</v>
      </c>
      <c r="C6" s="10" t="inlineStr">
        <is>
          <t>proporción</t>
        </is>
      </c>
      <c r="D6" s="10" t="inlineStr">
        <is>
          <t>Activa revisar pronto cuando el nivel calculado es menor.</t>
        </is>
      </c>
      <c r="F6" s="26" t="inlineStr">
        <is>
          <t>Oscuro</t>
        </is>
      </c>
      <c r="G6" s="38" t="n">
        <v>1</v>
      </c>
      <c r="I6" s="26" t="inlineStr">
        <is>
          <t>Partículas</t>
        </is>
      </c>
      <c r="J6" s="38" t="n">
        <v>2</v>
      </c>
      <c r="L6" s="26" t="inlineStr">
        <is>
          <t>Sí</t>
        </is>
      </c>
      <c r="M6" s="38" t="n">
        <v>2</v>
      </c>
      <c r="O6" s="26" t="inlineStr">
        <is>
          <t>Atendida</t>
        </is>
      </c>
      <c r="P6" s="38" t="n">
        <v>1</v>
      </c>
    </row>
    <row r="7">
      <c r="A7" s="4" t="inlineStr">
        <is>
          <t>Aviso previo a revisión</t>
        </is>
      </c>
      <c r="B7" s="39" t="n">
        <v>7</v>
      </c>
      <c r="C7" s="13" t="inlineStr">
        <is>
          <t>días</t>
        </is>
      </c>
      <c r="D7" s="13" t="inlineStr">
        <is>
          <t>Activa revisar pronto cuando faltan estos días o menos.</t>
        </is>
      </c>
      <c r="F7" s="26" t="inlineStr">
        <is>
          <t>Espumoso</t>
        </is>
      </c>
      <c r="G7" s="38" t="n">
        <v>1</v>
      </c>
      <c r="I7" s="26" t="inlineStr">
        <is>
          <t>Agua</t>
        </is>
      </c>
      <c r="J7" s="38" t="n">
        <v>2</v>
      </c>
      <c r="O7" s="26" t="inlineStr">
        <is>
          <t>No requerida</t>
        </is>
      </c>
      <c r="P7" s="38" t="n">
        <v>2</v>
      </c>
    </row>
    <row r="8">
      <c r="F8" s="26" t="inlineStr">
        <is>
          <t>Lechoso</t>
        </is>
      </c>
      <c r="G8" s="38" t="n">
        <v>2</v>
      </c>
      <c r="I8" s="26" t="inlineStr">
        <is>
          <t>Otro</t>
        </is>
      </c>
      <c r="J8" s="38" t="n">
        <v>1</v>
      </c>
    </row>
    <row r="9"/>
    <row r="10"/>
    <row r="11">
      <c r="A11" s="7" t="inlineStr">
        <is>
          <t>Tipo de fluido</t>
        </is>
      </c>
      <c r="B11" s="7" t="inlineStr">
        <is>
          <t>Capacidad de referencia (L)</t>
        </is>
      </c>
      <c r="C11" s="7" t="inlineStr">
        <is>
          <t>Plazo de revisión (días)</t>
        </is>
      </c>
      <c r="D11" s="7" t="inlineStr">
        <is>
          <t>Nota</t>
        </is>
      </c>
    </row>
    <row r="12">
      <c r="A12" s="26" t="inlineStr">
        <is>
          <t>Aceite de motor</t>
        </is>
      </c>
      <c r="B12" s="40" t="n">
        <v>4.5</v>
      </c>
      <c r="C12" s="41" t="n">
        <v>180</v>
      </c>
      <c r="D12" s="10" t="inlineStr">
        <is>
          <t>Referencia ficticia; confirme el dato del vehículo.</t>
        </is>
      </c>
    </row>
    <row r="13">
      <c r="A13" s="26" t="inlineStr">
        <is>
          <t>Refrigerante</t>
        </is>
      </c>
      <c r="B13" s="40" t="n">
        <v>6</v>
      </c>
      <c r="C13" s="41" t="n">
        <v>120</v>
      </c>
      <c r="D13" s="13" t="inlineStr">
        <is>
          <t>Referencia ficticia; confirme el dato del vehículo.</t>
        </is>
      </c>
    </row>
    <row r="14">
      <c r="A14" s="26" t="inlineStr">
        <is>
          <t>Líquido de frenos</t>
        </is>
      </c>
      <c r="B14" s="40" t="n">
        <v>0.8</v>
      </c>
      <c r="C14" s="41" t="n">
        <v>90</v>
      </c>
      <c r="D14" s="10" t="inlineStr">
        <is>
          <t>Referencia ficticia; confirme el dato del vehículo.</t>
        </is>
      </c>
    </row>
    <row r="15">
      <c r="A15" s="26" t="inlineStr">
        <is>
          <t>Dirección hidráulica</t>
        </is>
      </c>
      <c r="B15" s="40" t="n">
        <v>1</v>
      </c>
      <c r="C15" s="41" t="n">
        <v>120</v>
      </c>
      <c r="D15" s="13" t="inlineStr">
        <is>
          <t>Referencia ficticia; confirme el dato del vehículo.</t>
        </is>
      </c>
    </row>
    <row r="16">
      <c r="A16" s="26" t="inlineStr">
        <is>
          <t>Transmisión automática</t>
        </is>
      </c>
      <c r="B16" s="40" t="n">
        <v>7.5</v>
      </c>
      <c r="C16" s="41" t="n">
        <v>180</v>
      </c>
      <c r="D16" s="10" t="inlineStr">
        <is>
          <t>Referencia ficticia; confirme el dato del vehículo.</t>
        </is>
      </c>
    </row>
    <row r="17">
      <c r="A17" s="26" t="inlineStr">
        <is>
          <t>Líquido limpiaparabrisas</t>
        </is>
      </c>
      <c r="B17" s="40" t="n">
        <v>3.5</v>
      </c>
      <c r="C17" s="41" t="n">
        <v>30</v>
      </c>
      <c r="D17" s="13" t="inlineStr">
        <is>
          <t>Referencia ficticia; confirme el dato del vehículo.</t>
        </is>
      </c>
    </row>
  </sheetData>
  <mergeCells count="1">
    <mergeCell ref="A1:P1"/>
  </mergeCells>
  <conditionalFormatting sqref="B5:B6">
    <cfRule type="expression" priority="1" dxfId="0">
      <formula>$B$5&gt;=$B$6</formula>
    </cfRule>
  </conditionalFormatting>
  <dataValidations count="5">
    <dataValidation sqref="B5:B6" showDropDown="0" showInputMessage="1" showErrorMessage="1" allowBlank="0" errorTitle="Dato no válido" error="El umbral debe estar entre 0.00 y 1.00." promptTitle="Umbral de nivel" prompt="Capture una proporción entre 0.00 y 1.00." type="decimal" operator="between">
      <formula1>0</formula1>
      <formula2>1</formula2>
    </dataValidation>
    <dataValidation sqref="B7" showDropDown="0" showInputMessage="1" showErrorMessage="1" allowBlank="0" errorTitle="Dato no válido" error="El aviso previo debe ser un entero entre 0 y 90 días." promptTitle="Aviso previo" prompt="Capture un número de días entre 0 y 90." type="whole" operator="between">
      <formula1>0</formula1>
      <formula2>90</formula2>
    </dataValidation>
    <dataValidation sqref="B12:B17" showDropDown="0" showInputMessage="1" showErrorMessage="1" allowBlank="0" errorTitle="Dato no válido" error="La capacidad debe estar entre 0.10 y 100.00 litros." promptTitle="Capacidad de referencia" prompt="Capture una capacidad mayor a cero y no mayor a 100 litros." type="decimal" operator="between">
      <formula1>0.1</formula1>
      <formula2>100</formula2>
    </dataValidation>
    <dataValidation sqref="C12:C17" showDropDown="0" showInputMessage="1" showErrorMessage="1" allowBlank="0" errorTitle="Dato no válido" error="El plazo debe ser un entero entre 1 y 730 días." promptTitle="Plazo de revisión" prompt="Capture un plazo entre 1 y 730 días." type="whole" operator="between">
      <formula1>1</formula1>
      <formula2>730</formula2>
    </dataValidation>
    <dataValidation sqref="G5:G8 J5:J8 M5:M6 P5:P7" showDropDown="0" showInputMessage="1" showErrorMessage="1" allowBlank="0" errorTitle="Dato no válido" error="El código debe ser un entero entre 0 y 2." promptTitle="Código de prioridad" prompt="Use 0 para normal, 1 para revisar y 2 para atención prioritaria." type="whole" operator="between">
      <formula1>0</formula1>
      <formula2>2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Horizonte Ficticio</dc:creator>
  <dc:title xmlns:dc="http://purl.org/dc/elements/1.1/">Inspección de aceite y fluidos en Excel</dc:title>
  <dc:subject xmlns:dc="http://purl.org/dc/elements/1.1/">Control administrativo de inspecciones de fluidos</dc:subject>
  <dcterms:created xmlns:dcterms="http://purl.org/dc/terms/" xmlns:xsi="http://www.w3.org/2001/XMLSchema-instance" xsi:type="dcterms:W3CDTF">2026-09-10T12:29:35Z</dcterms:created>
  <dcterms:modified xmlns:dcterms="http://purl.org/dc/terms/" xmlns:xsi="http://www.w3.org/2001/XMLSchema-instance" xsi:type="dcterms:W3CDTF">2026-09-10T12:29:37+00:00Z</dcterms:modified>
</cp:coreProperties>
</file>