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cepciones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>
    <definedName name="_xlnm._FilterDatabase" localSheetId="1" hidden="1">'Recepciones'!$A$5:$U$105</definedName>
    <definedName name="_xlnm._FilterDatabase" localSheetId="2" hidden="1">'Parámetros'!$A$3:$B$7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"/>
    <numFmt numFmtId="166" formatCode="hh:mm"/>
    <numFmt numFmtId="167" formatCode="0.0&quot;%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570"/>
      <sz val="9"/>
    </font>
    <font>
      <name val="Calibri"/>
      <b val="1"/>
      <color rgb="00FFFFFF"/>
      <sz val="10"/>
    </font>
    <font>
      <name val="Calibri"/>
      <color rgb="00263746"/>
      <sz val="10"/>
    </font>
    <font>
      <name val="Calibri"/>
      <b val="1"/>
      <color rgb="00263746"/>
      <sz val="10"/>
    </font>
  </fonts>
  <fills count="10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E7EEF3"/>
      </patternFill>
    </fill>
    <fill>
      <patternFill patternType="solid">
        <fgColor rgb="00BD3A24"/>
      </patternFill>
    </fill>
    <fill>
      <patternFill patternType="solid">
        <fgColor rgb="000E7C86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3" fontId="4" fillId="5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1" fontId="4" fillId="7" borderId="1" applyAlignment="1" pivotButton="0" quotePrefix="0" xfId="0">
      <alignment horizontal="center" vertical="center" wrapText="1"/>
    </xf>
    <xf numFmtId="164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/>
    </xf>
    <xf numFmtId="3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F05A28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Recepciones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'Resumen'!I5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'Resumen'!$H$6:$H$12</f>
            </numRef>
          </cat>
          <val>
            <numRef>
              <f>'Resumen'!$I$6:$I$12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59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cepcionesVehiculos" displayName="TblRecepcionesVehiculos" ref="A5:U105" headerRowCount="1">
  <autoFilter ref="A5:U105"/>
  <tableColumns count="21">
    <tableColumn id="1" name="Folio"/>
    <tableColumn id="2" name="Fecha de recepción"/>
    <tableColumn id="3" name="Hora"/>
    <tableColumn id="4" name="Persona que entrega"/>
    <tableColumn id="5" name="Referencia de contacto"/>
    <tableColumn id="6" name="Vehículo declarado"/>
    <tableColumn id="7" name="ID vehicular ficticio"/>
    <tableColumn id="8" name="Kilometraje (km)"/>
    <tableColumn id="9" name="Combustible (%)"/>
    <tableColumn id="10" name="Motivo declarado de visita"/>
    <tableColumn id="11" name="Condición exterior declarada"/>
    <tableColumn id="12" name="Objetos declarados"/>
    <tableColumn id="13" name="Responsable de recepción"/>
    <tableColumn id="14" name="Tipo de atención"/>
    <tableColumn id="15" name="Plazo objetivo (días)"/>
    <tableColumn id="16" name="Fecha compromiso"/>
    <tableColumn id="17" name="Estado"/>
    <tableColumn id="18" name="Fecha de salida"/>
    <tableColumn id="19" name="Días transcurridos"/>
    <tableColumn id="20" name="Alerta de seguimiento"/>
    <tableColumn id="21" name="Observacion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ParametrosGenerales" displayName="TblParametrosGenerales" ref="A3:B7" headerRowCount="1">
  <autoFilter ref="A3:B7"/>
  <tableColumns count="2">
    <tableColumn id="1" name="Parámetro"/>
    <tableColumn id="2" name="Valor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blTiposAtencion" displayName="TblTiposAtencion" ref="A9:B14" headerRowCount="1">
  <autoFilter ref="A9:B14"/>
  <tableColumns count="2">
    <tableColumn id="1" name="Tipo de atención"/>
    <tableColumn id="2" name="Plazo objetivo (días calendario)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id="4" name="TblEstadosRecepcion" displayName="TblEstadosRecepcion" ref="D9:D16" headerRowCount="1">
  <autoFilter ref="D9:D16"/>
  <tableColumns count="1">
    <tableColumn id="4" name="Estado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id="5" name="TblResponsablesFicticios" displayName="TblResponsablesFicticios" ref="F9:F13" headerRowCount="1">
  <autoFilter ref="F9:F13"/>
  <tableColumns count="1">
    <tableColumn id="6" name="Responsable fictici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/Relationships>
</file>

<file path=xl/worksheets/sheet1.xml><?xml version="1.0" encoding="utf-8"?>
<worksheet xmlns="http://schemas.openxmlformats.org/spreadsheetml/2006/main">
  <sheetPr>
    <tabColor rgb="000E7C86"/>
    <outlinePr summaryBelow="1" summaryRight="1"/>
    <pageSetUpPr fitToPage="1"/>
  </sheetPr>
  <dimension ref="A1:I1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42" customWidth="1" min="3" max="3"/>
    <col width="14" customWidth="1" min="4" max="4"/>
    <col width="14" customWidth="1" min="5" max="5"/>
    <col width="14" customWidth="1" min="6" max="6"/>
    <col width="4" customWidth="1" min="7" max="7"/>
    <col width="23" customWidth="1" min="8" max="8"/>
    <col width="14" customWidth="1" min="9" max="9"/>
  </cols>
  <sheetData>
    <row r="1" ht="28" customHeight="1">
      <c r="A1" s="1" t="inlineStr">
        <is>
          <t>Resumen de recepciones de vehículos</t>
        </is>
      </c>
    </row>
    <row r="2" ht="23" customHeight="1">
      <c r="A2" s="2" t="inlineStr">
        <is>
          <t>Indicadores administrativos calculados con la hoja Recepciones. El periodo es editable y las alertas requieren revisión humana.</t>
        </is>
      </c>
    </row>
    <row r="3">
      <c r="A3" s="3" t="inlineStr">
        <is>
          <t>Periodo de análisis</t>
        </is>
      </c>
      <c r="B3" s="3" t="n"/>
      <c r="C3" s="3" t="n"/>
      <c r="D3" s="3" t="n"/>
    </row>
    <row r="4">
      <c r="A4" s="4" t="inlineStr">
        <is>
          <t>Desde</t>
        </is>
      </c>
      <c r="B4" s="5" t="n">
        <v>46266</v>
      </c>
      <c r="C4" s="4" t="inlineStr">
        <is>
          <t>Hasta</t>
        </is>
      </c>
      <c r="D4" s="5" t="n">
        <v>46274</v>
      </c>
    </row>
    <row r="5">
      <c r="A5" s="6" t="inlineStr">
        <is>
          <t>Indicador</t>
        </is>
      </c>
      <c r="B5" s="6" t="inlineStr">
        <is>
          <t>Resultado</t>
        </is>
      </c>
      <c r="H5" s="6" t="inlineStr">
        <is>
          <t>Estado</t>
        </is>
      </c>
      <c r="I5" s="6" t="inlineStr">
        <is>
          <t>Recepciones</t>
        </is>
      </c>
    </row>
    <row r="6">
      <c r="A6" s="7" t="inlineStr">
        <is>
          <t>Recepciones en el periodo</t>
        </is>
      </c>
      <c r="B6" s="8">
        <f>IF(OR($B$4="",$D$4=""),"",COUNTIFS(Recepciones!$B$6:$B$105,"&gt;="&amp;$B$4,Recepciones!$B$6:$B$105,"&lt;="&amp;$D$4))</f>
        <v/>
      </c>
      <c r="H6" s="9" t="inlineStr">
        <is>
          <t>Recibido</t>
        </is>
      </c>
      <c r="I6" s="8">
        <f>COUNTIF(Recepciones!$Q$6:$Q$105,"Recibido")</f>
        <v/>
      </c>
    </row>
    <row r="7">
      <c r="A7" s="10" t="inlineStr">
        <is>
          <t>Abiertas registradas al corte</t>
        </is>
      </c>
      <c r="B7" s="11">
        <f>IF($D$4="","",COUNTIFS(Recepciones!$A$6:$A$105,"&lt;&gt;",Recepciones!$B$6:$B$105,"&lt;&gt;",Recepciones!$B$6:$B$105,"&lt;="&amp;$D$4,Recepciones!$Q$6:$Q$105,"&lt;&gt;",Recepciones!$Q$6:$Q$105,"&lt;&gt;Entregado",Recepciones!$Q$6:$Q$105,"&lt;&gt;Cancelado"))</f>
        <v/>
      </c>
      <c r="H7" s="12" t="inlineStr">
        <is>
          <t>En revisión</t>
        </is>
      </c>
      <c r="I7" s="11">
        <f>COUNTIF(Recepciones!$Q$6:$Q$105,"En revisión")</f>
        <v/>
      </c>
    </row>
    <row r="8">
      <c r="A8" s="7" t="inlineStr">
        <is>
          <t>Compromisos vencidos hoy</t>
        </is>
      </c>
      <c r="B8" s="8">
        <f>COUNTIF(Recepciones!$T$6:$T$105,"Vencida")</f>
        <v/>
      </c>
      <c r="H8" s="9" t="inlineStr">
        <is>
          <t>Espera autorización</t>
        </is>
      </c>
      <c r="I8" s="8">
        <f>COUNTIF(Recepciones!$Q$6:$Q$105,"En espera de autorización")</f>
        <v/>
      </c>
    </row>
    <row r="9">
      <c r="A9" s="10" t="inlineStr">
        <is>
          <t>Compromisos próximos</t>
        </is>
      </c>
      <c r="B9" s="11">
        <f>COUNTIF(Recepciones!$T$6:$T$105,"Próxima")</f>
        <v/>
      </c>
      <c r="H9" s="12" t="inlineStr">
        <is>
          <t>En proceso</t>
        </is>
      </c>
      <c r="I9" s="11">
        <f>COUNTIF(Recepciones!$Q$6:$Q$105,"En proceso")</f>
        <v/>
      </c>
    </row>
    <row r="10">
      <c r="A10" s="7" t="inlineStr">
        <is>
          <t>Entregadas en el periodo</t>
        </is>
      </c>
      <c r="B10" s="8">
        <f>IF(OR($B$4="",$D$4=""),"",COUNTIFS(Recepciones!$Q$6:$Q$105,"Entregado",Recepciones!$R$6:$R$105,"&gt;="&amp;$B$4,Recepciones!$R$6:$R$105,"&lt;="&amp;$D$4))</f>
        <v/>
      </c>
      <c r="H10" s="9" t="inlineStr">
        <is>
          <t>Listo para entrega</t>
        </is>
      </c>
      <c r="I10" s="8">
        <f>COUNTIF(Recepciones!$Q$6:$Q$105,"Listo para entrega")</f>
        <v/>
      </c>
    </row>
    <row r="11">
      <c r="A11" s="10" t="inlineStr">
        <is>
          <t>Promedio de días de entregadas</t>
        </is>
      </c>
      <c r="B11" s="37">
        <f>IF(OR($B$4="",$D$4=""),"",IFERROR(AVERAGEIFS(Recepciones!$S$6:$S$105,Recepciones!$Q$6:$Q$105,"Entregado",Recepciones!$R$6:$R$105,"&gt;="&amp;$B$4,Recepciones!$R$6:$R$105,"&lt;="&amp;$D$4),""))</f>
        <v/>
      </c>
      <c r="H11" s="12" t="inlineStr">
        <is>
          <t>Entregado</t>
        </is>
      </c>
      <c r="I11" s="11">
        <f>COUNTIF(Recepciones!$Q$6:$Q$105,"Entregado")</f>
        <v/>
      </c>
    </row>
    <row r="12">
      <c r="A12" s="7" t="inlineStr">
        <is>
          <t>Incidencias de captura</t>
        </is>
      </c>
      <c r="B12" s="8">
        <f>SUM(B16:B19)</f>
        <v/>
      </c>
      <c r="H12" s="9" t="inlineStr">
        <is>
          <t>Cancelado</t>
        </is>
      </c>
      <c r="I12" s="8">
        <f>COUNTIF(Recepciones!$Q$6:$Q$105,"Cancelado")</f>
        <v/>
      </c>
    </row>
    <row r="13"/>
    <row r="14"/>
    <row r="15" ht="32" customHeight="1">
      <c r="A15" s="14" t="inlineStr">
        <is>
          <t>Comprobación</t>
        </is>
      </c>
      <c r="B15" s="14" t="inlineStr">
        <is>
          <t>Casos</t>
        </is>
      </c>
      <c r="C15" s="14" t="inlineStr">
        <is>
          <t>Dato que debe revisarse</t>
        </is>
      </c>
    </row>
    <row r="16" ht="32" customHeight="1">
      <c r="A16" s="15" t="inlineStr">
        <is>
          <t>Filas con folio repetido</t>
        </is>
      </c>
      <c r="B16" s="8">
        <f>IFERROR(SUMPRODUCT((Recepciones!$A$6:$A$105&lt;&gt;"")*(COUNTIF(Recepciones!$A$6:$A$105,Recepciones!$A$6:$A$105)&gt;1)),0)</f>
        <v/>
      </c>
      <c r="C16" s="15" t="inlineStr">
        <is>
          <t>Asignar un folio único a cada recepción.</t>
        </is>
      </c>
    </row>
    <row r="17" ht="32" customHeight="1">
      <c r="A17" s="16" t="inlineStr">
        <is>
          <t>Registro con folio y sin estado</t>
        </is>
      </c>
      <c r="B17" s="11">
        <f>COUNTIFS(Recepciones!$A$6:$A$105,"&lt;&gt;",Recepciones!$Q$6:$Q$105,"")</f>
        <v/>
      </c>
      <c r="C17" s="16" t="inlineStr">
        <is>
          <t>Completar el estado administrativo.</t>
        </is>
      </c>
    </row>
    <row r="18" ht="32" customHeight="1">
      <c r="A18" s="15" t="inlineStr">
        <is>
          <t>Entregado sin fecha de salida</t>
        </is>
      </c>
      <c r="B18" s="8">
        <f>COUNTIFS(Recepciones!$Q$6:$Q$105,"Entregado",Recepciones!$R$6:$R$105,"")</f>
        <v/>
      </c>
      <c r="C18" s="15" t="inlineStr">
        <is>
          <t>Capturar o corregir la fecha de salida.</t>
        </is>
      </c>
    </row>
    <row r="19" ht="32" customHeight="1">
      <c r="A19" s="16" t="inlineStr">
        <is>
          <t>Salida anterior a recepción</t>
        </is>
      </c>
      <c r="B19" s="11">
        <f>IFERROR(SUMPRODUCT(--(Recepciones!$R$6:$R$105&lt;&gt;""),--(Recepciones!$B$6:$B$105&lt;&gt;""),--(Recepciones!$R$6:$R$105&lt;Recepciones!$B$6:$B$105)),0)</f>
        <v/>
      </c>
      <c r="C19" s="16" t="inlineStr">
        <is>
          <t>Comparar ambas fechas y corregir la captura.</t>
        </is>
      </c>
    </row>
  </sheetData>
  <mergeCells count="1">
    <mergeCell ref="A1:I1"/>
  </mergeCells>
  <conditionalFormatting sqref="B16:B19">
    <cfRule type="expression" priority="1" dxfId="0">
      <formula>B16&gt;0</formula>
    </cfRule>
  </conditionalFormatting>
  <conditionalFormatting sqref="B4:D4">
    <cfRule type="expression" priority="2" dxfId="0">
      <formula>AND($B$4&lt;&gt;"",$D$4&lt;&gt;"",$B$4&gt;$D$4)</formula>
    </cfRule>
  </conditionalFormatting>
  <conditionalFormatting sqref="B8:B9">
    <cfRule type="expression" priority="3" dxfId="1">
      <formula>B8&gt;0</formula>
    </cfRule>
  </conditionalFormatting>
  <pageMargins left="0.75" right="0.75" top="1" bottom="1" header="0.5" footer="0.5"/>
  <pageSetup orientation="landscape" fitToHeight="0" fitToWidth="1"/>
  <headerFooter>
    <oddHeader/>
    <oddFooter>&amp;CFormato administrativo interno — ejemplos ficticios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AD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0" customWidth="1" min="3" max="3"/>
    <col width="24" customWidth="1" min="4" max="4"/>
    <col width="22" customWidth="1" min="5" max="5"/>
    <col width="27" customWidth="1" min="6" max="6"/>
    <col width="18" customWidth="1" min="7" max="7"/>
    <col width="16" customWidth="1" min="8" max="8"/>
    <col width="15" customWidth="1" min="9" max="9"/>
    <col width="35" customWidth="1" min="10" max="10"/>
    <col width="35" customWidth="1" min="11" max="11"/>
    <col width="29" customWidth="1" min="12" max="12"/>
    <col width="29" customWidth="1" min="13" max="13"/>
    <col width="26" customWidth="1" min="14" max="14"/>
    <col width="16" customWidth="1" min="15" max="15"/>
    <col width="16" customWidth="1" min="16" max="16"/>
    <col width="27" customWidth="1" min="17" max="17"/>
    <col width="15" customWidth="1" min="18" max="18"/>
    <col width="17" customWidth="1" min="19" max="19"/>
    <col width="21" customWidth="1" min="20" max="20"/>
    <col width="34" customWidth="1" min="21" max="21"/>
    <col hidden="1" width="13" customWidth="1" min="27" max="27"/>
    <col hidden="1" width="13" customWidth="1" min="28" max="28"/>
    <col hidden="1" width="13" customWidth="1" min="29" max="29"/>
    <col hidden="1" width="13" customWidth="1" min="30" max="30"/>
  </cols>
  <sheetData>
    <row r="1" ht="28" customHeight="1">
      <c r="A1" s="1" t="inlineStr">
        <is>
          <t>Formato de recepción de vehículo en Excel</t>
        </is>
      </c>
    </row>
    <row r="2" ht="26" customHeight="1">
      <c r="A2" s="2" t="inlineStr">
        <is>
          <t>Captura administrativa interna del Taller Demostración Horizonte, negocio ficticio. Todos los ejemplos son ficticios; el formato no sustituye una revisión física, un dictamen técnico, un contrato ni un documento oficial.</t>
        </is>
      </c>
    </row>
    <row r="3">
      <c r="A3" s="2" t="inlineStr">
        <is>
          <t>Celdas amarillas: captura editable. Las columnas grises se calculan automáticamente al abrir el archivo en Excel.</t>
        </is>
      </c>
    </row>
    <row r="4"/>
    <row r="5" ht="42" customHeight="1">
      <c r="A5" s="6" t="inlineStr">
        <is>
          <t>Folio</t>
        </is>
      </c>
      <c r="B5" s="6" t="inlineStr">
        <is>
          <t>Fecha de recepción</t>
        </is>
      </c>
      <c r="C5" s="6" t="inlineStr">
        <is>
          <t>Hora</t>
        </is>
      </c>
      <c r="D5" s="6" t="inlineStr">
        <is>
          <t>Persona que entrega</t>
        </is>
      </c>
      <c r="E5" s="6" t="inlineStr">
        <is>
          <t>Referencia de contacto</t>
        </is>
      </c>
      <c r="F5" s="6" t="inlineStr">
        <is>
          <t>Vehículo declarado</t>
        </is>
      </c>
      <c r="G5" s="6" t="inlineStr">
        <is>
          <t>ID vehicular ficticio</t>
        </is>
      </c>
      <c r="H5" s="6" t="inlineStr">
        <is>
          <t>Kilometraje (km)</t>
        </is>
      </c>
      <c r="I5" s="6" t="inlineStr">
        <is>
          <t>Combustible (%)</t>
        </is>
      </c>
      <c r="J5" s="6" t="inlineStr">
        <is>
          <t>Motivo declarado de visita</t>
        </is>
      </c>
      <c r="K5" s="6" t="inlineStr">
        <is>
          <t>Condición exterior declarada</t>
        </is>
      </c>
      <c r="L5" s="6" t="inlineStr">
        <is>
          <t>Objetos declarados</t>
        </is>
      </c>
      <c r="M5" s="6" t="inlineStr">
        <is>
          <t>Responsable de recepción</t>
        </is>
      </c>
      <c r="N5" s="6" t="inlineStr">
        <is>
          <t>Tipo de atención</t>
        </is>
      </c>
      <c r="O5" s="6" t="inlineStr">
        <is>
          <t>Plazo objetivo (días)</t>
        </is>
      </c>
      <c r="P5" s="6" t="inlineStr">
        <is>
          <t>Fecha compromiso</t>
        </is>
      </c>
      <c r="Q5" s="6" t="inlineStr">
        <is>
          <t>Estado</t>
        </is>
      </c>
      <c r="R5" s="6" t="inlineStr">
        <is>
          <t>Fecha de salida</t>
        </is>
      </c>
      <c r="S5" s="6" t="inlineStr">
        <is>
          <t>Días transcurridos</t>
        </is>
      </c>
      <c r="T5" s="6" t="inlineStr">
        <is>
          <t>Alerta de seguimiento</t>
        </is>
      </c>
      <c r="U5" s="6" t="inlineStr">
        <is>
          <t>Observaciones</t>
        </is>
      </c>
    </row>
    <row r="6" ht="34" customHeight="1">
      <c r="A6" s="17" t="inlineStr">
        <is>
          <t>FIC-26-001</t>
        </is>
      </c>
      <c r="B6" s="18" t="n">
        <v>46272</v>
      </c>
      <c r="C6" s="38" t="n">
        <v>0.3819444444444444</v>
      </c>
      <c r="D6" s="20" t="inlineStr">
        <is>
          <t>Persona Ficticia Alfa</t>
        </is>
      </c>
      <c r="E6" s="20" t="inlineStr">
        <is>
          <t>Referencia ficticia A</t>
        </is>
      </c>
      <c r="F6" s="20" t="inlineStr">
        <is>
          <t>Unidad ficticia sedán Ámbar</t>
        </is>
      </c>
      <c r="G6" s="17" t="inlineStr">
        <is>
          <t>ID-FICT-001</t>
        </is>
      </c>
      <c r="H6" s="21" t="n">
        <v>48210</v>
      </c>
      <c r="I6" s="39" t="n">
        <v>55</v>
      </c>
      <c r="J6" s="20" t="inlineStr">
        <is>
          <t>Ruido declarado al frenar; pendiente de revisión.</t>
        </is>
      </c>
      <c r="K6" s="20" t="inlineStr">
        <is>
          <t>Rayón declarado en puerta derecha.</t>
        </is>
      </c>
      <c r="L6" s="20" t="inlineStr">
        <is>
          <t>Llave ficticia y manual de demostración.</t>
        </is>
      </c>
      <c r="M6" s="20" t="inlineStr">
        <is>
          <t>Andrea Muestra (ficticia)</t>
        </is>
      </c>
      <c r="N6" s="17" t="inlineStr">
        <is>
          <t>Revisión inicial</t>
        </is>
      </c>
      <c r="O6" s="23">
        <f>IF(N6="","",IFERROR(VLOOKUP(N6,'Parámetros'!$A$10:$B$14,2,FALSE),""))</f>
        <v/>
      </c>
      <c r="P6" s="24">
        <f>IF(OR(B6="",O6=""),"",IFERROR(B6+O6,""))</f>
        <v/>
      </c>
      <c r="Q6" s="17" t="inlineStr">
        <is>
          <t>En revisión</t>
        </is>
      </c>
      <c r="R6" s="18" t="n"/>
      <c r="S6" s="23">
        <f>IF(B6="","",IFERROR(IF(R6&lt;&gt;"",MAX(0,R6-B6),MAX(0,TODAY()-B6)),""))</f>
        <v/>
      </c>
      <c r="T6" s="25">
        <f>IF(A6="","",IF(Q6="","Falta estado",IF(OR(Q6="Entregado",Q6="Cancelado"),"",IF(P6="","Falta plazo",IF(TODAY()&gt;P6,"Vencida",IF(P6-TODAY()&lt;='Parámetros'!$B$4,"Próxima","En plazo"))))))</f>
        <v/>
      </c>
      <c r="U6" s="20" t="inlineStr">
        <is>
          <t>Recepción de ejemplo sin conclusión técnica.</t>
        </is>
      </c>
      <c r="AA6">
        <f>IFERROR(IF('Parámetros'!A10="","",'Parámetros'!A10),"")</f>
        <v/>
      </c>
      <c r="AB6">
        <f>IFERROR(IF('Parámetros'!D10="","",'Parámetros'!D10),"")</f>
        <v/>
      </c>
      <c r="AC6">
        <f>IFERROR(IF('Parámetros'!F10="","",'Parámetros'!F10),"")</f>
        <v/>
      </c>
      <c r="AD6">
        <f>IFERROR(IF(ROW()&lt;=8,'Parámetros'!B5,""),"")</f>
        <v/>
      </c>
    </row>
    <row r="7" ht="34" customHeight="1">
      <c r="A7" s="17" t="inlineStr">
        <is>
          <t>FIC-26-002</t>
        </is>
      </c>
      <c r="B7" s="18" t="n">
        <v>46267</v>
      </c>
      <c r="C7" s="38" t="n">
        <v>0.4756944444444444</v>
      </c>
      <c r="D7" s="20" t="inlineStr">
        <is>
          <t>Persona Ficticia Beta</t>
        </is>
      </c>
      <c r="E7" s="20" t="inlineStr">
        <is>
          <t>Referencia ficticia B</t>
        </is>
      </c>
      <c r="F7" s="20" t="inlineStr">
        <is>
          <t>Unidad ficticia SUV Brisa</t>
        </is>
      </c>
      <c r="G7" s="17" t="inlineStr">
        <is>
          <t>ID-FICT-002</t>
        </is>
      </c>
      <c r="H7" s="21" t="n">
        <v>73140</v>
      </c>
      <c r="I7" s="39" t="n">
        <v>30</v>
      </c>
      <c r="J7" s="20" t="inlineStr">
        <is>
          <t>Pérdida de potencia declarada por la persona.</t>
        </is>
      </c>
      <c r="K7" s="20" t="inlineStr">
        <is>
          <t>Golpe declarado en defensa trasera.</t>
        </is>
      </c>
      <c r="L7" s="20" t="inlineStr">
        <is>
          <t>Sin objetos declarados.</t>
        </is>
      </c>
      <c r="M7" s="20" t="inlineStr">
        <is>
          <t>Luis Ejemplo (ficticio)</t>
        </is>
      </c>
      <c r="N7" s="17" t="inlineStr">
        <is>
          <t>Reparación general</t>
        </is>
      </c>
      <c r="O7" s="26">
        <f>IF(N7="","",IFERROR(VLOOKUP(N7,'Parámetros'!$A$10:$B$14,2,FALSE),""))</f>
        <v/>
      </c>
      <c r="P7" s="27">
        <f>IF(OR(B7="",O7=""),"",IFERROR(B7+O7,""))</f>
        <v/>
      </c>
      <c r="Q7" s="17" t="inlineStr">
        <is>
          <t>En proceso</t>
        </is>
      </c>
      <c r="R7" s="18" t="n"/>
      <c r="S7" s="26">
        <f>IF(B7="","",IFERROR(IF(R7&lt;&gt;"",MAX(0,R7-B7),MAX(0,TODAY()-B7)),""))</f>
        <v/>
      </c>
      <c r="T7" s="28">
        <f>IF(A7="","",IF(Q7="","Falta estado",IF(OR(Q7="Entregado",Q7="Cancelado"),"",IF(P7="","Falta plazo",IF(TODAY()&gt;P7,"Vencida",IF(P7-TODAY()&lt;='Parámetros'!$B$4,"Próxima","En plazo"))))))</f>
        <v/>
      </c>
      <c r="U7" s="20" t="inlineStr">
        <is>
          <t>Ejemplo diseñado para mostrar seguimiento vencido.</t>
        </is>
      </c>
      <c r="AA7">
        <f>IFERROR(IF('Parámetros'!A11="","",'Parámetros'!A11),"")</f>
        <v/>
      </c>
      <c r="AB7">
        <f>IFERROR(IF('Parámetros'!D11="","",'Parámetros'!D11),"")</f>
        <v/>
      </c>
      <c r="AC7">
        <f>IFERROR(IF('Parámetros'!F11="","",'Parámetros'!F11),"")</f>
        <v/>
      </c>
      <c r="AD7">
        <f>IFERROR(IF(ROW()&lt;=8,'Parámetros'!B6,""),"")</f>
        <v/>
      </c>
    </row>
    <row r="8" ht="34" customHeight="1">
      <c r="A8" s="17" t="inlineStr">
        <is>
          <t>FIC-26-003</t>
        </is>
      </c>
      <c r="B8" s="18" t="n">
        <v>46273</v>
      </c>
      <c r="C8" s="38" t="n">
        <v>0.3611111111111111</v>
      </c>
      <c r="D8" s="20" t="inlineStr">
        <is>
          <t>Persona Ficticia Gamma</t>
        </is>
      </c>
      <c r="E8" s="20" t="inlineStr">
        <is>
          <t>Referencia ficticia C</t>
        </is>
      </c>
      <c r="F8" s="20" t="inlineStr">
        <is>
          <t>Unidad ficticia compacta Coral</t>
        </is>
      </c>
      <c r="G8" s="17" t="inlineStr">
        <is>
          <t>ID-FICT-003</t>
        </is>
      </c>
      <c r="H8" s="21" t="n">
        <v>19870</v>
      </c>
      <c r="I8" s="39" t="n">
        <v>80</v>
      </c>
      <c r="J8" s="20" t="inlineStr">
        <is>
          <t>Solicitud declarada de revisión visual.</t>
        </is>
      </c>
      <c r="K8" s="20" t="inlineStr">
        <is>
          <t>Sin observación exterior declarada.</t>
        </is>
      </c>
      <c r="L8" s="20" t="inlineStr">
        <is>
          <t>Tarjeta ficticia de estacionamiento.</t>
        </is>
      </c>
      <c r="M8" s="20" t="inlineStr">
        <is>
          <t>Mariana Prueba (ficticia)</t>
        </is>
      </c>
      <c r="N8" s="17" t="inlineStr">
        <is>
          <t>Revisión de cortesía</t>
        </is>
      </c>
      <c r="O8" s="23">
        <f>IF(N8="","",IFERROR(VLOOKUP(N8,'Parámetros'!$A$10:$B$14,2,FALSE),""))</f>
        <v/>
      </c>
      <c r="P8" s="24">
        <f>IF(OR(B8="",O8=""),"",IFERROR(B8+O8,""))</f>
        <v/>
      </c>
      <c r="Q8" s="17" t="inlineStr">
        <is>
          <t>Listo para entrega</t>
        </is>
      </c>
      <c r="R8" s="18" t="n"/>
      <c r="S8" s="23">
        <f>IF(B8="","",IFERROR(IF(R8&lt;&gt;"",MAX(0,R8-B8),MAX(0,TODAY()-B8)),""))</f>
        <v/>
      </c>
      <c r="T8" s="25">
        <f>IF(A8="","",IF(Q8="","Falta estado",IF(OR(Q8="Entregado",Q8="Cancelado"),"",IF(P8="","Falta plazo",IF(TODAY()&gt;P8,"Vencida",IF(P8-TODAY()&lt;='Parámetros'!$B$4,"Próxima","En plazo"))))))</f>
        <v/>
      </c>
      <c r="U8" s="20" t="inlineStr">
        <is>
          <t>Pendiente de entrega administrativa.</t>
        </is>
      </c>
      <c r="AA8">
        <f>IFERROR(IF('Parámetros'!A12="","",'Parámetros'!A12),"")</f>
        <v/>
      </c>
      <c r="AB8">
        <f>IFERROR(IF('Parámetros'!D12="","",'Parámetros'!D12),"")</f>
        <v/>
      </c>
      <c r="AC8">
        <f>IFERROR(IF('Parámetros'!F12="","",'Parámetros'!F12),"")</f>
        <v/>
      </c>
      <c r="AD8">
        <f>IFERROR(IF(ROW()&lt;=8,'Parámetros'!B7,""),"")</f>
        <v/>
      </c>
    </row>
    <row r="9" ht="34" customHeight="1">
      <c r="A9" s="17" t="inlineStr">
        <is>
          <t>FIC-26-004</t>
        </is>
      </c>
      <c r="B9" s="18" t="n">
        <v>46259</v>
      </c>
      <c r="C9" s="38" t="n">
        <v>0.5520833333333334</v>
      </c>
      <c r="D9" s="20" t="inlineStr">
        <is>
          <t>Persona Ficticia Delta</t>
        </is>
      </c>
      <c r="E9" s="20" t="inlineStr">
        <is>
          <t>Referencia ficticia D</t>
        </is>
      </c>
      <c r="F9" s="20" t="inlineStr">
        <is>
          <t>Unidad ficticia pickup Duna</t>
        </is>
      </c>
      <c r="G9" s="17" t="inlineStr">
        <is>
          <t>ID-FICT-004</t>
        </is>
      </c>
      <c r="H9" s="21" t="n">
        <v>105320</v>
      </c>
      <c r="I9" s="39" t="n">
        <v>45</v>
      </c>
      <c r="J9" s="20" t="inlineStr">
        <is>
          <t>Servicio programado declarado.</t>
        </is>
      </c>
      <c r="K9" s="20" t="inlineStr">
        <is>
          <t>Desgaste de pintura declarado en caja.</t>
        </is>
      </c>
      <c r="L9" s="20" t="inlineStr">
        <is>
          <t>Herramienta ficticia bajo asiento.</t>
        </is>
      </c>
      <c r="M9" s="20" t="inlineStr">
        <is>
          <t>Óscar Demostración (ficticio)</t>
        </is>
      </c>
      <c r="N9" s="17" t="inlineStr">
        <is>
          <t>Mantenimiento programado</t>
        </is>
      </c>
      <c r="O9" s="26">
        <f>IF(N9="","",IFERROR(VLOOKUP(N9,'Parámetros'!$A$10:$B$14,2,FALSE),""))</f>
        <v/>
      </c>
      <c r="P9" s="27">
        <f>IF(OR(B9="",O9=""),"",IFERROR(B9+O9,""))</f>
        <v/>
      </c>
      <c r="Q9" s="17" t="inlineStr">
        <is>
          <t>Entregado</t>
        </is>
      </c>
      <c r="R9" s="18" t="n">
        <v>46262</v>
      </c>
      <c r="S9" s="26">
        <f>IF(B9="","",IFERROR(IF(R9&lt;&gt;"",MAX(0,R9-B9),MAX(0,TODAY()-B9)),""))</f>
        <v/>
      </c>
      <c r="T9" s="28">
        <f>IF(A9="","",IF(Q9="","Falta estado",IF(OR(Q9="Entregado",Q9="Cancelado"),"",IF(P9="","Falta plazo",IF(TODAY()&gt;P9,"Vencida",IF(P9-TODAY()&lt;='Parámetros'!$B$4,"Próxima","En plazo"))))))</f>
        <v/>
      </c>
      <c r="U9" s="20" t="inlineStr">
        <is>
          <t>Cierre administrativo ficticio.</t>
        </is>
      </c>
      <c r="AA9">
        <f>IFERROR(IF('Parámetros'!A13="","",'Parámetros'!A13),"")</f>
        <v/>
      </c>
      <c r="AB9">
        <f>IFERROR(IF('Parámetros'!D13="","",'Parámetros'!D13),"")</f>
        <v/>
      </c>
      <c r="AC9">
        <f>IFERROR(IF('Parámetros'!F13="","",'Parámetros'!F13),"")</f>
        <v/>
      </c>
      <c r="AD9">
        <f>IFERROR(IF(ROW()&lt;=8,'Parámetros'!B8,""),"")</f>
        <v/>
      </c>
    </row>
    <row r="10" ht="34" customHeight="1">
      <c r="A10" s="17" t="inlineStr">
        <is>
          <t>FIC-26-005</t>
        </is>
      </c>
      <c r="B10" s="18" t="n">
        <v>46271</v>
      </c>
      <c r="C10" s="38" t="n">
        <v>0.4201388888888889</v>
      </c>
      <c r="D10" s="20" t="inlineStr">
        <is>
          <t>Persona Ficticia Épsilon</t>
        </is>
      </c>
      <c r="E10" s="20" t="inlineStr">
        <is>
          <t>Referencia ficticia E</t>
        </is>
      </c>
      <c r="F10" s="20" t="inlineStr">
        <is>
          <t>Unidad ficticia hatchback Esmeralda</t>
        </is>
      </c>
      <c r="G10" s="17" t="inlineStr">
        <is>
          <t>ID-FICT-005</t>
        </is>
      </c>
      <c r="H10" s="21" t="n">
        <v>62400</v>
      </c>
      <c r="I10" s="39" t="n">
        <v>25</v>
      </c>
      <c r="J10" s="20" t="inlineStr">
        <is>
          <t>Vibración declarada durante el manejo.</t>
        </is>
      </c>
      <c r="K10" s="20" t="inlineStr">
        <is>
          <t>Abolladura declarada en salpicadera izquierda.</t>
        </is>
      </c>
      <c r="L10" s="20" t="inlineStr">
        <is>
          <t>Cable ficticio de carga.</t>
        </is>
      </c>
      <c r="M10" s="20" t="inlineStr">
        <is>
          <t>Andrea Muestra (ficticia)</t>
        </is>
      </c>
      <c r="N10" s="17" t="inlineStr">
        <is>
          <t>Revisión inicial</t>
        </is>
      </c>
      <c r="O10" s="23">
        <f>IF(N10="","",IFERROR(VLOOKUP(N10,'Parámetros'!$A$10:$B$14,2,FALSE),""))</f>
        <v/>
      </c>
      <c r="P10" s="24">
        <f>IF(OR(B10="",O10=""),"",IFERROR(B10+O10,""))</f>
        <v/>
      </c>
      <c r="Q10" s="17" t="inlineStr">
        <is>
          <t>En espera de autorización</t>
        </is>
      </c>
      <c r="R10" s="18" t="n"/>
      <c r="S10" s="23">
        <f>IF(B10="","",IFERROR(IF(R10&lt;&gt;"",MAX(0,R10-B10),MAX(0,TODAY()-B10)),""))</f>
        <v/>
      </c>
      <c r="T10" s="25">
        <f>IF(A10="","",IF(Q10="","Falta estado",IF(OR(Q10="Entregado",Q10="Cancelado"),"",IF(P10="","Falta plazo",IF(TODAY()&gt;P10,"Vencida",IF(P10-TODAY()&lt;='Parámetros'!$B$4,"Próxima","En plazo"))))))</f>
        <v/>
      </c>
      <c r="U10" s="20" t="inlineStr">
        <is>
          <t>Autorización ficticia pendiente de registrar.</t>
        </is>
      </c>
      <c r="AA10">
        <f>IFERROR(IF('Parámetros'!A14="","",'Parámetros'!A14),"")</f>
        <v/>
      </c>
      <c r="AB10">
        <f>IFERROR(IF('Parámetros'!D14="","",'Parámetros'!D14),"")</f>
        <v/>
      </c>
      <c r="AC10">
        <f>IFERROR(IF('Parámetros'!F14="","",'Parámetros'!F14),"")</f>
        <v/>
      </c>
      <c r="AD10">
        <f>IFERROR(IF(ROW()&lt;=8,'Parámetros'!B9,""),"")</f>
        <v/>
      </c>
    </row>
    <row r="11" ht="34" customHeight="1">
      <c r="A11" s="17" t="inlineStr">
        <is>
          <t>FIC-26-006</t>
        </is>
      </c>
      <c r="B11" s="18" t="n">
        <v>46274</v>
      </c>
      <c r="C11" s="38" t="n">
        <v>0.5972222222222222</v>
      </c>
      <c r="D11" s="20" t="inlineStr">
        <is>
          <t>Persona Ficticia Zeta</t>
        </is>
      </c>
      <c r="E11" s="20" t="inlineStr">
        <is>
          <t>Referencia ficticia F</t>
        </is>
      </c>
      <c r="F11" s="20" t="inlineStr">
        <is>
          <t>Unidad ficticia sedán Fresno</t>
        </is>
      </c>
      <c r="G11" s="17" t="inlineStr">
        <is>
          <t>ID-FICT-006</t>
        </is>
      </c>
      <c r="H11" s="21" t="n">
        <v>35180</v>
      </c>
      <c r="I11" s="39" t="n">
        <v>60</v>
      </c>
      <c r="J11" s="20" t="inlineStr">
        <is>
          <t>Mantenimiento programado declarado.</t>
        </is>
      </c>
      <c r="K11" s="20" t="inlineStr">
        <is>
          <t>Mancha declarada en vestidura del conductor.</t>
        </is>
      </c>
      <c r="L11" s="20" t="inlineStr">
        <is>
          <t>Paraguas ficticio en cajuela.</t>
        </is>
      </c>
      <c r="M11" s="20" t="inlineStr">
        <is>
          <t>Luis Ejemplo (ficticio)</t>
        </is>
      </c>
      <c r="N11" s="17" t="inlineStr">
        <is>
          <t>Mantenimiento programado</t>
        </is>
      </c>
      <c r="O11" s="26">
        <f>IF(N11="","",IFERROR(VLOOKUP(N11,'Parámetros'!$A$10:$B$14,2,FALSE),""))</f>
        <v/>
      </c>
      <c r="P11" s="27">
        <f>IF(OR(B11="",O11=""),"",IFERROR(B11+O11,""))</f>
        <v/>
      </c>
      <c r="Q11" s="17" t="inlineStr">
        <is>
          <t>Recibido</t>
        </is>
      </c>
      <c r="R11" s="18" t="n"/>
      <c r="S11" s="26">
        <f>IF(B11="","",IFERROR(IF(R11&lt;&gt;"",MAX(0,R11-B11),MAX(0,TODAY()-B11)),""))</f>
        <v/>
      </c>
      <c r="T11" s="28">
        <f>IF(A11="","",IF(Q11="","Falta estado",IF(OR(Q11="Entregado",Q11="Cancelado"),"",IF(P11="","Falta plazo",IF(TODAY()&gt;P11,"Vencida",IF(P11-TODAY()&lt;='Parámetros'!$B$4,"Próxima","En plazo"))))))</f>
        <v/>
      </c>
      <c r="U11" s="20" t="inlineStr">
        <is>
          <t>Ingreso administrativo del día.</t>
        </is>
      </c>
      <c r="AA11">
        <f>IFERROR(IF('Parámetros'!A15="","",'Parámetros'!A15),"")</f>
        <v/>
      </c>
      <c r="AB11">
        <f>IFERROR(IF('Parámetros'!D15="","",'Parámetros'!D15),"")</f>
        <v/>
      </c>
      <c r="AC11">
        <f>IFERROR(IF('Parámetros'!F15="","",'Parámetros'!F15),"")</f>
        <v/>
      </c>
      <c r="AD11">
        <f>IFERROR(IF(ROW()&lt;=8,'Parámetros'!B10,""),"")</f>
        <v/>
      </c>
    </row>
    <row r="12" ht="34" customHeight="1">
      <c r="A12" s="17" t="inlineStr">
        <is>
          <t>FIC-26-007</t>
        </is>
      </c>
      <c r="B12" s="18" t="n">
        <v>46254</v>
      </c>
      <c r="C12" s="38" t="n">
        <v>0.6666666666666666</v>
      </c>
      <c r="D12" s="20" t="inlineStr">
        <is>
          <t>Persona Ficticia Eta</t>
        </is>
      </c>
      <c r="E12" s="20" t="inlineStr">
        <is>
          <t>Referencia ficticia G</t>
        </is>
      </c>
      <c r="F12" s="20" t="inlineStr">
        <is>
          <t>Unidad ficticia van Granate</t>
        </is>
      </c>
      <c r="G12" s="17" t="inlineStr">
        <is>
          <t>ID-FICT-007</t>
        </is>
      </c>
      <c r="H12" s="21" t="n">
        <v>142600</v>
      </c>
      <c r="I12" s="39" t="n">
        <v>15</v>
      </c>
      <c r="J12" s="20" t="inlineStr">
        <is>
          <t>Solicitud de reparación posteriormente cancelada.</t>
        </is>
      </c>
      <c r="K12" s="20" t="inlineStr">
        <is>
          <t>Raspón declarado en costado izquierdo.</t>
        </is>
      </c>
      <c r="L12" s="20" t="inlineStr">
        <is>
          <t>Sin objetos declarados.</t>
        </is>
      </c>
      <c r="M12" s="20" t="inlineStr">
        <is>
          <t>Mariana Prueba (ficticia)</t>
        </is>
      </c>
      <c r="N12" s="17" t="inlineStr">
        <is>
          <t>Reparación general</t>
        </is>
      </c>
      <c r="O12" s="23">
        <f>IF(N12="","",IFERROR(VLOOKUP(N12,'Parámetros'!$A$10:$B$14,2,FALSE),""))</f>
        <v/>
      </c>
      <c r="P12" s="24">
        <f>IF(OR(B12="",O12=""),"",IFERROR(B12+O12,""))</f>
        <v/>
      </c>
      <c r="Q12" s="17" t="inlineStr">
        <is>
          <t>Cancelado</t>
        </is>
      </c>
      <c r="R12" s="18" t="n">
        <v>46255</v>
      </c>
      <c r="S12" s="23">
        <f>IF(B12="","",IFERROR(IF(R12&lt;&gt;"",MAX(0,R12-B12),MAX(0,TODAY()-B12)),""))</f>
        <v/>
      </c>
      <c r="T12" s="25">
        <f>IF(A12="","",IF(Q12="","Falta estado",IF(OR(Q12="Entregado",Q12="Cancelado"),"",IF(P12="","Falta plazo",IF(TODAY()&gt;P12,"Vencida",IF(P12-TODAY()&lt;='Parámetros'!$B$4,"Próxima","En plazo"))))))</f>
        <v/>
      </c>
      <c r="U12" s="20" t="inlineStr">
        <is>
          <t>Cancelación ficticia cerrada administrativamente.</t>
        </is>
      </c>
      <c r="AA12">
        <f>IFERROR(IF('Parámetros'!A16="","",'Parámetros'!A16),"")</f>
        <v/>
      </c>
      <c r="AB12">
        <f>IFERROR(IF('Parámetros'!D16="","",'Parámetros'!D16),"")</f>
        <v/>
      </c>
      <c r="AC12">
        <f>IFERROR(IF('Parámetros'!F16="","",'Parámetros'!F16),"")</f>
        <v/>
      </c>
      <c r="AD12">
        <f>IFERROR(IF(ROW()&lt;=8,'Parámetros'!B11,""),"")</f>
        <v/>
      </c>
    </row>
    <row r="13" ht="34" customHeight="1">
      <c r="A13" s="17" t="inlineStr">
        <is>
          <t>FIC-26-008</t>
        </is>
      </c>
      <c r="B13" s="18" t="n">
        <v>46270</v>
      </c>
      <c r="C13" s="38" t="n">
        <v>0.3993055555555556</v>
      </c>
      <c r="D13" s="20" t="inlineStr">
        <is>
          <t>Persona Ficticia Theta</t>
        </is>
      </c>
      <c r="E13" s="20" t="inlineStr">
        <is>
          <t>Referencia ficticia H</t>
        </is>
      </c>
      <c r="F13" s="20" t="inlineStr">
        <is>
          <t>Unidad ficticia crossover Humo</t>
        </is>
      </c>
      <c r="G13" s="17" t="inlineStr">
        <is>
          <t>ID-FICT-008</t>
        </is>
      </c>
      <c r="H13" s="21" t="n">
        <v>89750</v>
      </c>
      <c r="I13" s="39" t="n">
        <v>70</v>
      </c>
      <c r="J13" s="20" t="inlineStr">
        <is>
          <t>Servicio periódico declarado.</t>
        </is>
      </c>
      <c r="K13" s="20" t="inlineStr">
        <is>
          <t>Sin daño exterior declarado.</t>
        </is>
      </c>
      <c r="L13" s="20" t="inlineStr">
        <is>
          <t>Tapetes ficticios removibles.</t>
        </is>
      </c>
      <c r="M13" s="20" t="inlineStr">
        <is>
          <t>Óscar Demostración (ficticio)</t>
        </is>
      </c>
      <c r="N13" s="17" t="inlineStr">
        <is>
          <t>Mantenimiento programado</t>
        </is>
      </c>
      <c r="O13" s="26">
        <f>IF(N13="","",IFERROR(VLOOKUP(N13,'Parámetros'!$A$10:$B$14,2,FALSE),""))</f>
        <v/>
      </c>
      <c r="P13" s="27">
        <f>IF(OR(B13="",O13=""),"",IFERROR(B13+O13,""))</f>
        <v/>
      </c>
      <c r="Q13" s="17" t="inlineStr">
        <is>
          <t>Entregado</t>
        </is>
      </c>
      <c r="R13" s="18" t="n">
        <v>46273</v>
      </c>
      <c r="S13" s="26">
        <f>IF(B13="","",IFERROR(IF(R13&lt;&gt;"",MAX(0,R13-B13),MAX(0,TODAY()-B13)),""))</f>
        <v/>
      </c>
      <c r="T13" s="28">
        <f>IF(A13="","",IF(Q13="","Falta estado",IF(OR(Q13="Entregado",Q13="Cancelado"),"",IF(P13="","Falta plazo",IF(TODAY()&gt;P13,"Vencida",IF(P13-TODAY()&lt;='Parámetros'!$B$4,"Próxima","En plazo"))))))</f>
        <v/>
      </c>
      <c r="U13" s="20" t="inlineStr">
        <is>
          <t>Entrega ficticia registrada.</t>
        </is>
      </c>
      <c r="AA13">
        <f>IFERROR(IF('Parámetros'!A17="","",'Parámetros'!A17),"")</f>
        <v/>
      </c>
      <c r="AB13">
        <f>IFERROR(IF('Parámetros'!D17="","",'Parámetros'!D17),"")</f>
        <v/>
      </c>
      <c r="AC13">
        <f>IFERROR(IF('Parámetros'!F17="","",'Parámetros'!F17),"")</f>
        <v/>
      </c>
      <c r="AD13">
        <f>IFERROR(IF(ROW()&lt;=8,'Parámetros'!B12,""),"")</f>
        <v/>
      </c>
    </row>
    <row r="14" ht="34" customHeight="1">
      <c r="A14" s="17" t="inlineStr">
        <is>
          <t>FIC-26-009</t>
        </is>
      </c>
      <c r="B14" s="18" t="n">
        <v>46266</v>
      </c>
      <c r="C14" s="38" t="n">
        <v>0.5069444444444444</v>
      </c>
      <c r="D14" s="20" t="inlineStr">
        <is>
          <t>Persona Ficticia Iota</t>
        </is>
      </c>
      <c r="E14" s="20" t="inlineStr">
        <is>
          <t>Referencia ficticia I</t>
        </is>
      </c>
      <c r="F14" s="20" t="inlineStr">
        <is>
          <t>Unidad ficticia coupé Índigo</t>
        </is>
      </c>
      <c r="G14" s="17" t="inlineStr">
        <is>
          <t>ID-FICT-009</t>
        </is>
      </c>
      <c r="H14" s="21" t="n">
        <v>56800</v>
      </c>
      <c r="I14" s="39" t="n">
        <v>40</v>
      </c>
      <c r="J14" s="20" t="inlineStr">
        <is>
          <t>Comportamiento irregular declarado.</t>
        </is>
      </c>
      <c r="K14" s="20" t="inlineStr">
        <is>
          <t>Fisura declarada en cubierta de espejo.</t>
        </is>
      </c>
      <c r="L14" s="20" t="inlineStr">
        <is>
          <t>Lentes ficticios en compartimento.</t>
        </is>
      </c>
      <c r="M14" s="20" t="inlineStr">
        <is>
          <t>Andrea Muestra (ficticia)</t>
        </is>
      </c>
      <c r="N14" s="17" t="inlineStr">
        <is>
          <t>Reparación general</t>
        </is>
      </c>
      <c r="O14" s="23">
        <f>IF(N14="","",IFERROR(VLOOKUP(N14,'Parámetros'!$A$10:$B$14,2,FALSE),""))</f>
        <v/>
      </c>
      <c r="P14" s="24">
        <f>IF(OR(B14="",O14=""),"",IFERROR(B14+O14,""))</f>
        <v/>
      </c>
      <c r="Q14" s="17" t="inlineStr">
        <is>
          <t>Listo para entrega</t>
        </is>
      </c>
      <c r="R14" s="18" t="n"/>
      <c r="S14" s="23">
        <f>IF(B14="","",IFERROR(IF(R14&lt;&gt;"",MAX(0,R14-B14),MAX(0,TODAY()-B14)),""))</f>
        <v/>
      </c>
      <c r="T14" s="25">
        <f>IF(A14="","",IF(Q14="","Falta estado",IF(OR(Q14="Entregado",Q14="Cancelado"),"",IF(P14="","Falta plazo",IF(TODAY()&gt;P14,"Vencida",IF(P14-TODAY()&lt;='Parámetros'!$B$4,"Próxima","En plazo"))))))</f>
        <v/>
      </c>
      <c r="U14" s="20" t="inlineStr">
        <is>
          <t>Ejemplo ficticio con compromiso vencido.</t>
        </is>
      </c>
      <c r="AA14">
        <f>IFERROR(IF('Parámetros'!A18="","",'Parámetros'!A18),"")</f>
        <v/>
      </c>
      <c r="AB14">
        <f>IFERROR(IF('Parámetros'!D18="","",'Parámetros'!D18),"")</f>
        <v/>
      </c>
      <c r="AC14">
        <f>IFERROR(IF('Parámetros'!F18="","",'Parámetros'!F18),"")</f>
        <v/>
      </c>
      <c r="AD14">
        <f>IFERROR(IF(ROW()&lt;=8,'Parámetros'!B13,""),"")</f>
        <v/>
      </c>
    </row>
    <row r="15" ht="34" customHeight="1">
      <c r="A15" s="17" t="inlineStr">
        <is>
          <t>FIC-26-010</t>
        </is>
      </c>
      <c r="B15" s="18" t="n">
        <v>46273</v>
      </c>
      <c r="C15" s="38" t="n">
        <v>0.65625</v>
      </c>
      <c r="D15" s="20" t="inlineStr">
        <is>
          <t>Persona Ficticia Kappa</t>
        </is>
      </c>
      <c r="E15" s="20" t="inlineStr">
        <is>
          <t>Referencia ficticia J</t>
        </is>
      </c>
      <c r="F15" s="20" t="inlineStr">
        <is>
          <t>Unidad ficticia utilitaria Jade</t>
        </is>
      </c>
      <c r="G15" s="17" t="inlineStr">
        <is>
          <t>ID-FICT-010</t>
        </is>
      </c>
      <c r="H15" s="21" t="n">
        <v>27500</v>
      </c>
      <c r="I15" s="39" t="n">
        <v>90</v>
      </c>
      <c r="J15" s="20" t="inlineStr">
        <is>
          <t>Verificación administrativa de datos declarados.</t>
        </is>
      </c>
      <c r="K15" s="20" t="inlineStr">
        <is>
          <t>Calcomanía ficticia declarada en medallón.</t>
        </is>
      </c>
      <c r="L15" s="20" t="inlineStr">
        <is>
          <t>Carpeta ficticia vacía.</t>
        </is>
      </c>
      <c r="M15" s="20" t="inlineStr">
        <is>
          <t>Luis Ejemplo (ficticio)</t>
        </is>
      </c>
      <c r="N15" s="17" t="inlineStr">
        <is>
          <t>Inspección administrativa</t>
        </is>
      </c>
      <c r="O15" s="26">
        <f>IF(N15="","",IFERROR(VLOOKUP(N15,'Parámetros'!$A$10:$B$14,2,FALSE),""))</f>
        <v/>
      </c>
      <c r="P15" s="27">
        <f>IF(OR(B15="",O15=""),"",IFERROR(B15+O15,""))</f>
        <v/>
      </c>
      <c r="Q15" s="17" t="inlineStr"/>
      <c r="R15" s="18" t="n"/>
      <c r="S15" s="26">
        <f>IF(B15="","",IFERROR(IF(R15&lt;&gt;"",MAX(0,R15-B15),MAX(0,TODAY()-B15)),""))</f>
        <v/>
      </c>
      <c r="T15" s="28">
        <f>IF(A15="","",IF(Q15="","Falta estado",IF(OR(Q15="Entregado",Q15="Cancelado"),"",IF(P15="","Falta plazo",IF(TODAY()&gt;P15,"Vencida",IF(P15-TODAY()&lt;='Parámetros'!$B$4,"Próxima","En plazo"))))))</f>
        <v/>
      </c>
      <c r="U15" s="20" t="inlineStr">
        <is>
          <t>Ejemplo ficticio pendiente de completar el estado.</t>
        </is>
      </c>
      <c r="AA15">
        <f>IFERROR(IF('Parámetros'!A19="","",'Parámetros'!A19),"")</f>
        <v/>
      </c>
      <c r="AB15">
        <f>IFERROR(IF('Parámetros'!D19="","",'Parámetros'!D19),"")</f>
        <v/>
      </c>
      <c r="AC15">
        <f>IFERROR(IF('Parámetros'!F19="","",'Parámetros'!F19),"")</f>
        <v/>
      </c>
      <c r="AD15">
        <f>IFERROR(IF(ROW()&lt;=8,'Parámetros'!B14,""),"")</f>
        <v/>
      </c>
    </row>
    <row r="16" ht="34" customHeight="1">
      <c r="A16" s="17" t="n"/>
      <c r="B16" s="18" t="n"/>
      <c r="C16" s="38" t="n"/>
      <c r="D16" s="20" t="n"/>
      <c r="E16" s="20" t="n"/>
      <c r="F16" s="20" t="n"/>
      <c r="G16" s="17" t="n"/>
      <c r="H16" s="21" t="n"/>
      <c r="I16" s="39" t="n"/>
      <c r="J16" s="20" t="n"/>
      <c r="K16" s="20" t="n"/>
      <c r="L16" s="20" t="n"/>
      <c r="M16" s="20" t="n"/>
      <c r="N16" s="17" t="n"/>
      <c r="O16" s="23">
        <f>IF(N16="","",IFERROR(VLOOKUP(N16,'Parámetros'!$A$10:$B$14,2,FALSE),""))</f>
        <v/>
      </c>
      <c r="P16" s="24">
        <f>IF(OR(B16="",O16=""),"",IFERROR(B16+O16,""))</f>
        <v/>
      </c>
      <c r="Q16" s="17" t="n"/>
      <c r="R16" s="18" t="n"/>
      <c r="S16" s="23">
        <f>IF(B16="","",IFERROR(IF(R16&lt;&gt;"",MAX(0,R16-B16),MAX(0,TODAY()-B16)),""))</f>
        <v/>
      </c>
      <c r="T16" s="25">
        <f>IF(A16="","",IF(Q16="","Falta estado",IF(OR(Q16="Entregado",Q16="Cancelado"),"",IF(P16="","Falta plazo",IF(TODAY()&gt;P16,"Vencida",IF(P16-TODAY()&lt;='Parámetros'!$B$4,"Próxima","En plazo"))))))</f>
        <v/>
      </c>
      <c r="U16" s="20" t="n"/>
      <c r="AA16">
        <f>IFERROR(IF('Parámetros'!A20="","",'Parámetros'!A20),"")</f>
        <v/>
      </c>
      <c r="AB16">
        <f>IFERROR(IF('Parámetros'!D20="","",'Parámetros'!D20),"")</f>
        <v/>
      </c>
      <c r="AC16">
        <f>IFERROR(IF('Parámetros'!F20="","",'Parámetros'!F20),"")</f>
        <v/>
      </c>
      <c r="AD16">
        <f>IFERROR(IF(ROW()&lt;=8,'Parámetros'!B15,""),"")</f>
        <v/>
      </c>
    </row>
    <row r="17" ht="34" customHeight="1">
      <c r="A17" s="17" t="n"/>
      <c r="B17" s="18" t="n"/>
      <c r="C17" s="38" t="n"/>
      <c r="D17" s="20" t="n"/>
      <c r="E17" s="20" t="n"/>
      <c r="F17" s="20" t="n"/>
      <c r="G17" s="17" t="n"/>
      <c r="H17" s="21" t="n"/>
      <c r="I17" s="39" t="n"/>
      <c r="J17" s="20" t="n"/>
      <c r="K17" s="20" t="n"/>
      <c r="L17" s="20" t="n"/>
      <c r="M17" s="20" t="n"/>
      <c r="N17" s="17" t="n"/>
      <c r="O17" s="26">
        <f>IF(N17="","",IFERROR(VLOOKUP(N17,'Parámetros'!$A$10:$B$14,2,FALSE),""))</f>
        <v/>
      </c>
      <c r="P17" s="27">
        <f>IF(OR(B17="",O17=""),"",IFERROR(B17+O17,""))</f>
        <v/>
      </c>
      <c r="Q17" s="17" t="n"/>
      <c r="R17" s="18" t="n"/>
      <c r="S17" s="26">
        <f>IF(B17="","",IFERROR(IF(R17&lt;&gt;"",MAX(0,R17-B17),MAX(0,TODAY()-B17)),""))</f>
        <v/>
      </c>
      <c r="T17" s="28">
        <f>IF(A17="","",IF(Q17="","Falta estado",IF(OR(Q17="Entregado",Q17="Cancelado"),"",IF(P17="","Falta plazo",IF(TODAY()&gt;P17,"Vencida",IF(P17-TODAY()&lt;='Parámetros'!$B$4,"Próxima","En plazo"))))))</f>
        <v/>
      </c>
      <c r="U17" s="20" t="n"/>
      <c r="AA17">
        <f>IFERROR(IF('Parámetros'!A21="","",'Parámetros'!A21),"")</f>
        <v/>
      </c>
      <c r="AB17">
        <f>IFERROR(IF('Parámetros'!D21="","",'Parámetros'!D21),"")</f>
        <v/>
      </c>
      <c r="AC17">
        <f>IFERROR(IF('Parámetros'!F21="","",'Parámetros'!F21),"")</f>
        <v/>
      </c>
      <c r="AD17">
        <f>IFERROR(IF(ROW()&lt;=8,'Parámetros'!B16,""),"")</f>
        <v/>
      </c>
    </row>
    <row r="18" ht="34" customHeight="1">
      <c r="A18" s="17" t="n"/>
      <c r="B18" s="18" t="n"/>
      <c r="C18" s="38" t="n"/>
      <c r="D18" s="20" t="n"/>
      <c r="E18" s="20" t="n"/>
      <c r="F18" s="20" t="n"/>
      <c r="G18" s="17" t="n"/>
      <c r="H18" s="21" t="n"/>
      <c r="I18" s="39" t="n"/>
      <c r="J18" s="20" t="n"/>
      <c r="K18" s="20" t="n"/>
      <c r="L18" s="20" t="n"/>
      <c r="M18" s="20" t="n"/>
      <c r="N18" s="17" t="n"/>
      <c r="O18" s="23">
        <f>IF(N18="","",IFERROR(VLOOKUP(N18,'Parámetros'!$A$10:$B$14,2,FALSE),""))</f>
        <v/>
      </c>
      <c r="P18" s="24">
        <f>IF(OR(B18="",O18=""),"",IFERROR(B18+O18,""))</f>
        <v/>
      </c>
      <c r="Q18" s="17" t="n"/>
      <c r="R18" s="18" t="n"/>
      <c r="S18" s="23">
        <f>IF(B18="","",IFERROR(IF(R18&lt;&gt;"",MAX(0,R18-B18),MAX(0,TODAY()-B18)),""))</f>
        <v/>
      </c>
      <c r="T18" s="25">
        <f>IF(A18="","",IF(Q18="","Falta estado",IF(OR(Q18="Entregado",Q18="Cancelado"),"",IF(P18="","Falta plazo",IF(TODAY()&gt;P18,"Vencida",IF(P18-TODAY()&lt;='Parámetros'!$B$4,"Próxima","En plazo"))))))</f>
        <v/>
      </c>
      <c r="U18" s="20" t="n"/>
      <c r="AA18">
        <f>IFERROR(IF('Parámetros'!A22="","",'Parámetros'!A22),"")</f>
        <v/>
      </c>
      <c r="AB18">
        <f>IFERROR(IF('Parámetros'!D22="","",'Parámetros'!D22),"")</f>
        <v/>
      </c>
      <c r="AC18">
        <f>IFERROR(IF('Parámetros'!F22="","",'Parámetros'!F22),"")</f>
        <v/>
      </c>
      <c r="AD18">
        <f>IFERROR(IF(ROW()&lt;=8,'Parámetros'!B17,""),"")</f>
        <v/>
      </c>
    </row>
    <row r="19" ht="34" customHeight="1">
      <c r="A19" s="17" t="n"/>
      <c r="B19" s="18" t="n"/>
      <c r="C19" s="38" t="n"/>
      <c r="D19" s="20" t="n"/>
      <c r="E19" s="20" t="n"/>
      <c r="F19" s="20" t="n"/>
      <c r="G19" s="17" t="n"/>
      <c r="H19" s="21" t="n"/>
      <c r="I19" s="39" t="n"/>
      <c r="J19" s="20" t="n"/>
      <c r="K19" s="20" t="n"/>
      <c r="L19" s="20" t="n"/>
      <c r="M19" s="20" t="n"/>
      <c r="N19" s="17" t="n"/>
      <c r="O19" s="26">
        <f>IF(N19="","",IFERROR(VLOOKUP(N19,'Parámetros'!$A$10:$B$14,2,FALSE),""))</f>
        <v/>
      </c>
      <c r="P19" s="27">
        <f>IF(OR(B19="",O19=""),"",IFERROR(B19+O19,""))</f>
        <v/>
      </c>
      <c r="Q19" s="17" t="n"/>
      <c r="R19" s="18" t="n"/>
      <c r="S19" s="26">
        <f>IF(B19="","",IFERROR(IF(R19&lt;&gt;"",MAX(0,R19-B19),MAX(0,TODAY()-B19)),""))</f>
        <v/>
      </c>
      <c r="T19" s="28">
        <f>IF(A19="","",IF(Q19="","Falta estado",IF(OR(Q19="Entregado",Q19="Cancelado"),"",IF(P19="","Falta plazo",IF(TODAY()&gt;P19,"Vencida",IF(P19-TODAY()&lt;='Parámetros'!$B$4,"Próxima","En plazo"))))))</f>
        <v/>
      </c>
      <c r="U19" s="20" t="n"/>
      <c r="AA19">
        <f>IFERROR(IF('Parámetros'!A23="","",'Parámetros'!A23),"")</f>
        <v/>
      </c>
      <c r="AB19">
        <f>IFERROR(IF('Parámetros'!D23="","",'Parámetros'!D23),"")</f>
        <v/>
      </c>
      <c r="AC19">
        <f>IFERROR(IF('Parámetros'!F23="","",'Parámetros'!F23),"")</f>
        <v/>
      </c>
      <c r="AD19">
        <f>IFERROR(IF(ROW()&lt;=8,'Parámetros'!B18,""),"")</f>
        <v/>
      </c>
    </row>
    <row r="20" ht="34" customHeight="1">
      <c r="A20" s="17" t="n"/>
      <c r="B20" s="18" t="n"/>
      <c r="C20" s="38" t="n"/>
      <c r="D20" s="20" t="n"/>
      <c r="E20" s="20" t="n"/>
      <c r="F20" s="20" t="n"/>
      <c r="G20" s="17" t="n"/>
      <c r="H20" s="21" t="n"/>
      <c r="I20" s="39" t="n"/>
      <c r="J20" s="20" t="n"/>
      <c r="K20" s="20" t="n"/>
      <c r="L20" s="20" t="n"/>
      <c r="M20" s="20" t="n"/>
      <c r="N20" s="17" t="n"/>
      <c r="O20" s="23">
        <f>IF(N20="","",IFERROR(VLOOKUP(N20,'Parámetros'!$A$10:$B$14,2,FALSE),""))</f>
        <v/>
      </c>
      <c r="P20" s="24">
        <f>IF(OR(B20="",O20=""),"",IFERROR(B20+O20,""))</f>
        <v/>
      </c>
      <c r="Q20" s="17" t="n"/>
      <c r="R20" s="18" t="n"/>
      <c r="S20" s="23">
        <f>IF(B20="","",IFERROR(IF(R20&lt;&gt;"",MAX(0,R20-B20),MAX(0,TODAY()-B20)),""))</f>
        <v/>
      </c>
      <c r="T20" s="25">
        <f>IF(A20="","",IF(Q20="","Falta estado",IF(OR(Q20="Entregado",Q20="Cancelado"),"",IF(P20="","Falta plazo",IF(TODAY()&gt;P20,"Vencida",IF(P20-TODAY()&lt;='Parámetros'!$B$4,"Próxima","En plazo"))))))</f>
        <v/>
      </c>
      <c r="U20" s="20" t="n"/>
      <c r="AA20">
        <f>IFERROR(IF('Parámetros'!A24="","",'Parámetros'!A24),"")</f>
        <v/>
      </c>
      <c r="AB20">
        <f>IFERROR(IF('Parámetros'!D24="","",'Parámetros'!D24),"")</f>
        <v/>
      </c>
      <c r="AC20">
        <f>IFERROR(IF('Parámetros'!F24="","",'Parámetros'!F24),"")</f>
        <v/>
      </c>
      <c r="AD20">
        <f>IFERROR(IF(ROW()&lt;=8,'Parámetros'!B19,""),"")</f>
        <v/>
      </c>
    </row>
    <row r="21" ht="34" customHeight="1">
      <c r="A21" s="17" t="n"/>
      <c r="B21" s="18" t="n"/>
      <c r="C21" s="38" t="n"/>
      <c r="D21" s="20" t="n"/>
      <c r="E21" s="20" t="n"/>
      <c r="F21" s="20" t="n"/>
      <c r="G21" s="17" t="n"/>
      <c r="H21" s="21" t="n"/>
      <c r="I21" s="39" t="n"/>
      <c r="J21" s="20" t="n"/>
      <c r="K21" s="20" t="n"/>
      <c r="L21" s="20" t="n"/>
      <c r="M21" s="20" t="n"/>
      <c r="N21" s="17" t="n"/>
      <c r="O21" s="26">
        <f>IF(N21="","",IFERROR(VLOOKUP(N21,'Parámetros'!$A$10:$B$14,2,FALSE),""))</f>
        <v/>
      </c>
      <c r="P21" s="27">
        <f>IF(OR(B21="",O21=""),"",IFERROR(B21+O21,""))</f>
        <v/>
      </c>
      <c r="Q21" s="17" t="n"/>
      <c r="R21" s="18" t="n"/>
      <c r="S21" s="26">
        <f>IF(B21="","",IFERROR(IF(R21&lt;&gt;"",MAX(0,R21-B21),MAX(0,TODAY()-B21)),""))</f>
        <v/>
      </c>
      <c r="T21" s="28">
        <f>IF(A21="","",IF(Q21="","Falta estado",IF(OR(Q21="Entregado",Q21="Cancelado"),"",IF(P21="","Falta plazo",IF(TODAY()&gt;P21,"Vencida",IF(P21-TODAY()&lt;='Parámetros'!$B$4,"Próxima","En plazo"))))))</f>
        <v/>
      </c>
      <c r="U21" s="20" t="n"/>
      <c r="AA21">
        <f>IFERROR(IF('Parámetros'!A25="","",'Parámetros'!A25),"")</f>
        <v/>
      </c>
      <c r="AB21">
        <f>IFERROR(IF('Parámetros'!D25="","",'Parámetros'!D25),"")</f>
        <v/>
      </c>
      <c r="AC21">
        <f>IFERROR(IF('Parámetros'!F25="","",'Parámetros'!F25),"")</f>
        <v/>
      </c>
      <c r="AD21">
        <f>IFERROR(IF(ROW()&lt;=8,'Parámetros'!B20,""),"")</f>
        <v/>
      </c>
    </row>
    <row r="22" ht="34" customHeight="1">
      <c r="A22" s="17" t="n"/>
      <c r="B22" s="18" t="n"/>
      <c r="C22" s="38" t="n"/>
      <c r="D22" s="20" t="n"/>
      <c r="E22" s="20" t="n"/>
      <c r="F22" s="20" t="n"/>
      <c r="G22" s="17" t="n"/>
      <c r="H22" s="21" t="n"/>
      <c r="I22" s="39" t="n"/>
      <c r="J22" s="20" t="n"/>
      <c r="K22" s="20" t="n"/>
      <c r="L22" s="20" t="n"/>
      <c r="M22" s="20" t="n"/>
      <c r="N22" s="17" t="n"/>
      <c r="O22" s="23">
        <f>IF(N22="","",IFERROR(VLOOKUP(N22,'Parámetros'!$A$10:$B$14,2,FALSE),""))</f>
        <v/>
      </c>
      <c r="P22" s="24">
        <f>IF(OR(B22="",O22=""),"",IFERROR(B22+O22,""))</f>
        <v/>
      </c>
      <c r="Q22" s="17" t="n"/>
      <c r="R22" s="18" t="n"/>
      <c r="S22" s="23">
        <f>IF(B22="","",IFERROR(IF(R22&lt;&gt;"",MAX(0,R22-B22),MAX(0,TODAY()-B22)),""))</f>
        <v/>
      </c>
      <c r="T22" s="25">
        <f>IF(A22="","",IF(Q22="","Falta estado",IF(OR(Q22="Entregado",Q22="Cancelado"),"",IF(P22="","Falta plazo",IF(TODAY()&gt;P22,"Vencida",IF(P22-TODAY()&lt;='Parámetros'!$B$4,"Próxima","En plazo"))))))</f>
        <v/>
      </c>
      <c r="U22" s="20" t="n"/>
      <c r="AA22">
        <f>IFERROR(IF('Parámetros'!A26="","",'Parámetros'!A26),"")</f>
        <v/>
      </c>
      <c r="AB22">
        <f>IFERROR(IF('Parámetros'!D26="","",'Parámetros'!D26),"")</f>
        <v/>
      </c>
      <c r="AC22">
        <f>IFERROR(IF('Parámetros'!F26="","",'Parámetros'!F26),"")</f>
        <v/>
      </c>
      <c r="AD22">
        <f>IFERROR(IF(ROW()&lt;=8,'Parámetros'!B21,""),"")</f>
        <v/>
      </c>
    </row>
    <row r="23" ht="34" customHeight="1">
      <c r="A23" s="17" t="n"/>
      <c r="B23" s="18" t="n"/>
      <c r="C23" s="38" t="n"/>
      <c r="D23" s="20" t="n"/>
      <c r="E23" s="20" t="n"/>
      <c r="F23" s="20" t="n"/>
      <c r="G23" s="17" t="n"/>
      <c r="H23" s="21" t="n"/>
      <c r="I23" s="39" t="n"/>
      <c r="J23" s="20" t="n"/>
      <c r="K23" s="20" t="n"/>
      <c r="L23" s="20" t="n"/>
      <c r="M23" s="20" t="n"/>
      <c r="N23" s="17" t="n"/>
      <c r="O23" s="26">
        <f>IF(N23="","",IFERROR(VLOOKUP(N23,'Parámetros'!$A$10:$B$14,2,FALSE),""))</f>
        <v/>
      </c>
      <c r="P23" s="27">
        <f>IF(OR(B23="",O23=""),"",IFERROR(B23+O23,""))</f>
        <v/>
      </c>
      <c r="Q23" s="17" t="n"/>
      <c r="R23" s="18" t="n"/>
      <c r="S23" s="26">
        <f>IF(B23="","",IFERROR(IF(R23&lt;&gt;"",MAX(0,R23-B23),MAX(0,TODAY()-B23)),""))</f>
        <v/>
      </c>
      <c r="T23" s="28">
        <f>IF(A23="","",IF(Q23="","Falta estado",IF(OR(Q23="Entregado",Q23="Cancelado"),"",IF(P23="","Falta plazo",IF(TODAY()&gt;P23,"Vencida",IF(P23-TODAY()&lt;='Parámetros'!$B$4,"Próxima","En plazo"))))))</f>
        <v/>
      </c>
      <c r="U23" s="20" t="n"/>
      <c r="AA23">
        <f>IFERROR(IF('Parámetros'!A27="","",'Parámetros'!A27),"")</f>
        <v/>
      </c>
      <c r="AB23">
        <f>IFERROR(IF('Parámetros'!D27="","",'Parámetros'!D27),"")</f>
        <v/>
      </c>
      <c r="AC23">
        <f>IFERROR(IF('Parámetros'!F27="","",'Parámetros'!F27),"")</f>
        <v/>
      </c>
      <c r="AD23">
        <f>IFERROR(IF(ROW()&lt;=8,'Parámetros'!B22,""),"")</f>
        <v/>
      </c>
    </row>
    <row r="24" ht="34" customHeight="1">
      <c r="A24" s="17" t="n"/>
      <c r="B24" s="18" t="n"/>
      <c r="C24" s="38" t="n"/>
      <c r="D24" s="20" t="n"/>
      <c r="E24" s="20" t="n"/>
      <c r="F24" s="20" t="n"/>
      <c r="G24" s="17" t="n"/>
      <c r="H24" s="21" t="n"/>
      <c r="I24" s="39" t="n"/>
      <c r="J24" s="20" t="n"/>
      <c r="K24" s="20" t="n"/>
      <c r="L24" s="20" t="n"/>
      <c r="M24" s="20" t="n"/>
      <c r="N24" s="17" t="n"/>
      <c r="O24" s="23">
        <f>IF(N24="","",IFERROR(VLOOKUP(N24,'Parámetros'!$A$10:$B$14,2,FALSE),""))</f>
        <v/>
      </c>
      <c r="P24" s="24">
        <f>IF(OR(B24="",O24=""),"",IFERROR(B24+O24,""))</f>
        <v/>
      </c>
      <c r="Q24" s="17" t="n"/>
      <c r="R24" s="18" t="n"/>
      <c r="S24" s="23">
        <f>IF(B24="","",IFERROR(IF(R24&lt;&gt;"",MAX(0,R24-B24),MAX(0,TODAY()-B24)),""))</f>
        <v/>
      </c>
      <c r="T24" s="25">
        <f>IF(A24="","",IF(Q24="","Falta estado",IF(OR(Q24="Entregado",Q24="Cancelado"),"",IF(P24="","Falta plazo",IF(TODAY()&gt;P24,"Vencida",IF(P24-TODAY()&lt;='Parámetros'!$B$4,"Próxima","En plazo"))))))</f>
        <v/>
      </c>
      <c r="U24" s="20" t="n"/>
      <c r="AA24">
        <f>IFERROR(IF('Parámetros'!A28="","",'Parámetros'!A28),"")</f>
        <v/>
      </c>
      <c r="AB24">
        <f>IFERROR(IF('Parámetros'!D28="","",'Parámetros'!D28),"")</f>
        <v/>
      </c>
      <c r="AC24">
        <f>IFERROR(IF('Parámetros'!F28="","",'Parámetros'!F28),"")</f>
        <v/>
      </c>
      <c r="AD24">
        <f>IFERROR(IF(ROW()&lt;=8,'Parámetros'!B23,""),"")</f>
        <v/>
      </c>
    </row>
    <row r="25" ht="34" customHeight="1">
      <c r="A25" s="17" t="n"/>
      <c r="B25" s="18" t="n"/>
      <c r="C25" s="38" t="n"/>
      <c r="D25" s="20" t="n"/>
      <c r="E25" s="20" t="n"/>
      <c r="F25" s="20" t="n"/>
      <c r="G25" s="17" t="n"/>
      <c r="H25" s="21" t="n"/>
      <c r="I25" s="39" t="n"/>
      <c r="J25" s="20" t="n"/>
      <c r="K25" s="20" t="n"/>
      <c r="L25" s="20" t="n"/>
      <c r="M25" s="20" t="n"/>
      <c r="N25" s="17" t="n"/>
      <c r="O25" s="26">
        <f>IF(N25="","",IFERROR(VLOOKUP(N25,'Parámetros'!$A$10:$B$14,2,FALSE),""))</f>
        <v/>
      </c>
      <c r="P25" s="27">
        <f>IF(OR(B25="",O25=""),"",IFERROR(B25+O25,""))</f>
        <v/>
      </c>
      <c r="Q25" s="17" t="n"/>
      <c r="R25" s="18" t="n"/>
      <c r="S25" s="26">
        <f>IF(B25="","",IFERROR(IF(R25&lt;&gt;"",MAX(0,R25-B25),MAX(0,TODAY()-B25)),""))</f>
        <v/>
      </c>
      <c r="T25" s="28">
        <f>IF(A25="","",IF(Q25="","Falta estado",IF(OR(Q25="Entregado",Q25="Cancelado"),"",IF(P25="","Falta plazo",IF(TODAY()&gt;P25,"Vencida",IF(P25-TODAY()&lt;='Parámetros'!$B$4,"Próxima","En plazo"))))))</f>
        <v/>
      </c>
      <c r="U25" s="20" t="n"/>
      <c r="AA25">
        <f>IFERROR(IF('Parámetros'!A29="","",'Parámetros'!A29),"")</f>
        <v/>
      </c>
      <c r="AB25">
        <f>IFERROR(IF('Parámetros'!D29="","",'Parámetros'!D29),"")</f>
        <v/>
      </c>
      <c r="AC25">
        <f>IFERROR(IF('Parámetros'!F29="","",'Parámetros'!F29),"")</f>
        <v/>
      </c>
      <c r="AD25">
        <f>IFERROR(IF(ROW()&lt;=8,'Parámetros'!B24,""),"")</f>
        <v/>
      </c>
    </row>
    <row r="26" ht="34" customHeight="1">
      <c r="A26" s="17" t="n"/>
      <c r="B26" s="18" t="n"/>
      <c r="C26" s="38" t="n"/>
      <c r="D26" s="20" t="n"/>
      <c r="E26" s="20" t="n"/>
      <c r="F26" s="20" t="n"/>
      <c r="G26" s="17" t="n"/>
      <c r="H26" s="21" t="n"/>
      <c r="I26" s="39" t="n"/>
      <c r="J26" s="20" t="n"/>
      <c r="K26" s="20" t="n"/>
      <c r="L26" s="20" t="n"/>
      <c r="M26" s="20" t="n"/>
      <c r="N26" s="17" t="n"/>
      <c r="O26" s="23">
        <f>IF(N26="","",IFERROR(VLOOKUP(N26,'Parámetros'!$A$10:$B$14,2,FALSE),""))</f>
        <v/>
      </c>
      <c r="P26" s="24">
        <f>IF(OR(B26="",O26=""),"",IFERROR(B26+O26,""))</f>
        <v/>
      </c>
      <c r="Q26" s="17" t="n"/>
      <c r="R26" s="18" t="n"/>
      <c r="S26" s="23">
        <f>IF(B26="","",IFERROR(IF(R26&lt;&gt;"",MAX(0,R26-B26),MAX(0,TODAY()-B26)),""))</f>
        <v/>
      </c>
      <c r="T26" s="25">
        <f>IF(A26="","",IF(Q26="","Falta estado",IF(OR(Q26="Entregado",Q26="Cancelado"),"",IF(P26="","Falta plazo",IF(TODAY()&gt;P26,"Vencida",IF(P26-TODAY()&lt;='Parámetros'!$B$4,"Próxima","En plazo"))))))</f>
        <v/>
      </c>
      <c r="U26" s="20" t="n"/>
      <c r="AA26">
        <f>IFERROR(IF('Parámetros'!A30="","",'Parámetros'!A30),"")</f>
        <v/>
      </c>
      <c r="AB26">
        <f>IFERROR(IF('Parámetros'!D30="","",'Parámetros'!D30),"")</f>
        <v/>
      </c>
      <c r="AC26">
        <f>IFERROR(IF('Parámetros'!F30="","",'Parámetros'!F30),"")</f>
        <v/>
      </c>
      <c r="AD26">
        <f>IFERROR(IF(ROW()&lt;=8,'Parámetros'!B25,""),"")</f>
        <v/>
      </c>
    </row>
    <row r="27" ht="34" customHeight="1">
      <c r="A27" s="17" t="n"/>
      <c r="B27" s="18" t="n"/>
      <c r="C27" s="38" t="n"/>
      <c r="D27" s="20" t="n"/>
      <c r="E27" s="20" t="n"/>
      <c r="F27" s="20" t="n"/>
      <c r="G27" s="17" t="n"/>
      <c r="H27" s="21" t="n"/>
      <c r="I27" s="39" t="n"/>
      <c r="J27" s="20" t="n"/>
      <c r="K27" s="20" t="n"/>
      <c r="L27" s="20" t="n"/>
      <c r="M27" s="20" t="n"/>
      <c r="N27" s="17" t="n"/>
      <c r="O27" s="26">
        <f>IF(N27="","",IFERROR(VLOOKUP(N27,'Parámetros'!$A$10:$B$14,2,FALSE),""))</f>
        <v/>
      </c>
      <c r="P27" s="27">
        <f>IF(OR(B27="",O27=""),"",IFERROR(B27+O27,""))</f>
        <v/>
      </c>
      <c r="Q27" s="17" t="n"/>
      <c r="R27" s="18" t="n"/>
      <c r="S27" s="26">
        <f>IF(B27="","",IFERROR(IF(R27&lt;&gt;"",MAX(0,R27-B27),MAX(0,TODAY()-B27)),""))</f>
        <v/>
      </c>
      <c r="T27" s="28">
        <f>IF(A27="","",IF(Q27="","Falta estado",IF(OR(Q27="Entregado",Q27="Cancelado"),"",IF(P27="","Falta plazo",IF(TODAY()&gt;P27,"Vencida",IF(P27-TODAY()&lt;='Parámetros'!$B$4,"Próxima","En plazo"))))))</f>
        <v/>
      </c>
      <c r="U27" s="20" t="n"/>
      <c r="AA27">
        <f>IFERROR(IF('Parámetros'!A31="","",'Parámetros'!A31),"")</f>
        <v/>
      </c>
      <c r="AB27">
        <f>IFERROR(IF('Parámetros'!D31="","",'Parámetros'!D31),"")</f>
        <v/>
      </c>
      <c r="AC27">
        <f>IFERROR(IF('Parámetros'!F31="","",'Parámetros'!F31),"")</f>
        <v/>
      </c>
      <c r="AD27">
        <f>IFERROR(IF(ROW()&lt;=8,'Parámetros'!B26,""),"")</f>
        <v/>
      </c>
    </row>
    <row r="28" ht="34" customHeight="1">
      <c r="A28" s="17" t="n"/>
      <c r="B28" s="18" t="n"/>
      <c r="C28" s="38" t="n"/>
      <c r="D28" s="20" t="n"/>
      <c r="E28" s="20" t="n"/>
      <c r="F28" s="20" t="n"/>
      <c r="G28" s="17" t="n"/>
      <c r="H28" s="21" t="n"/>
      <c r="I28" s="39" t="n"/>
      <c r="J28" s="20" t="n"/>
      <c r="K28" s="20" t="n"/>
      <c r="L28" s="20" t="n"/>
      <c r="M28" s="20" t="n"/>
      <c r="N28" s="17" t="n"/>
      <c r="O28" s="23">
        <f>IF(N28="","",IFERROR(VLOOKUP(N28,'Parámetros'!$A$10:$B$14,2,FALSE),""))</f>
        <v/>
      </c>
      <c r="P28" s="24">
        <f>IF(OR(B28="",O28=""),"",IFERROR(B28+O28,""))</f>
        <v/>
      </c>
      <c r="Q28" s="17" t="n"/>
      <c r="R28" s="18" t="n"/>
      <c r="S28" s="23">
        <f>IF(B28="","",IFERROR(IF(R28&lt;&gt;"",MAX(0,R28-B28),MAX(0,TODAY()-B28)),""))</f>
        <v/>
      </c>
      <c r="T28" s="25">
        <f>IF(A28="","",IF(Q28="","Falta estado",IF(OR(Q28="Entregado",Q28="Cancelado"),"",IF(P28="","Falta plazo",IF(TODAY()&gt;P28,"Vencida",IF(P28-TODAY()&lt;='Parámetros'!$B$4,"Próxima","En plazo"))))))</f>
        <v/>
      </c>
      <c r="U28" s="20" t="n"/>
      <c r="AA28">
        <f>IFERROR(IF('Parámetros'!A32="","",'Parámetros'!A32),"")</f>
        <v/>
      </c>
      <c r="AB28">
        <f>IFERROR(IF('Parámetros'!D32="","",'Parámetros'!D32),"")</f>
        <v/>
      </c>
      <c r="AC28">
        <f>IFERROR(IF('Parámetros'!F32="","",'Parámetros'!F32),"")</f>
        <v/>
      </c>
      <c r="AD28">
        <f>IFERROR(IF(ROW()&lt;=8,'Parámetros'!B27,""),"")</f>
        <v/>
      </c>
    </row>
    <row r="29" ht="34" customHeight="1">
      <c r="A29" s="17" t="n"/>
      <c r="B29" s="18" t="n"/>
      <c r="C29" s="38" t="n"/>
      <c r="D29" s="20" t="n"/>
      <c r="E29" s="20" t="n"/>
      <c r="F29" s="20" t="n"/>
      <c r="G29" s="17" t="n"/>
      <c r="H29" s="21" t="n"/>
      <c r="I29" s="39" t="n"/>
      <c r="J29" s="20" t="n"/>
      <c r="K29" s="20" t="n"/>
      <c r="L29" s="20" t="n"/>
      <c r="M29" s="20" t="n"/>
      <c r="N29" s="17" t="n"/>
      <c r="O29" s="26">
        <f>IF(N29="","",IFERROR(VLOOKUP(N29,'Parámetros'!$A$10:$B$14,2,FALSE),""))</f>
        <v/>
      </c>
      <c r="P29" s="27">
        <f>IF(OR(B29="",O29=""),"",IFERROR(B29+O29,""))</f>
        <v/>
      </c>
      <c r="Q29" s="17" t="n"/>
      <c r="R29" s="18" t="n"/>
      <c r="S29" s="26">
        <f>IF(B29="","",IFERROR(IF(R29&lt;&gt;"",MAX(0,R29-B29),MAX(0,TODAY()-B29)),""))</f>
        <v/>
      </c>
      <c r="T29" s="28">
        <f>IF(A29="","",IF(Q29="","Falta estado",IF(OR(Q29="Entregado",Q29="Cancelado"),"",IF(P29="","Falta plazo",IF(TODAY()&gt;P29,"Vencida",IF(P29-TODAY()&lt;='Parámetros'!$B$4,"Próxima","En plazo"))))))</f>
        <v/>
      </c>
      <c r="U29" s="20" t="n"/>
      <c r="AA29">
        <f>IFERROR(IF('Parámetros'!A33="","",'Parámetros'!A33),"")</f>
        <v/>
      </c>
      <c r="AB29">
        <f>IFERROR(IF('Parámetros'!D33="","",'Parámetros'!D33),"")</f>
        <v/>
      </c>
      <c r="AC29">
        <f>IFERROR(IF('Parámetros'!F33="","",'Parámetros'!F33),"")</f>
        <v/>
      </c>
      <c r="AD29">
        <f>IFERROR(IF(ROW()&lt;=8,'Parámetros'!B28,""),"")</f>
        <v/>
      </c>
    </row>
    <row r="30" ht="34" customHeight="1">
      <c r="A30" s="17" t="n"/>
      <c r="B30" s="18" t="n"/>
      <c r="C30" s="38" t="n"/>
      <c r="D30" s="20" t="n"/>
      <c r="E30" s="20" t="n"/>
      <c r="F30" s="20" t="n"/>
      <c r="G30" s="17" t="n"/>
      <c r="H30" s="21" t="n"/>
      <c r="I30" s="39" t="n"/>
      <c r="J30" s="20" t="n"/>
      <c r="K30" s="20" t="n"/>
      <c r="L30" s="20" t="n"/>
      <c r="M30" s="20" t="n"/>
      <c r="N30" s="17" t="n"/>
      <c r="O30" s="23">
        <f>IF(N30="","",IFERROR(VLOOKUP(N30,'Parámetros'!$A$10:$B$14,2,FALSE),""))</f>
        <v/>
      </c>
      <c r="P30" s="24">
        <f>IF(OR(B30="",O30=""),"",IFERROR(B30+O30,""))</f>
        <v/>
      </c>
      <c r="Q30" s="17" t="n"/>
      <c r="R30" s="18" t="n"/>
      <c r="S30" s="23">
        <f>IF(B30="","",IFERROR(IF(R30&lt;&gt;"",MAX(0,R30-B30),MAX(0,TODAY()-B30)),""))</f>
        <v/>
      </c>
      <c r="T30" s="25">
        <f>IF(A30="","",IF(Q30="","Falta estado",IF(OR(Q30="Entregado",Q30="Cancelado"),"",IF(P30="","Falta plazo",IF(TODAY()&gt;P30,"Vencida",IF(P30-TODAY()&lt;='Parámetros'!$B$4,"Próxima","En plazo"))))))</f>
        <v/>
      </c>
      <c r="U30" s="20" t="n"/>
      <c r="AA30">
        <f>IFERROR(IF('Parámetros'!A34="","",'Parámetros'!A34),"")</f>
        <v/>
      </c>
      <c r="AB30">
        <f>IFERROR(IF('Parámetros'!D34="","",'Parámetros'!D34),"")</f>
        <v/>
      </c>
      <c r="AC30">
        <f>IFERROR(IF('Parámetros'!F34="","",'Parámetros'!F34),"")</f>
        <v/>
      </c>
      <c r="AD30">
        <f>IFERROR(IF(ROW()&lt;=8,'Parámetros'!B29,""),"")</f>
        <v/>
      </c>
    </row>
    <row r="31" ht="34" customHeight="1">
      <c r="A31" s="17" t="n"/>
      <c r="B31" s="18" t="n"/>
      <c r="C31" s="38" t="n"/>
      <c r="D31" s="20" t="n"/>
      <c r="E31" s="20" t="n"/>
      <c r="F31" s="20" t="n"/>
      <c r="G31" s="17" t="n"/>
      <c r="H31" s="21" t="n"/>
      <c r="I31" s="39" t="n"/>
      <c r="J31" s="20" t="n"/>
      <c r="K31" s="20" t="n"/>
      <c r="L31" s="20" t="n"/>
      <c r="M31" s="20" t="n"/>
      <c r="N31" s="17" t="n"/>
      <c r="O31" s="26">
        <f>IF(N31="","",IFERROR(VLOOKUP(N31,'Parámetros'!$A$10:$B$14,2,FALSE),""))</f>
        <v/>
      </c>
      <c r="P31" s="27">
        <f>IF(OR(B31="",O31=""),"",IFERROR(B31+O31,""))</f>
        <v/>
      </c>
      <c r="Q31" s="17" t="n"/>
      <c r="R31" s="18" t="n"/>
      <c r="S31" s="26">
        <f>IF(B31="","",IFERROR(IF(R31&lt;&gt;"",MAX(0,R31-B31),MAX(0,TODAY()-B31)),""))</f>
        <v/>
      </c>
      <c r="T31" s="28">
        <f>IF(A31="","",IF(Q31="","Falta estado",IF(OR(Q31="Entregado",Q31="Cancelado"),"",IF(P31="","Falta plazo",IF(TODAY()&gt;P31,"Vencida",IF(P31-TODAY()&lt;='Parámetros'!$B$4,"Próxima","En plazo"))))))</f>
        <v/>
      </c>
      <c r="U31" s="20" t="n"/>
      <c r="AA31">
        <f>IFERROR(IF('Parámetros'!A35="","",'Parámetros'!A35),"")</f>
        <v/>
      </c>
      <c r="AB31">
        <f>IFERROR(IF('Parámetros'!D35="","",'Parámetros'!D35),"")</f>
        <v/>
      </c>
      <c r="AC31">
        <f>IFERROR(IF('Parámetros'!F35="","",'Parámetros'!F35),"")</f>
        <v/>
      </c>
      <c r="AD31">
        <f>IFERROR(IF(ROW()&lt;=8,'Parámetros'!B30,""),"")</f>
        <v/>
      </c>
    </row>
    <row r="32" ht="34" customHeight="1">
      <c r="A32" s="17" t="n"/>
      <c r="B32" s="18" t="n"/>
      <c r="C32" s="38" t="n"/>
      <c r="D32" s="20" t="n"/>
      <c r="E32" s="20" t="n"/>
      <c r="F32" s="20" t="n"/>
      <c r="G32" s="17" t="n"/>
      <c r="H32" s="21" t="n"/>
      <c r="I32" s="39" t="n"/>
      <c r="J32" s="20" t="n"/>
      <c r="K32" s="20" t="n"/>
      <c r="L32" s="20" t="n"/>
      <c r="M32" s="20" t="n"/>
      <c r="N32" s="17" t="n"/>
      <c r="O32" s="23">
        <f>IF(N32="","",IFERROR(VLOOKUP(N32,'Parámetros'!$A$10:$B$14,2,FALSE),""))</f>
        <v/>
      </c>
      <c r="P32" s="24">
        <f>IF(OR(B32="",O32=""),"",IFERROR(B32+O32,""))</f>
        <v/>
      </c>
      <c r="Q32" s="17" t="n"/>
      <c r="R32" s="18" t="n"/>
      <c r="S32" s="23">
        <f>IF(B32="","",IFERROR(IF(R32&lt;&gt;"",MAX(0,R32-B32),MAX(0,TODAY()-B32)),""))</f>
        <v/>
      </c>
      <c r="T32" s="25">
        <f>IF(A32="","",IF(Q32="","Falta estado",IF(OR(Q32="Entregado",Q32="Cancelado"),"",IF(P32="","Falta plazo",IF(TODAY()&gt;P32,"Vencida",IF(P32-TODAY()&lt;='Parámetros'!$B$4,"Próxima","En plazo"))))))</f>
        <v/>
      </c>
      <c r="U32" s="20" t="n"/>
      <c r="AA32">
        <f>IFERROR(IF('Parámetros'!A36="","",'Parámetros'!A36),"")</f>
        <v/>
      </c>
      <c r="AB32">
        <f>IFERROR(IF('Parámetros'!D36="","",'Parámetros'!D36),"")</f>
        <v/>
      </c>
      <c r="AC32">
        <f>IFERROR(IF('Parámetros'!F36="","",'Parámetros'!F36),"")</f>
        <v/>
      </c>
      <c r="AD32">
        <f>IFERROR(IF(ROW()&lt;=8,'Parámetros'!B31,""),"")</f>
        <v/>
      </c>
    </row>
    <row r="33" ht="34" customHeight="1">
      <c r="A33" s="17" t="n"/>
      <c r="B33" s="18" t="n"/>
      <c r="C33" s="38" t="n"/>
      <c r="D33" s="20" t="n"/>
      <c r="E33" s="20" t="n"/>
      <c r="F33" s="20" t="n"/>
      <c r="G33" s="17" t="n"/>
      <c r="H33" s="21" t="n"/>
      <c r="I33" s="39" t="n"/>
      <c r="J33" s="20" t="n"/>
      <c r="K33" s="20" t="n"/>
      <c r="L33" s="20" t="n"/>
      <c r="M33" s="20" t="n"/>
      <c r="N33" s="17" t="n"/>
      <c r="O33" s="26">
        <f>IF(N33="","",IFERROR(VLOOKUP(N33,'Parámetros'!$A$10:$B$14,2,FALSE),""))</f>
        <v/>
      </c>
      <c r="P33" s="27">
        <f>IF(OR(B33="",O33=""),"",IFERROR(B33+O33,""))</f>
        <v/>
      </c>
      <c r="Q33" s="17" t="n"/>
      <c r="R33" s="18" t="n"/>
      <c r="S33" s="26">
        <f>IF(B33="","",IFERROR(IF(R33&lt;&gt;"",MAX(0,R33-B33),MAX(0,TODAY()-B33)),""))</f>
        <v/>
      </c>
      <c r="T33" s="28">
        <f>IF(A33="","",IF(Q33="","Falta estado",IF(OR(Q33="Entregado",Q33="Cancelado"),"",IF(P33="","Falta plazo",IF(TODAY()&gt;P33,"Vencida",IF(P33-TODAY()&lt;='Parámetros'!$B$4,"Próxima","En plazo"))))))</f>
        <v/>
      </c>
      <c r="U33" s="20" t="n"/>
      <c r="AA33">
        <f>IFERROR(IF('Parámetros'!A37="","",'Parámetros'!A37),"")</f>
        <v/>
      </c>
      <c r="AB33">
        <f>IFERROR(IF('Parámetros'!D37="","",'Parámetros'!D37),"")</f>
        <v/>
      </c>
      <c r="AC33">
        <f>IFERROR(IF('Parámetros'!F37="","",'Parámetros'!F37),"")</f>
        <v/>
      </c>
      <c r="AD33">
        <f>IFERROR(IF(ROW()&lt;=8,'Parámetros'!B32,""),"")</f>
        <v/>
      </c>
    </row>
    <row r="34" ht="34" customHeight="1">
      <c r="A34" s="17" t="n"/>
      <c r="B34" s="18" t="n"/>
      <c r="C34" s="38" t="n"/>
      <c r="D34" s="20" t="n"/>
      <c r="E34" s="20" t="n"/>
      <c r="F34" s="20" t="n"/>
      <c r="G34" s="17" t="n"/>
      <c r="H34" s="21" t="n"/>
      <c r="I34" s="39" t="n"/>
      <c r="J34" s="20" t="n"/>
      <c r="K34" s="20" t="n"/>
      <c r="L34" s="20" t="n"/>
      <c r="M34" s="20" t="n"/>
      <c r="N34" s="17" t="n"/>
      <c r="O34" s="23">
        <f>IF(N34="","",IFERROR(VLOOKUP(N34,'Parámetros'!$A$10:$B$14,2,FALSE),""))</f>
        <v/>
      </c>
      <c r="P34" s="24">
        <f>IF(OR(B34="",O34=""),"",IFERROR(B34+O34,""))</f>
        <v/>
      </c>
      <c r="Q34" s="17" t="n"/>
      <c r="R34" s="18" t="n"/>
      <c r="S34" s="23">
        <f>IF(B34="","",IFERROR(IF(R34&lt;&gt;"",MAX(0,R34-B34),MAX(0,TODAY()-B34)),""))</f>
        <v/>
      </c>
      <c r="T34" s="25">
        <f>IF(A34="","",IF(Q34="","Falta estado",IF(OR(Q34="Entregado",Q34="Cancelado"),"",IF(P34="","Falta plazo",IF(TODAY()&gt;P34,"Vencida",IF(P34-TODAY()&lt;='Parámetros'!$B$4,"Próxima","En plazo"))))))</f>
        <v/>
      </c>
      <c r="U34" s="20" t="n"/>
      <c r="AA34">
        <f>IFERROR(IF('Parámetros'!A38="","",'Parámetros'!A38),"")</f>
        <v/>
      </c>
      <c r="AB34">
        <f>IFERROR(IF('Parámetros'!D38="","",'Parámetros'!D38),"")</f>
        <v/>
      </c>
      <c r="AC34">
        <f>IFERROR(IF('Parámetros'!F38="","",'Parámetros'!F38),"")</f>
        <v/>
      </c>
      <c r="AD34">
        <f>IFERROR(IF(ROW()&lt;=8,'Parámetros'!B33,""),"")</f>
        <v/>
      </c>
    </row>
    <row r="35" ht="34" customHeight="1">
      <c r="A35" s="17" t="n"/>
      <c r="B35" s="18" t="n"/>
      <c r="C35" s="38" t="n"/>
      <c r="D35" s="20" t="n"/>
      <c r="E35" s="20" t="n"/>
      <c r="F35" s="20" t="n"/>
      <c r="G35" s="17" t="n"/>
      <c r="H35" s="21" t="n"/>
      <c r="I35" s="39" t="n"/>
      <c r="J35" s="20" t="n"/>
      <c r="K35" s="20" t="n"/>
      <c r="L35" s="20" t="n"/>
      <c r="M35" s="20" t="n"/>
      <c r="N35" s="17" t="n"/>
      <c r="O35" s="26">
        <f>IF(N35="","",IFERROR(VLOOKUP(N35,'Parámetros'!$A$10:$B$14,2,FALSE),""))</f>
        <v/>
      </c>
      <c r="P35" s="27">
        <f>IF(OR(B35="",O35=""),"",IFERROR(B35+O35,""))</f>
        <v/>
      </c>
      <c r="Q35" s="17" t="n"/>
      <c r="R35" s="18" t="n"/>
      <c r="S35" s="26">
        <f>IF(B35="","",IFERROR(IF(R35&lt;&gt;"",MAX(0,R35-B35),MAX(0,TODAY()-B35)),""))</f>
        <v/>
      </c>
      <c r="T35" s="28">
        <f>IF(A35="","",IF(Q35="","Falta estado",IF(OR(Q35="Entregado",Q35="Cancelado"),"",IF(P35="","Falta plazo",IF(TODAY()&gt;P35,"Vencida",IF(P35-TODAY()&lt;='Parámetros'!$B$4,"Próxima","En plazo"))))))</f>
        <v/>
      </c>
      <c r="U35" s="20" t="n"/>
      <c r="AA35">
        <f>IFERROR(IF('Parámetros'!A39="","",'Parámetros'!A39),"")</f>
        <v/>
      </c>
      <c r="AB35">
        <f>IFERROR(IF('Parámetros'!D39="","",'Parámetros'!D39),"")</f>
        <v/>
      </c>
      <c r="AC35">
        <f>IFERROR(IF('Parámetros'!F39="","",'Parámetros'!F39),"")</f>
        <v/>
      </c>
      <c r="AD35">
        <f>IFERROR(IF(ROW()&lt;=8,'Parámetros'!B34,""),"")</f>
        <v/>
      </c>
    </row>
    <row r="36" ht="34" customHeight="1">
      <c r="A36" s="17" t="n"/>
      <c r="B36" s="18" t="n"/>
      <c r="C36" s="38" t="n"/>
      <c r="D36" s="20" t="n"/>
      <c r="E36" s="20" t="n"/>
      <c r="F36" s="20" t="n"/>
      <c r="G36" s="17" t="n"/>
      <c r="H36" s="21" t="n"/>
      <c r="I36" s="39" t="n"/>
      <c r="J36" s="20" t="n"/>
      <c r="K36" s="20" t="n"/>
      <c r="L36" s="20" t="n"/>
      <c r="M36" s="20" t="n"/>
      <c r="N36" s="17" t="n"/>
      <c r="O36" s="23">
        <f>IF(N36="","",IFERROR(VLOOKUP(N36,'Parámetros'!$A$10:$B$14,2,FALSE),""))</f>
        <v/>
      </c>
      <c r="P36" s="24">
        <f>IF(OR(B36="",O36=""),"",IFERROR(B36+O36,""))</f>
        <v/>
      </c>
      <c r="Q36" s="17" t="n"/>
      <c r="R36" s="18" t="n"/>
      <c r="S36" s="23">
        <f>IF(B36="","",IFERROR(IF(R36&lt;&gt;"",MAX(0,R36-B36),MAX(0,TODAY()-B36)),""))</f>
        <v/>
      </c>
      <c r="T36" s="25">
        <f>IF(A36="","",IF(Q36="","Falta estado",IF(OR(Q36="Entregado",Q36="Cancelado"),"",IF(P36="","Falta plazo",IF(TODAY()&gt;P36,"Vencida",IF(P36-TODAY()&lt;='Parámetros'!$B$4,"Próxima","En plazo"))))))</f>
        <v/>
      </c>
      <c r="U36" s="20" t="n"/>
      <c r="AA36">
        <f>IFERROR(IF('Parámetros'!A40="","",'Parámetros'!A40),"")</f>
        <v/>
      </c>
      <c r="AB36">
        <f>IFERROR(IF('Parámetros'!D40="","",'Parámetros'!D40),"")</f>
        <v/>
      </c>
      <c r="AC36">
        <f>IFERROR(IF('Parámetros'!F40="","",'Parámetros'!F40),"")</f>
        <v/>
      </c>
      <c r="AD36">
        <f>IFERROR(IF(ROW()&lt;=8,'Parámetros'!B35,""),"")</f>
        <v/>
      </c>
    </row>
    <row r="37" ht="34" customHeight="1">
      <c r="A37" s="17" t="n"/>
      <c r="B37" s="18" t="n"/>
      <c r="C37" s="38" t="n"/>
      <c r="D37" s="20" t="n"/>
      <c r="E37" s="20" t="n"/>
      <c r="F37" s="20" t="n"/>
      <c r="G37" s="17" t="n"/>
      <c r="H37" s="21" t="n"/>
      <c r="I37" s="39" t="n"/>
      <c r="J37" s="20" t="n"/>
      <c r="K37" s="20" t="n"/>
      <c r="L37" s="20" t="n"/>
      <c r="M37" s="20" t="n"/>
      <c r="N37" s="17" t="n"/>
      <c r="O37" s="26">
        <f>IF(N37="","",IFERROR(VLOOKUP(N37,'Parámetros'!$A$10:$B$14,2,FALSE),""))</f>
        <v/>
      </c>
      <c r="P37" s="27">
        <f>IF(OR(B37="",O37=""),"",IFERROR(B37+O37,""))</f>
        <v/>
      </c>
      <c r="Q37" s="17" t="n"/>
      <c r="R37" s="18" t="n"/>
      <c r="S37" s="26">
        <f>IF(B37="","",IFERROR(IF(R37&lt;&gt;"",MAX(0,R37-B37),MAX(0,TODAY()-B37)),""))</f>
        <v/>
      </c>
      <c r="T37" s="28">
        <f>IF(A37="","",IF(Q37="","Falta estado",IF(OR(Q37="Entregado",Q37="Cancelado"),"",IF(P37="","Falta plazo",IF(TODAY()&gt;P37,"Vencida",IF(P37-TODAY()&lt;='Parámetros'!$B$4,"Próxima","En plazo"))))))</f>
        <v/>
      </c>
      <c r="U37" s="20" t="n"/>
      <c r="AA37">
        <f>IFERROR(IF('Parámetros'!A41="","",'Parámetros'!A41),"")</f>
        <v/>
      </c>
      <c r="AB37">
        <f>IFERROR(IF('Parámetros'!D41="","",'Parámetros'!D41),"")</f>
        <v/>
      </c>
      <c r="AC37">
        <f>IFERROR(IF('Parámetros'!F41="","",'Parámetros'!F41),"")</f>
        <v/>
      </c>
      <c r="AD37">
        <f>IFERROR(IF(ROW()&lt;=8,'Parámetros'!B36,""),"")</f>
        <v/>
      </c>
    </row>
    <row r="38" ht="34" customHeight="1">
      <c r="A38" s="17" t="n"/>
      <c r="B38" s="18" t="n"/>
      <c r="C38" s="38" t="n"/>
      <c r="D38" s="20" t="n"/>
      <c r="E38" s="20" t="n"/>
      <c r="F38" s="20" t="n"/>
      <c r="G38" s="17" t="n"/>
      <c r="H38" s="21" t="n"/>
      <c r="I38" s="39" t="n"/>
      <c r="J38" s="20" t="n"/>
      <c r="K38" s="20" t="n"/>
      <c r="L38" s="20" t="n"/>
      <c r="M38" s="20" t="n"/>
      <c r="N38" s="17" t="n"/>
      <c r="O38" s="23">
        <f>IF(N38="","",IFERROR(VLOOKUP(N38,'Parámetros'!$A$10:$B$14,2,FALSE),""))</f>
        <v/>
      </c>
      <c r="P38" s="24">
        <f>IF(OR(B38="",O38=""),"",IFERROR(B38+O38,""))</f>
        <v/>
      </c>
      <c r="Q38" s="17" t="n"/>
      <c r="R38" s="18" t="n"/>
      <c r="S38" s="23">
        <f>IF(B38="","",IFERROR(IF(R38&lt;&gt;"",MAX(0,R38-B38),MAX(0,TODAY()-B38)),""))</f>
        <v/>
      </c>
      <c r="T38" s="25">
        <f>IF(A38="","",IF(Q38="","Falta estado",IF(OR(Q38="Entregado",Q38="Cancelado"),"",IF(P38="","Falta plazo",IF(TODAY()&gt;P38,"Vencida",IF(P38-TODAY()&lt;='Parámetros'!$B$4,"Próxima","En plazo"))))))</f>
        <v/>
      </c>
      <c r="U38" s="20" t="n"/>
      <c r="AA38">
        <f>IFERROR(IF('Parámetros'!A42="","",'Parámetros'!A42),"")</f>
        <v/>
      </c>
      <c r="AB38">
        <f>IFERROR(IF('Parámetros'!D42="","",'Parámetros'!D42),"")</f>
        <v/>
      </c>
      <c r="AC38">
        <f>IFERROR(IF('Parámetros'!F42="","",'Parámetros'!F42),"")</f>
        <v/>
      </c>
      <c r="AD38">
        <f>IFERROR(IF(ROW()&lt;=8,'Parámetros'!B37,""),"")</f>
        <v/>
      </c>
    </row>
    <row r="39" ht="34" customHeight="1">
      <c r="A39" s="17" t="n"/>
      <c r="B39" s="18" t="n"/>
      <c r="C39" s="38" t="n"/>
      <c r="D39" s="20" t="n"/>
      <c r="E39" s="20" t="n"/>
      <c r="F39" s="20" t="n"/>
      <c r="G39" s="17" t="n"/>
      <c r="H39" s="21" t="n"/>
      <c r="I39" s="39" t="n"/>
      <c r="J39" s="20" t="n"/>
      <c r="K39" s="20" t="n"/>
      <c r="L39" s="20" t="n"/>
      <c r="M39" s="20" t="n"/>
      <c r="N39" s="17" t="n"/>
      <c r="O39" s="26">
        <f>IF(N39="","",IFERROR(VLOOKUP(N39,'Parámetros'!$A$10:$B$14,2,FALSE),""))</f>
        <v/>
      </c>
      <c r="P39" s="27">
        <f>IF(OR(B39="",O39=""),"",IFERROR(B39+O39,""))</f>
        <v/>
      </c>
      <c r="Q39" s="17" t="n"/>
      <c r="R39" s="18" t="n"/>
      <c r="S39" s="26">
        <f>IF(B39="","",IFERROR(IF(R39&lt;&gt;"",MAX(0,R39-B39),MAX(0,TODAY()-B39)),""))</f>
        <v/>
      </c>
      <c r="T39" s="28">
        <f>IF(A39="","",IF(Q39="","Falta estado",IF(OR(Q39="Entregado",Q39="Cancelado"),"",IF(P39="","Falta plazo",IF(TODAY()&gt;P39,"Vencida",IF(P39-TODAY()&lt;='Parámetros'!$B$4,"Próxima","En plazo"))))))</f>
        <v/>
      </c>
      <c r="U39" s="20" t="n"/>
      <c r="AA39">
        <f>IFERROR(IF('Parámetros'!A43="","",'Parámetros'!A43),"")</f>
        <v/>
      </c>
      <c r="AB39">
        <f>IFERROR(IF('Parámetros'!D43="","",'Parámetros'!D43),"")</f>
        <v/>
      </c>
      <c r="AC39">
        <f>IFERROR(IF('Parámetros'!F43="","",'Parámetros'!F43),"")</f>
        <v/>
      </c>
      <c r="AD39">
        <f>IFERROR(IF(ROW()&lt;=8,'Parámetros'!B38,""),"")</f>
        <v/>
      </c>
    </row>
    <row r="40" ht="34" customHeight="1">
      <c r="A40" s="17" t="n"/>
      <c r="B40" s="18" t="n"/>
      <c r="C40" s="38" t="n"/>
      <c r="D40" s="20" t="n"/>
      <c r="E40" s="20" t="n"/>
      <c r="F40" s="20" t="n"/>
      <c r="G40" s="17" t="n"/>
      <c r="H40" s="21" t="n"/>
      <c r="I40" s="39" t="n"/>
      <c r="J40" s="20" t="n"/>
      <c r="K40" s="20" t="n"/>
      <c r="L40" s="20" t="n"/>
      <c r="M40" s="20" t="n"/>
      <c r="N40" s="17" t="n"/>
      <c r="O40" s="23">
        <f>IF(N40="","",IFERROR(VLOOKUP(N40,'Parámetros'!$A$10:$B$14,2,FALSE),""))</f>
        <v/>
      </c>
      <c r="P40" s="24">
        <f>IF(OR(B40="",O40=""),"",IFERROR(B40+O40,""))</f>
        <v/>
      </c>
      <c r="Q40" s="17" t="n"/>
      <c r="R40" s="18" t="n"/>
      <c r="S40" s="23">
        <f>IF(B40="","",IFERROR(IF(R40&lt;&gt;"",MAX(0,R40-B40),MAX(0,TODAY()-B40)),""))</f>
        <v/>
      </c>
      <c r="T40" s="25">
        <f>IF(A40="","",IF(Q40="","Falta estado",IF(OR(Q40="Entregado",Q40="Cancelado"),"",IF(P40="","Falta plazo",IF(TODAY()&gt;P40,"Vencida",IF(P40-TODAY()&lt;='Parámetros'!$B$4,"Próxima","En plazo"))))))</f>
        <v/>
      </c>
      <c r="U40" s="20" t="n"/>
      <c r="AA40">
        <f>IFERROR(IF('Parámetros'!A44="","",'Parámetros'!A44),"")</f>
        <v/>
      </c>
      <c r="AB40">
        <f>IFERROR(IF('Parámetros'!D44="","",'Parámetros'!D44),"")</f>
        <v/>
      </c>
      <c r="AC40">
        <f>IFERROR(IF('Parámetros'!F44="","",'Parámetros'!F44),"")</f>
        <v/>
      </c>
      <c r="AD40">
        <f>IFERROR(IF(ROW()&lt;=8,'Parámetros'!B39,""),"")</f>
        <v/>
      </c>
    </row>
    <row r="41" ht="34" customHeight="1">
      <c r="A41" s="17" t="n"/>
      <c r="B41" s="18" t="n"/>
      <c r="C41" s="38" t="n"/>
      <c r="D41" s="20" t="n"/>
      <c r="E41" s="20" t="n"/>
      <c r="F41" s="20" t="n"/>
      <c r="G41" s="17" t="n"/>
      <c r="H41" s="21" t="n"/>
      <c r="I41" s="39" t="n"/>
      <c r="J41" s="20" t="n"/>
      <c r="K41" s="20" t="n"/>
      <c r="L41" s="20" t="n"/>
      <c r="M41" s="20" t="n"/>
      <c r="N41" s="17" t="n"/>
      <c r="O41" s="26">
        <f>IF(N41="","",IFERROR(VLOOKUP(N41,'Parámetros'!$A$10:$B$14,2,FALSE),""))</f>
        <v/>
      </c>
      <c r="P41" s="27">
        <f>IF(OR(B41="",O41=""),"",IFERROR(B41+O41,""))</f>
        <v/>
      </c>
      <c r="Q41" s="17" t="n"/>
      <c r="R41" s="18" t="n"/>
      <c r="S41" s="26">
        <f>IF(B41="","",IFERROR(IF(R41&lt;&gt;"",MAX(0,R41-B41),MAX(0,TODAY()-B41)),""))</f>
        <v/>
      </c>
      <c r="T41" s="28">
        <f>IF(A41="","",IF(Q41="","Falta estado",IF(OR(Q41="Entregado",Q41="Cancelado"),"",IF(P41="","Falta plazo",IF(TODAY()&gt;P41,"Vencida",IF(P41-TODAY()&lt;='Parámetros'!$B$4,"Próxima","En plazo"))))))</f>
        <v/>
      </c>
      <c r="U41" s="20" t="n"/>
      <c r="AA41">
        <f>IFERROR(IF('Parámetros'!A45="","",'Parámetros'!A45),"")</f>
        <v/>
      </c>
      <c r="AB41">
        <f>IFERROR(IF('Parámetros'!D45="","",'Parámetros'!D45),"")</f>
        <v/>
      </c>
      <c r="AC41">
        <f>IFERROR(IF('Parámetros'!F45="","",'Parámetros'!F45),"")</f>
        <v/>
      </c>
      <c r="AD41">
        <f>IFERROR(IF(ROW()&lt;=8,'Parámetros'!B40,""),"")</f>
        <v/>
      </c>
    </row>
    <row r="42" ht="34" customHeight="1">
      <c r="A42" s="17" t="n"/>
      <c r="B42" s="18" t="n"/>
      <c r="C42" s="38" t="n"/>
      <c r="D42" s="20" t="n"/>
      <c r="E42" s="20" t="n"/>
      <c r="F42" s="20" t="n"/>
      <c r="G42" s="17" t="n"/>
      <c r="H42" s="21" t="n"/>
      <c r="I42" s="39" t="n"/>
      <c r="J42" s="20" t="n"/>
      <c r="K42" s="20" t="n"/>
      <c r="L42" s="20" t="n"/>
      <c r="M42" s="20" t="n"/>
      <c r="N42" s="17" t="n"/>
      <c r="O42" s="23">
        <f>IF(N42="","",IFERROR(VLOOKUP(N42,'Parámetros'!$A$10:$B$14,2,FALSE),""))</f>
        <v/>
      </c>
      <c r="P42" s="24">
        <f>IF(OR(B42="",O42=""),"",IFERROR(B42+O42,""))</f>
        <v/>
      </c>
      <c r="Q42" s="17" t="n"/>
      <c r="R42" s="18" t="n"/>
      <c r="S42" s="23">
        <f>IF(B42="","",IFERROR(IF(R42&lt;&gt;"",MAX(0,R42-B42),MAX(0,TODAY()-B42)),""))</f>
        <v/>
      </c>
      <c r="T42" s="25">
        <f>IF(A42="","",IF(Q42="","Falta estado",IF(OR(Q42="Entregado",Q42="Cancelado"),"",IF(P42="","Falta plazo",IF(TODAY()&gt;P42,"Vencida",IF(P42-TODAY()&lt;='Parámetros'!$B$4,"Próxima","En plazo"))))))</f>
        <v/>
      </c>
      <c r="U42" s="20" t="n"/>
      <c r="AA42">
        <f>IFERROR(IF('Parámetros'!A46="","",'Parámetros'!A46),"")</f>
        <v/>
      </c>
      <c r="AB42">
        <f>IFERROR(IF('Parámetros'!D46="","",'Parámetros'!D46),"")</f>
        <v/>
      </c>
      <c r="AC42">
        <f>IFERROR(IF('Parámetros'!F46="","",'Parámetros'!F46),"")</f>
        <v/>
      </c>
      <c r="AD42">
        <f>IFERROR(IF(ROW()&lt;=8,'Parámetros'!B41,""),"")</f>
        <v/>
      </c>
    </row>
    <row r="43" ht="34" customHeight="1">
      <c r="A43" s="17" t="n"/>
      <c r="B43" s="18" t="n"/>
      <c r="C43" s="38" t="n"/>
      <c r="D43" s="20" t="n"/>
      <c r="E43" s="20" t="n"/>
      <c r="F43" s="20" t="n"/>
      <c r="G43" s="17" t="n"/>
      <c r="H43" s="21" t="n"/>
      <c r="I43" s="39" t="n"/>
      <c r="J43" s="20" t="n"/>
      <c r="K43" s="20" t="n"/>
      <c r="L43" s="20" t="n"/>
      <c r="M43" s="20" t="n"/>
      <c r="N43" s="17" t="n"/>
      <c r="O43" s="26">
        <f>IF(N43="","",IFERROR(VLOOKUP(N43,'Parámetros'!$A$10:$B$14,2,FALSE),""))</f>
        <v/>
      </c>
      <c r="P43" s="27">
        <f>IF(OR(B43="",O43=""),"",IFERROR(B43+O43,""))</f>
        <v/>
      </c>
      <c r="Q43" s="17" t="n"/>
      <c r="R43" s="18" t="n"/>
      <c r="S43" s="26">
        <f>IF(B43="","",IFERROR(IF(R43&lt;&gt;"",MAX(0,R43-B43),MAX(0,TODAY()-B43)),""))</f>
        <v/>
      </c>
      <c r="T43" s="28">
        <f>IF(A43="","",IF(Q43="","Falta estado",IF(OR(Q43="Entregado",Q43="Cancelado"),"",IF(P43="","Falta plazo",IF(TODAY()&gt;P43,"Vencida",IF(P43-TODAY()&lt;='Parámetros'!$B$4,"Próxima","En plazo"))))))</f>
        <v/>
      </c>
      <c r="U43" s="20" t="n"/>
      <c r="AA43">
        <f>IFERROR(IF('Parámetros'!A47="","",'Parámetros'!A47),"")</f>
        <v/>
      </c>
      <c r="AB43">
        <f>IFERROR(IF('Parámetros'!D47="","",'Parámetros'!D47),"")</f>
        <v/>
      </c>
      <c r="AC43">
        <f>IFERROR(IF('Parámetros'!F47="","",'Parámetros'!F47),"")</f>
        <v/>
      </c>
      <c r="AD43">
        <f>IFERROR(IF(ROW()&lt;=8,'Parámetros'!B42,""),"")</f>
        <v/>
      </c>
    </row>
    <row r="44" ht="34" customHeight="1">
      <c r="A44" s="17" t="n"/>
      <c r="B44" s="18" t="n"/>
      <c r="C44" s="38" t="n"/>
      <c r="D44" s="20" t="n"/>
      <c r="E44" s="20" t="n"/>
      <c r="F44" s="20" t="n"/>
      <c r="G44" s="17" t="n"/>
      <c r="H44" s="21" t="n"/>
      <c r="I44" s="39" t="n"/>
      <c r="J44" s="20" t="n"/>
      <c r="K44" s="20" t="n"/>
      <c r="L44" s="20" t="n"/>
      <c r="M44" s="20" t="n"/>
      <c r="N44" s="17" t="n"/>
      <c r="O44" s="23">
        <f>IF(N44="","",IFERROR(VLOOKUP(N44,'Parámetros'!$A$10:$B$14,2,FALSE),""))</f>
        <v/>
      </c>
      <c r="P44" s="24">
        <f>IF(OR(B44="",O44=""),"",IFERROR(B44+O44,""))</f>
        <v/>
      </c>
      <c r="Q44" s="17" t="n"/>
      <c r="R44" s="18" t="n"/>
      <c r="S44" s="23">
        <f>IF(B44="","",IFERROR(IF(R44&lt;&gt;"",MAX(0,R44-B44),MAX(0,TODAY()-B44)),""))</f>
        <v/>
      </c>
      <c r="T44" s="25">
        <f>IF(A44="","",IF(Q44="","Falta estado",IF(OR(Q44="Entregado",Q44="Cancelado"),"",IF(P44="","Falta plazo",IF(TODAY()&gt;P44,"Vencida",IF(P44-TODAY()&lt;='Parámetros'!$B$4,"Próxima","En plazo"))))))</f>
        <v/>
      </c>
      <c r="U44" s="20" t="n"/>
      <c r="AA44">
        <f>IFERROR(IF('Parámetros'!A48="","",'Parámetros'!A48),"")</f>
        <v/>
      </c>
      <c r="AB44">
        <f>IFERROR(IF('Parámetros'!D48="","",'Parámetros'!D48),"")</f>
        <v/>
      </c>
      <c r="AC44">
        <f>IFERROR(IF('Parámetros'!F48="","",'Parámetros'!F48),"")</f>
        <v/>
      </c>
      <c r="AD44">
        <f>IFERROR(IF(ROW()&lt;=8,'Parámetros'!B43,""),"")</f>
        <v/>
      </c>
    </row>
    <row r="45" ht="34" customHeight="1">
      <c r="A45" s="17" t="n"/>
      <c r="B45" s="18" t="n"/>
      <c r="C45" s="38" t="n"/>
      <c r="D45" s="20" t="n"/>
      <c r="E45" s="20" t="n"/>
      <c r="F45" s="20" t="n"/>
      <c r="G45" s="17" t="n"/>
      <c r="H45" s="21" t="n"/>
      <c r="I45" s="39" t="n"/>
      <c r="J45" s="20" t="n"/>
      <c r="K45" s="20" t="n"/>
      <c r="L45" s="20" t="n"/>
      <c r="M45" s="20" t="n"/>
      <c r="N45" s="17" t="n"/>
      <c r="O45" s="26">
        <f>IF(N45="","",IFERROR(VLOOKUP(N45,'Parámetros'!$A$10:$B$14,2,FALSE),""))</f>
        <v/>
      </c>
      <c r="P45" s="27">
        <f>IF(OR(B45="",O45=""),"",IFERROR(B45+O45,""))</f>
        <v/>
      </c>
      <c r="Q45" s="17" t="n"/>
      <c r="R45" s="18" t="n"/>
      <c r="S45" s="26">
        <f>IF(B45="","",IFERROR(IF(R45&lt;&gt;"",MAX(0,R45-B45),MAX(0,TODAY()-B45)),""))</f>
        <v/>
      </c>
      <c r="T45" s="28">
        <f>IF(A45="","",IF(Q45="","Falta estado",IF(OR(Q45="Entregado",Q45="Cancelado"),"",IF(P45="","Falta plazo",IF(TODAY()&gt;P45,"Vencida",IF(P45-TODAY()&lt;='Parámetros'!$B$4,"Próxima","En plazo"))))))</f>
        <v/>
      </c>
      <c r="U45" s="20" t="n"/>
      <c r="AA45">
        <f>IFERROR(IF('Parámetros'!A49="","",'Parámetros'!A49),"")</f>
        <v/>
      </c>
      <c r="AB45">
        <f>IFERROR(IF('Parámetros'!D49="","",'Parámetros'!D49),"")</f>
        <v/>
      </c>
      <c r="AC45">
        <f>IFERROR(IF('Parámetros'!F49="","",'Parámetros'!F49),"")</f>
        <v/>
      </c>
      <c r="AD45">
        <f>IFERROR(IF(ROW()&lt;=8,'Parámetros'!B44,""),"")</f>
        <v/>
      </c>
    </row>
    <row r="46" ht="34" customHeight="1">
      <c r="A46" s="17" t="n"/>
      <c r="B46" s="18" t="n"/>
      <c r="C46" s="38" t="n"/>
      <c r="D46" s="20" t="n"/>
      <c r="E46" s="20" t="n"/>
      <c r="F46" s="20" t="n"/>
      <c r="G46" s="17" t="n"/>
      <c r="H46" s="21" t="n"/>
      <c r="I46" s="39" t="n"/>
      <c r="J46" s="20" t="n"/>
      <c r="K46" s="20" t="n"/>
      <c r="L46" s="20" t="n"/>
      <c r="M46" s="20" t="n"/>
      <c r="N46" s="17" t="n"/>
      <c r="O46" s="23">
        <f>IF(N46="","",IFERROR(VLOOKUP(N46,'Parámetros'!$A$10:$B$14,2,FALSE),""))</f>
        <v/>
      </c>
      <c r="P46" s="24">
        <f>IF(OR(B46="",O46=""),"",IFERROR(B46+O46,""))</f>
        <v/>
      </c>
      <c r="Q46" s="17" t="n"/>
      <c r="R46" s="18" t="n"/>
      <c r="S46" s="23">
        <f>IF(B46="","",IFERROR(IF(R46&lt;&gt;"",MAX(0,R46-B46),MAX(0,TODAY()-B46)),""))</f>
        <v/>
      </c>
      <c r="T46" s="25">
        <f>IF(A46="","",IF(Q46="","Falta estado",IF(OR(Q46="Entregado",Q46="Cancelado"),"",IF(P46="","Falta plazo",IF(TODAY()&gt;P46,"Vencida",IF(P46-TODAY()&lt;='Parámetros'!$B$4,"Próxima","En plazo"))))))</f>
        <v/>
      </c>
      <c r="U46" s="20" t="n"/>
      <c r="AA46">
        <f>IFERROR(IF('Parámetros'!A50="","",'Parámetros'!A50),"")</f>
        <v/>
      </c>
      <c r="AB46">
        <f>IFERROR(IF('Parámetros'!D50="","",'Parámetros'!D50),"")</f>
        <v/>
      </c>
      <c r="AC46">
        <f>IFERROR(IF('Parámetros'!F50="","",'Parámetros'!F50),"")</f>
        <v/>
      </c>
      <c r="AD46">
        <f>IFERROR(IF(ROW()&lt;=8,'Parámetros'!B45,""),"")</f>
        <v/>
      </c>
    </row>
    <row r="47" ht="34" customHeight="1">
      <c r="A47" s="17" t="n"/>
      <c r="B47" s="18" t="n"/>
      <c r="C47" s="38" t="n"/>
      <c r="D47" s="20" t="n"/>
      <c r="E47" s="20" t="n"/>
      <c r="F47" s="20" t="n"/>
      <c r="G47" s="17" t="n"/>
      <c r="H47" s="21" t="n"/>
      <c r="I47" s="39" t="n"/>
      <c r="J47" s="20" t="n"/>
      <c r="K47" s="20" t="n"/>
      <c r="L47" s="20" t="n"/>
      <c r="M47" s="20" t="n"/>
      <c r="N47" s="17" t="n"/>
      <c r="O47" s="26">
        <f>IF(N47="","",IFERROR(VLOOKUP(N47,'Parámetros'!$A$10:$B$14,2,FALSE),""))</f>
        <v/>
      </c>
      <c r="P47" s="27">
        <f>IF(OR(B47="",O47=""),"",IFERROR(B47+O47,""))</f>
        <v/>
      </c>
      <c r="Q47" s="17" t="n"/>
      <c r="R47" s="18" t="n"/>
      <c r="S47" s="26">
        <f>IF(B47="","",IFERROR(IF(R47&lt;&gt;"",MAX(0,R47-B47),MAX(0,TODAY()-B47)),""))</f>
        <v/>
      </c>
      <c r="T47" s="28">
        <f>IF(A47="","",IF(Q47="","Falta estado",IF(OR(Q47="Entregado",Q47="Cancelado"),"",IF(P47="","Falta plazo",IF(TODAY()&gt;P47,"Vencida",IF(P47-TODAY()&lt;='Parámetros'!$B$4,"Próxima","En plazo"))))))</f>
        <v/>
      </c>
      <c r="U47" s="20" t="n"/>
      <c r="AA47">
        <f>IFERROR(IF('Parámetros'!A51="","",'Parámetros'!A51),"")</f>
        <v/>
      </c>
      <c r="AB47">
        <f>IFERROR(IF('Parámetros'!D51="","",'Parámetros'!D51),"")</f>
        <v/>
      </c>
      <c r="AC47">
        <f>IFERROR(IF('Parámetros'!F51="","",'Parámetros'!F51),"")</f>
        <v/>
      </c>
      <c r="AD47">
        <f>IFERROR(IF(ROW()&lt;=8,'Parámetros'!B46,""),"")</f>
        <v/>
      </c>
    </row>
    <row r="48" ht="34" customHeight="1">
      <c r="A48" s="17" t="n"/>
      <c r="B48" s="18" t="n"/>
      <c r="C48" s="38" t="n"/>
      <c r="D48" s="20" t="n"/>
      <c r="E48" s="20" t="n"/>
      <c r="F48" s="20" t="n"/>
      <c r="G48" s="17" t="n"/>
      <c r="H48" s="21" t="n"/>
      <c r="I48" s="39" t="n"/>
      <c r="J48" s="20" t="n"/>
      <c r="K48" s="20" t="n"/>
      <c r="L48" s="20" t="n"/>
      <c r="M48" s="20" t="n"/>
      <c r="N48" s="17" t="n"/>
      <c r="O48" s="23">
        <f>IF(N48="","",IFERROR(VLOOKUP(N48,'Parámetros'!$A$10:$B$14,2,FALSE),""))</f>
        <v/>
      </c>
      <c r="P48" s="24">
        <f>IF(OR(B48="",O48=""),"",IFERROR(B48+O48,""))</f>
        <v/>
      </c>
      <c r="Q48" s="17" t="n"/>
      <c r="R48" s="18" t="n"/>
      <c r="S48" s="23">
        <f>IF(B48="","",IFERROR(IF(R48&lt;&gt;"",MAX(0,R48-B48),MAX(0,TODAY()-B48)),""))</f>
        <v/>
      </c>
      <c r="T48" s="25">
        <f>IF(A48="","",IF(Q48="","Falta estado",IF(OR(Q48="Entregado",Q48="Cancelado"),"",IF(P48="","Falta plazo",IF(TODAY()&gt;P48,"Vencida",IF(P48-TODAY()&lt;='Parámetros'!$B$4,"Próxima","En plazo"))))))</f>
        <v/>
      </c>
      <c r="U48" s="20" t="n"/>
      <c r="AA48">
        <f>IFERROR(IF('Parámetros'!A52="","",'Parámetros'!A52),"")</f>
        <v/>
      </c>
      <c r="AB48">
        <f>IFERROR(IF('Parámetros'!D52="","",'Parámetros'!D52),"")</f>
        <v/>
      </c>
      <c r="AC48">
        <f>IFERROR(IF('Parámetros'!F52="","",'Parámetros'!F52),"")</f>
        <v/>
      </c>
      <c r="AD48">
        <f>IFERROR(IF(ROW()&lt;=8,'Parámetros'!B47,""),"")</f>
        <v/>
      </c>
    </row>
    <row r="49" ht="34" customHeight="1">
      <c r="A49" s="17" t="n"/>
      <c r="B49" s="18" t="n"/>
      <c r="C49" s="38" t="n"/>
      <c r="D49" s="20" t="n"/>
      <c r="E49" s="20" t="n"/>
      <c r="F49" s="20" t="n"/>
      <c r="G49" s="17" t="n"/>
      <c r="H49" s="21" t="n"/>
      <c r="I49" s="39" t="n"/>
      <c r="J49" s="20" t="n"/>
      <c r="K49" s="20" t="n"/>
      <c r="L49" s="20" t="n"/>
      <c r="M49" s="20" t="n"/>
      <c r="N49" s="17" t="n"/>
      <c r="O49" s="26">
        <f>IF(N49="","",IFERROR(VLOOKUP(N49,'Parámetros'!$A$10:$B$14,2,FALSE),""))</f>
        <v/>
      </c>
      <c r="P49" s="27">
        <f>IF(OR(B49="",O49=""),"",IFERROR(B49+O49,""))</f>
        <v/>
      </c>
      <c r="Q49" s="17" t="n"/>
      <c r="R49" s="18" t="n"/>
      <c r="S49" s="26">
        <f>IF(B49="","",IFERROR(IF(R49&lt;&gt;"",MAX(0,R49-B49),MAX(0,TODAY()-B49)),""))</f>
        <v/>
      </c>
      <c r="T49" s="28">
        <f>IF(A49="","",IF(Q49="","Falta estado",IF(OR(Q49="Entregado",Q49="Cancelado"),"",IF(P49="","Falta plazo",IF(TODAY()&gt;P49,"Vencida",IF(P49-TODAY()&lt;='Parámetros'!$B$4,"Próxima","En plazo"))))))</f>
        <v/>
      </c>
      <c r="U49" s="20" t="n"/>
      <c r="AA49">
        <f>IFERROR(IF('Parámetros'!A53="","",'Parámetros'!A53),"")</f>
        <v/>
      </c>
      <c r="AB49">
        <f>IFERROR(IF('Parámetros'!D53="","",'Parámetros'!D53),"")</f>
        <v/>
      </c>
      <c r="AC49">
        <f>IFERROR(IF('Parámetros'!F53="","",'Parámetros'!F53),"")</f>
        <v/>
      </c>
      <c r="AD49">
        <f>IFERROR(IF(ROW()&lt;=8,'Parámetros'!B48,""),"")</f>
        <v/>
      </c>
    </row>
    <row r="50" ht="34" customHeight="1">
      <c r="A50" s="17" t="n"/>
      <c r="B50" s="18" t="n"/>
      <c r="C50" s="38" t="n"/>
      <c r="D50" s="20" t="n"/>
      <c r="E50" s="20" t="n"/>
      <c r="F50" s="20" t="n"/>
      <c r="G50" s="17" t="n"/>
      <c r="H50" s="21" t="n"/>
      <c r="I50" s="39" t="n"/>
      <c r="J50" s="20" t="n"/>
      <c r="K50" s="20" t="n"/>
      <c r="L50" s="20" t="n"/>
      <c r="M50" s="20" t="n"/>
      <c r="N50" s="17" t="n"/>
      <c r="O50" s="23">
        <f>IF(N50="","",IFERROR(VLOOKUP(N50,'Parámetros'!$A$10:$B$14,2,FALSE),""))</f>
        <v/>
      </c>
      <c r="P50" s="24">
        <f>IF(OR(B50="",O50=""),"",IFERROR(B50+O50,""))</f>
        <v/>
      </c>
      <c r="Q50" s="17" t="n"/>
      <c r="R50" s="18" t="n"/>
      <c r="S50" s="23">
        <f>IF(B50="","",IFERROR(IF(R50&lt;&gt;"",MAX(0,R50-B50),MAX(0,TODAY()-B50)),""))</f>
        <v/>
      </c>
      <c r="T50" s="25">
        <f>IF(A50="","",IF(Q50="","Falta estado",IF(OR(Q50="Entregado",Q50="Cancelado"),"",IF(P50="","Falta plazo",IF(TODAY()&gt;P50,"Vencida",IF(P50-TODAY()&lt;='Parámetros'!$B$4,"Próxima","En plazo"))))))</f>
        <v/>
      </c>
      <c r="U50" s="20" t="n"/>
      <c r="AA50">
        <f>IFERROR(IF('Parámetros'!A54="","",'Parámetros'!A54),"")</f>
        <v/>
      </c>
      <c r="AB50">
        <f>IFERROR(IF('Parámetros'!D54="","",'Parámetros'!D54),"")</f>
        <v/>
      </c>
      <c r="AC50">
        <f>IFERROR(IF('Parámetros'!F54="","",'Parámetros'!F54),"")</f>
        <v/>
      </c>
      <c r="AD50">
        <f>IFERROR(IF(ROW()&lt;=8,'Parámetros'!B49,""),"")</f>
        <v/>
      </c>
    </row>
    <row r="51" ht="34" customHeight="1">
      <c r="A51" s="17" t="n"/>
      <c r="B51" s="18" t="n"/>
      <c r="C51" s="38" t="n"/>
      <c r="D51" s="20" t="n"/>
      <c r="E51" s="20" t="n"/>
      <c r="F51" s="20" t="n"/>
      <c r="G51" s="17" t="n"/>
      <c r="H51" s="21" t="n"/>
      <c r="I51" s="39" t="n"/>
      <c r="J51" s="20" t="n"/>
      <c r="K51" s="20" t="n"/>
      <c r="L51" s="20" t="n"/>
      <c r="M51" s="20" t="n"/>
      <c r="N51" s="17" t="n"/>
      <c r="O51" s="26">
        <f>IF(N51="","",IFERROR(VLOOKUP(N51,'Parámetros'!$A$10:$B$14,2,FALSE),""))</f>
        <v/>
      </c>
      <c r="P51" s="27">
        <f>IF(OR(B51="",O51=""),"",IFERROR(B51+O51,""))</f>
        <v/>
      </c>
      <c r="Q51" s="17" t="n"/>
      <c r="R51" s="18" t="n"/>
      <c r="S51" s="26">
        <f>IF(B51="","",IFERROR(IF(R51&lt;&gt;"",MAX(0,R51-B51),MAX(0,TODAY()-B51)),""))</f>
        <v/>
      </c>
      <c r="T51" s="28">
        <f>IF(A51="","",IF(Q51="","Falta estado",IF(OR(Q51="Entregado",Q51="Cancelado"),"",IF(P51="","Falta plazo",IF(TODAY()&gt;P51,"Vencida",IF(P51-TODAY()&lt;='Parámetros'!$B$4,"Próxima","En plazo"))))))</f>
        <v/>
      </c>
      <c r="U51" s="20" t="n"/>
      <c r="AA51">
        <f>IFERROR(IF('Parámetros'!A55="","",'Parámetros'!A55),"")</f>
        <v/>
      </c>
      <c r="AB51">
        <f>IFERROR(IF('Parámetros'!D55="","",'Parámetros'!D55),"")</f>
        <v/>
      </c>
      <c r="AC51">
        <f>IFERROR(IF('Parámetros'!F55="","",'Parámetros'!F55),"")</f>
        <v/>
      </c>
      <c r="AD51">
        <f>IFERROR(IF(ROW()&lt;=8,'Parámetros'!B50,""),"")</f>
        <v/>
      </c>
    </row>
    <row r="52" ht="34" customHeight="1">
      <c r="A52" s="17" t="n"/>
      <c r="B52" s="18" t="n"/>
      <c r="C52" s="38" t="n"/>
      <c r="D52" s="20" t="n"/>
      <c r="E52" s="20" t="n"/>
      <c r="F52" s="20" t="n"/>
      <c r="G52" s="17" t="n"/>
      <c r="H52" s="21" t="n"/>
      <c r="I52" s="39" t="n"/>
      <c r="J52" s="20" t="n"/>
      <c r="K52" s="20" t="n"/>
      <c r="L52" s="20" t="n"/>
      <c r="M52" s="20" t="n"/>
      <c r="N52" s="17" t="n"/>
      <c r="O52" s="23">
        <f>IF(N52="","",IFERROR(VLOOKUP(N52,'Parámetros'!$A$10:$B$14,2,FALSE),""))</f>
        <v/>
      </c>
      <c r="P52" s="24">
        <f>IF(OR(B52="",O52=""),"",IFERROR(B52+O52,""))</f>
        <v/>
      </c>
      <c r="Q52" s="17" t="n"/>
      <c r="R52" s="18" t="n"/>
      <c r="S52" s="23">
        <f>IF(B52="","",IFERROR(IF(R52&lt;&gt;"",MAX(0,R52-B52),MAX(0,TODAY()-B52)),""))</f>
        <v/>
      </c>
      <c r="T52" s="25">
        <f>IF(A52="","",IF(Q52="","Falta estado",IF(OR(Q52="Entregado",Q52="Cancelado"),"",IF(P52="","Falta plazo",IF(TODAY()&gt;P52,"Vencida",IF(P52-TODAY()&lt;='Parámetros'!$B$4,"Próxima","En plazo"))))))</f>
        <v/>
      </c>
      <c r="U52" s="20" t="n"/>
      <c r="AA52">
        <f>IFERROR(IF('Parámetros'!A56="","",'Parámetros'!A56),"")</f>
        <v/>
      </c>
      <c r="AB52">
        <f>IFERROR(IF('Parámetros'!D56="","",'Parámetros'!D56),"")</f>
        <v/>
      </c>
      <c r="AC52">
        <f>IFERROR(IF('Parámetros'!F56="","",'Parámetros'!F56),"")</f>
        <v/>
      </c>
      <c r="AD52">
        <f>IFERROR(IF(ROW()&lt;=8,'Parámetros'!B51,""),"")</f>
        <v/>
      </c>
    </row>
    <row r="53" ht="34" customHeight="1">
      <c r="A53" s="17" t="n"/>
      <c r="B53" s="18" t="n"/>
      <c r="C53" s="38" t="n"/>
      <c r="D53" s="20" t="n"/>
      <c r="E53" s="20" t="n"/>
      <c r="F53" s="20" t="n"/>
      <c r="G53" s="17" t="n"/>
      <c r="H53" s="21" t="n"/>
      <c r="I53" s="39" t="n"/>
      <c r="J53" s="20" t="n"/>
      <c r="K53" s="20" t="n"/>
      <c r="L53" s="20" t="n"/>
      <c r="M53" s="20" t="n"/>
      <c r="N53" s="17" t="n"/>
      <c r="O53" s="26">
        <f>IF(N53="","",IFERROR(VLOOKUP(N53,'Parámetros'!$A$10:$B$14,2,FALSE),""))</f>
        <v/>
      </c>
      <c r="P53" s="27">
        <f>IF(OR(B53="",O53=""),"",IFERROR(B53+O53,""))</f>
        <v/>
      </c>
      <c r="Q53" s="17" t="n"/>
      <c r="R53" s="18" t="n"/>
      <c r="S53" s="26">
        <f>IF(B53="","",IFERROR(IF(R53&lt;&gt;"",MAX(0,R53-B53),MAX(0,TODAY()-B53)),""))</f>
        <v/>
      </c>
      <c r="T53" s="28">
        <f>IF(A53="","",IF(Q53="","Falta estado",IF(OR(Q53="Entregado",Q53="Cancelado"),"",IF(P53="","Falta plazo",IF(TODAY()&gt;P53,"Vencida",IF(P53-TODAY()&lt;='Parámetros'!$B$4,"Próxima","En plazo"))))))</f>
        <v/>
      </c>
      <c r="U53" s="20" t="n"/>
      <c r="AA53">
        <f>IFERROR(IF('Parámetros'!A57="","",'Parámetros'!A57),"")</f>
        <v/>
      </c>
      <c r="AB53">
        <f>IFERROR(IF('Parámetros'!D57="","",'Parámetros'!D57),"")</f>
        <v/>
      </c>
      <c r="AC53">
        <f>IFERROR(IF('Parámetros'!F57="","",'Parámetros'!F57),"")</f>
        <v/>
      </c>
      <c r="AD53">
        <f>IFERROR(IF(ROW()&lt;=8,'Parámetros'!B52,""),"")</f>
        <v/>
      </c>
    </row>
    <row r="54" ht="34" customHeight="1">
      <c r="A54" s="17" t="n"/>
      <c r="B54" s="18" t="n"/>
      <c r="C54" s="38" t="n"/>
      <c r="D54" s="20" t="n"/>
      <c r="E54" s="20" t="n"/>
      <c r="F54" s="20" t="n"/>
      <c r="G54" s="17" t="n"/>
      <c r="H54" s="21" t="n"/>
      <c r="I54" s="39" t="n"/>
      <c r="J54" s="20" t="n"/>
      <c r="K54" s="20" t="n"/>
      <c r="L54" s="20" t="n"/>
      <c r="M54" s="20" t="n"/>
      <c r="N54" s="17" t="n"/>
      <c r="O54" s="23">
        <f>IF(N54="","",IFERROR(VLOOKUP(N54,'Parámetros'!$A$10:$B$14,2,FALSE),""))</f>
        <v/>
      </c>
      <c r="P54" s="24">
        <f>IF(OR(B54="",O54=""),"",IFERROR(B54+O54,""))</f>
        <v/>
      </c>
      <c r="Q54" s="17" t="n"/>
      <c r="R54" s="18" t="n"/>
      <c r="S54" s="23">
        <f>IF(B54="","",IFERROR(IF(R54&lt;&gt;"",MAX(0,R54-B54),MAX(0,TODAY()-B54)),""))</f>
        <v/>
      </c>
      <c r="T54" s="25">
        <f>IF(A54="","",IF(Q54="","Falta estado",IF(OR(Q54="Entregado",Q54="Cancelado"),"",IF(P54="","Falta plazo",IF(TODAY()&gt;P54,"Vencida",IF(P54-TODAY()&lt;='Parámetros'!$B$4,"Próxima","En plazo"))))))</f>
        <v/>
      </c>
      <c r="U54" s="20" t="n"/>
      <c r="AA54">
        <f>IFERROR(IF('Parámetros'!A58="","",'Parámetros'!A58),"")</f>
        <v/>
      </c>
      <c r="AB54">
        <f>IFERROR(IF('Parámetros'!D58="","",'Parámetros'!D58),"")</f>
        <v/>
      </c>
      <c r="AC54">
        <f>IFERROR(IF('Parámetros'!F58="","",'Parámetros'!F58),"")</f>
        <v/>
      </c>
      <c r="AD54">
        <f>IFERROR(IF(ROW()&lt;=8,'Parámetros'!B53,""),"")</f>
        <v/>
      </c>
    </row>
    <row r="55" ht="34" customHeight="1">
      <c r="A55" s="17" t="n"/>
      <c r="B55" s="18" t="n"/>
      <c r="C55" s="38" t="n"/>
      <c r="D55" s="20" t="n"/>
      <c r="E55" s="20" t="n"/>
      <c r="F55" s="20" t="n"/>
      <c r="G55" s="17" t="n"/>
      <c r="H55" s="21" t="n"/>
      <c r="I55" s="39" t="n"/>
      <c r="J55" s="20" t="n"/>
      <c r="K55" s="20" t="n"/>
      <c r="L55" s="20" t="n"/>
      <c r="M55" s="20" t="n"/>
      <c r="N55" s="17" t="n"/>
      <c r="O55" s="26">
        <f>IF(N55="","",IFERROR(VLOOKUP(N55,'Parámetros'!$A$10:$B$14,2,FALSE),""))</f>
        <v/>
      </c>
      <c r="P55" s="27">
        <f>IF(OR(B55="",O55=""),"",IFERROR(B55+O55,""))</f>
        <v/>
      </c>
      <c r="Q55" s="17" t="n"/>
      <c r="R55" s="18" t="n"/>
      <c r="S55" s="26">
        <f>IF(B55="","",IFERROR(IF(R55&lt;&gt;"",MAX(0,R55-B55),MAX(0,TODAY()-B55)),""))</f>
        <v/>
      </c>
      <c r="T55" s="28">
        <f>IF(A55="","",IF(Q55="","Falta estado",IF(OR(Q55="Entregado",Q55="Cancelado"),"",IF(P55="","Falta plazo",IF(TODAY()&gt;P55,"Vencida",IF(P55-TODAY()&lt;='Parámetros'!$B$4,"Próxima","En plazo"))))))</f>
        <v/>
      </c>
      <c r="U55" s="20" t="n"/>
      <c r="AA55">
        <f>IFERROR(IF('Parámetros'!A59="","",'Parámetros'!A59),"")</f>
        <v/>
      </c>
      <c r="AB55">
        <f>IFERROR(IF('Parámetros'!D59="","",'Parámetros'!D59),"")</f>
        <v/>
      </c>
      <c r="AC55">
        <f>IFERROR(IF('Parámetros'!F59="","",'Parámetros'!F59),"")</f>
        <v/>
      </c>
      <c r="AD55">
        <f>IFERROR(IF(ROW()&lt;=8,'Parámetros'!B54,""),"")</f>
        <v/>
      </c>
    </row>
    <row r="56" ht="34" customHeight="1">
      <c r="A56" s="17" t="n"/>
      <c r="B56" s="18" t="n"/>
      <c r="C56" s="38" t="n"/>
      <c r="D56" s="20" t="n"/>
      <c r="E56" s="20" t="n"/>
      <c r="F56" s="20" t="n"/>
      <c r="G56" s="17" t="n"/>
      <c r="H56" s="21" t="n"/>
      <c r="I56" s="39" t="n"/>
      <c r="J56" s="20" t="n"/>
      <c r="K56" s="20" t="n"/>
      <c r="L56" s="20" t="n"/>
      <c r="M56" s="20" t="n"/>
      <c r="N56" s="17" t="n"/>
      <c r="O56" s="23">
        <f>IF(N56="","",IFERROR(VLOOKUP(N56,'Parámetros'!$A$10:$B$14,2,FALSE),""))</f>
        <v/>
      </c>
      <c r="P56" s="24">
        <f>IF(OR(B56="",O56=""),"",IFERROR(B56+O56,""))</f>
        <v/>
      </c>
      <c r="Q56" s="17" t="n"/>
      <c r="R56" s="18" t="n"/>
      <c r="S56" s="23">
        <f>IF(B56="","",IFERROR(IF(R56&lt;&gt;"",MAX(0,R56-B56),MAX(0,TODAY()-B56)),""))</f>
        <v/>
      </c>
      <c r="T56" s="25">
        <f>IF(A56="","",IF(Q56="","Falta estado",IF(OR(Q56="Entregado",Q56="Cancelado"),"",IF(P56="","Falta plazo",IF(TODAY()&gt;P56,"Vencida",IF(P56-TODAY()&lt;='Parámetros'!$B$4,"Próxima","En plazo"))))))</f>
        <v/>
      </c>
      <c r="U56" s="20" t="n"/>
      <c r="AA56">
        <f>IFERROR(IF('Parámetros'!A60="","",'Parámetros'!A60),"")</f>
        <v/>
      </c>
      <c r="AB56">
        <f>IFERROR(IF('Parámetros'!D60="","",'Parámetros'!D60),"")</f>
        <v/>
      </c>
      <c r="AC56">
        <f>IFERROR(IF('Parámetros'!F60="","",'Parámetros'!F60),"")</f>
        <v/>
      </c>
      <c r="AD56">
        <f>IFERROR(IF(ROW()&lt;=8,'Parámetros'!B55,""),"")</f>
        <v/>
      </c>
    </row>
    <row r="57" ht="34" customHeight="1">
      <c r="A57" s="17" t="n"/>
      <c r="B57" s="18" t="n"/>
      <c r="C57" s="38" t="n"/>
      <c r="D57" s="20" t="n"/>
      <c r="E57" s="20" t="n"/>
      <c r="F57" s="20" t="n"/>
      <c r="G57" s="17" t="n"/>
      <c r="H57" s="21" t="n"/>
      <c r="I57" s="39" t="n"/>
      <c r="J57" s="20" t="n"/>
      <c r="K57" s="20" t="n"/>
      <c r="L57" s="20" t="n"/>
      <c r="M57" s="20" t="n"/>
      <c r="N57" s="17" t="n"/>
      <c r="O57" s="26">
        <f>IF(N57="","",IFERROR(VLOOKUP(N57,'Parámetros'!$A$10:$B$14,2,FALSE),""))</f>
        <v/>
      </c>
      <c r="P57" s="27">
        <f>IF(OR(B57="",O57=""),"",IFERROR(B57+O57,""))</f>
        <v/>
      </c>
      <c r="Q57" s="17" t="n"/>
      <c r="R57" s="18" t="n"/>
      <c r="S57" s="26">
        <f>IF(B57="","",IFERROR(IF(R57&lt;&gt;"",MAX(0,R57-B57),MAX(0,TODAY()-B57)),""))</f>
        <v/>
      </c>
      <c r="T57" s="28">
        <f>IF(A57="","",IF(Q57="","Falta estado",IF(OR(Q57="Entregado",Q57="Cancelado"),"",IF(P57="","Falta plazo",IF(TODAY()&gt;P57,"Vencida",IF(P57-TODAY()&lt;='Parámetros'!$B$4,"Próxima","En plazo"))))))</f>
        <v/>
      </c>
      <c r="U57" s="20" t="n"/>
      <c r="AA57">
        <f>IFERROR(IF('Parámetros'!A61="","",'Parámetros'!A61),"")</f>
        <v/>
      </c>
      <c r="AB57">
        <f>IFERROR(IF('Parámetros'!D61="","",'Parámetros'!D61),"")</f>
        <v/>
      </c>
      <c r="AC57">
        <f>IFERROR(IF('Parámetros'!F61="","",'Parámetros'!F61),"")</f>
        <v/>
      </c>
      <c r="AD57">
        <f>IFERROR(IF(ROW()&lt;=8,'Parámetros'!B56,""),"")</f>
        <v/>
      </c>
    </row>
    <row r="58" ht="34" customHeight="1">
      <c r="A58" s="17" t="n"/>
      <c r="B58" s="18" t="n"/>
      <c r="C58" s="38" t="n"/>
      <c r="D58" s="20" t="n"/>
      <c r="E58" s="20" t="n"/>
      <c r="F58" s="20" t="n"/>
      <c r="G58" s="17" t="n"/>
      <c r="H58" s="21" t="n"/>
      <c r="I58" s="39" t="n"/>
      <c r="J58" s="20" t="n"/>
      <c r="K58" s="20" t="n"/>
      <c r="L58" s="20" t="n"/>
      <c r="M58" s="20" t="n"/>
      <c r="N58" s="17" t="n"/>
      <c r="O58" s="23">
        <f>IF(N58="","",IFERROR(VLOOKUP(N58,'Parámetros'!$A$10:$B$14,2,FALSE),""))</f>
        <v/>
      </c>
      <c r="P58" s="24">
        <f>IF(OR(B58="",O58=""),"",IFERROR(B58+O58,""))</f>
        <v/>
      </c>
      <c r="Q58" s="17" t="n"/>
      <c r="R58" s="18" t="n"/>
      <c r="S58" s="23">
        <f>IF(B58="","",IFERROR(IF(R58&lt;&gt;"",MAX(0,R58-B58),MAX(0,TODAY()-B58)),""))</f>
        <v/>
      </c>
      <c r="T58" s="25">
        <f>IF(A58="","",IF(Q58="","Falta estado",IF(OR(Q58="Entregado",Q58="Cancelado"),"",IF(P58="","Falta plazo",IF(TODAY()&gt;P58,"Vencida",IF(P58-TODAY()&lt;='Parámetros'!$B$4,"Próxima","En plazo"))))))</f>
        <v/>
      </c>
      <c r="U58" s="20" t="n"/>
      <c r="AA58">
        <f>IFERROR(IF('Parámetros'!A62="","",'Parámetros'!A62),"")</f>
        <v/>
      </c>
      <c r="AB58">
        <f>IFERROR(IF('Parámetros'!D62="","",'Parámetros'!D62),"")</f>
        <v/>
      </c>
      <c r="AC58">
        <f>IFERROR(IF('Parámetros'!F62="","",'Parámetros'!F62),"")</f>
        <v/>
      </c>
      <c r="AD58">
        <f>IFERROR(IF(ROW()&lt;=8,'Parámetros'!B57,""),"")</f>
        <v/>
      </c>
    </row>
    <row r="59" ht="34" customHeight="1">
      <c r="A59" s="17" t="n"/>
      <c r="B59" s="18" t="n"/>
      <c r="C59" s="38" t="n"/>
      <c r="D59" s="20" t="n"/>
      <c r="E59" s="20" t="n"/>
      <c r="F59" s="20" t="n"/>
      <c r="G59" s="17" t="n"/>
      <c r="H59" s="21" t="n"/>
      <c r="I59" s="39" t="n"/>
      <c r="J59" s="20" t="n"/>
      <c r="K59" s="20" t="n"/>
      <c r="L59" s="20" t="n"/>
      <c r="M59" s="20" t="n"/>
      <c r="N59" s="17" t="n"/>
      <c r="O59" s="26">
        <f>IF(N59="","",IFERROR(VLOOKUP(N59,'Parámetros'!$A$10:$B$14,2,FALSE),""))</f>
        <v/>
      </c>
      <c r="P59" s="27">
        <f>IF(OR(B59="",O59=""),"",IFERROR(B59+O59,""))</f>
        <v/>
      </c>
      <c r="Q59" s="17" t="n"/>
      <c r="R59" s="18" t="n"/>
      <c r="S59" s="26">
        <f>IF(B59="","",IFERROR(IF(R59&lt;&gt;"",MAX(0,R59-B59),MAX(0,TODAY()-B59)),""))</f>
        <v/>
      </c>
      <c r="T59" s="28">
        <f>IF(A59="","",IF(Q59="","Falta estado",IF(OR(Q59="Entregado",Q59="Cancelado"),"",IF(P59="","Falta plazo",IF(TODAY()&gt;P59,"Vencida",IF(P59-TODAY()&lt;='Parámetros'!$B$4,"Próxima","En plazo"))))))</f>
        <v/>
      </c>
      <c r="U59" s="20" t="n"/>
      <c r="AA59">
        <f>IFERROR(IF('Parámetros'!A63="","",'Parámetros'!A63),"")</f>
        <v/>
      </c>
      <c r="AB59">
        <f>IFERROR(IF('Parámetros'!D63="","",'Parámetros'!D63),"")</f>
        <v/>
      </c>
      <c r="AC59">
        <f>IFERROR(IF('Parámetros'!F63="","",'Parámetros'!F63),"")</f>
        <v/>
      </c>
      <c r="AD59">
        <f>IFERROR(IF(ROW()&lt;=8,'Parámetros'!B58,""),"")</f>
        <v/>
      </c>
    </row>
    <row r="60" ht="34" customHeight="1">
      <c r="A60" s="17" t="n"/>
      <c r="B60" s="18" t="n"/>
      <c r="C60" s="38" t="n"/>
      <c r="D60" s="20" t="n"/>
      <c r="E60" s="20" t="n"/>
      <c r="F60" s="20" t="n"/>
      <c r="G60" s="17" t="n"/>
      <c r="H60" s="21" t="n"/>
      <c r="I60" s="39" t="n"/>
      <c r="J60" s="20" t="n"/>
      <c r="K60" s="20" t="n"/>
      <c r="L60" s="20" t="n"/>
      <c r="M60" s="20" t="n"/>
      <c r="N60" s="17" t="n"/>
      <c r="O60" s="23">
        <f>IF(N60="","",IFERROR(VLOOKUP(N60,'Parámetros'!$A$10:$B$14,2,FALSE),""))</f>
        <v/>
      </c>
      <c r="P60" s="24">
        <f>IF(OR(B60="",O60=""),"",IFERROR(B60+O60,""))</f>
        <v/>
      </c>
      <c r="Q60" s="17" t="n"/>
      <c r="R60" s="18" t="n"/>
      <c r="S60" s="23">
        <f>IF(B60="","",IFERROR(IF(R60&lt;&gt;"",MAX(0,R60-B60),MAX(0,TODAY()-B60)),""))</f>
        <v/>
      </c>
      <c r="T60" s="25">
        <f>IF(A60="","",IF(Q60="","Falta estado",IF(OR(Q60="Entregado",Q60="Cancelado"),"",IF(P60="","Falta plazo",IF(TODAY()&gt;P60,"Vencida",IF(P60-TODAY()&lt;='Parámetros'!$B$4,"Próxima","En plazo"))))))</f>
        <v/>
      </c>
      <c r="U60" s="20" t="n"/>
      <c r="AA60">
        <f>IFERROR(IF('Parámetros'!A64="","",'Parámetros'!A64),"")</f>
        <v/>
      </c>
      <c r="AB60">
        <f>IFERROR(IF('Parámetros'!D64="","",'Parámetros'!D64),"")</f>
        <v/>
      </c>
      <c r="AC60">
        <f>IFERROR(IF('Parámetros'!F64="","",'Parámetros'!F64),"")</f>
        <v/>
      </c>
      <c r="AD60">
        <f>IFERROR(IF(ROW()&lt;=8,'Parámetros'!B59,""),"")</f>
        <v/>
      </c>
    </row>
    <row r="61" ht="34" customHeight="1">
      <c r="A61" s="17" t="n"/>
      <c r="B61" s="18" t="n"/>
      <c r="C61" s="38" t="n"/>
      <c r="D61" s="20" t="n"/>
      <c r="E61" s="20" t="n"/>
      <c r="F61" s="20" t="n"/>
      <c r="G61" s="17" t="n"/>
      <c r="H61" s="21" t="n"/>
      <c r="I61" s="39" t="n"/>
      <c r="J61" s="20" t="n"/>
      <c r="K61" s="20" t="n"/>
      <c r="L61" s="20" t="n"/>
      <c r="M61" s="20" t="n"/>
      <c r="N61" s="17" t="n"/>
      <c r="O61" s="26">
        <f>IF(N61="","",IFERROR(VLOOKUP(N61,'Parámetros'!$A$10:$B$14,2,FALSE),""))</f>
        <v/>
      </c>
      <c r="P61" s="27">
        <f>IF(OR(B61="",O61=""),"",IFERROR(B61+O61,""))</f>
        <v/>
      </c>
      <c r="Q61" s="17" t="n"/>
      <c r="R61" s="18" t="n"/>
      <c r="S61" s="26">
        <f>IF(B61="","",IFERROR(IF(R61&lt;&gt;"",MAX(0,R61-B61),MAX(0,TODAY()-B61)),""))</f>
        <v/>
      </c>
      <c r="T61" s="28">
        <f>IF(A61="","",IF(Q61="","Falta estado",IF(OR(Q61="Entregado",Q61="Cancelado"),"",IF(P61="","Falta plazo",IF(TODAY()&gt;P61,"Vencida",IF(P61-TODAY()&lt;='Parámetros'!$B$4,"Próxima","En plazo"))))))</f>
        <v/>
      </c>
      <c r="U61" s="20" t="n"/>
      <c r="AA61">
        <f>IFERROR(IF('Parámetros'!A65="","",'Parámetros'!A65),"")</f>
        <v/>
      </c>
      <c r="AB61">
        <f>IFERROR(IF('Parámetros'!D65="","",'Parámetros'!D65),"")</f>
        <v/>
      </c>
      <c r="AC61">
        <f>IFERROR(IF('Parámetros'!F65="","",'Parámetros'!F65),"")</f>
        <v/>
      </c>
      <c r="AD61">
        <f>IFERROR(IF(ROW()&lt;=8,'Parámetros'!B60,""),"")</f>
        <v/>
      </c>
    </row>
    <row r="62" ht="34" customHeight="1">
      <c r="A62" s="17" t="n"/>
      <c r="B62" s="18" t="n"/>
      <c r="C62" s="38" t="n"/>
      <c r="D62" s="20" t="n"/>
      <c r="E62" s="20" t="n"/>
      <c r="F62" s="20" t="n"/>
      <c r="G62" s="17" t="n"/>
      <c r="H62" s="21" t="n"/>
      <c r="I62" s="39" t="n"/>
      <c r="J62" s="20" t="n"/>
      <c r="K62" s="20" t="n"/>
      <c r="L62" s="20" t="n"/>
      <c r="M62" s="20" t="n"/>
      <c r="N62" s="17" t="n"/>
      <c r="O62" s="23">
        <f>IF(N62="","",IFERROR(VLOOKUP(N62,'Parámetros'!$A$10:$B$14,2,FALSE),""))</f>
        <v/>
      </c>
      <c r="P62" s="24">
        <f>IF(OR(B62="",O62=""),"",IFERROR(B62+O62,""))</f>
        <v/>
      </c>
      <c r="Q62" s="17" t="n"/>
      <c r="R62" s="18" t="n"/>
      <c r="S62" s="23">
        <f>IF(B62="","",IFERROR(IF(R62&lt;&gt;"",MAX(0,R62-B62),MAX(0,TODAY()-B62)),""))</f>
        <v/>
      </c>
      <c r="T62" s="25">
        <f>IF(A62="","",IF(Q62="","Falta estado",IF(OR(Q62="Entregado",Q62="Cancelado"),"",IF(P62="","Falta plazo",IF(TODAY()&gt;P62,"Vencida",IF(P62-TODAY()&lt;='Parámetros'!$B$4,"Próxima","En plazo"))))))</f>
        <v/>
      </c>
      <c r="U62" s="20" t="n"/>
      <c r="AA62">
        <f>IFERROR(IF('Parámetros'!A66="","",'Parámetros'!A66),"")</f>
        <v/>
      </c>
      <c r="AB62">
        <f>IFERROR(IF('Parámetros'!D66="","",'Parámetros'!D66),"")</f>
        <v/>
      </c>
      <c r="AC62">
        <f>IFERROR(IF('Parámetros'!F66="","",'Parámetros'!F66),"")</f>
        <v/>
      </c>
      <c r="AD62">
        <f>IFERROR(IF(ROW()&lt;=8,'Parámetros'!B61,""),"")</f>
        <v/>
      </c>
    </row>
    <row r="63" ht="34" customHeight="1">
      <c r="A63" s="17" t="n"/>
      <c r="B63" s="18" t="n"/>
      <c r="C63" s="38" t="n"/>
      <c r="D63" s="20" t="n"/>
      <c r="E63" s="20" t="n"/>
      <c r="F63" s="20" t="n"/>
      <c r="G63" s="17" t="n"/>
      <c r="H63" s="21" t="n"/>
      <c r="I63" s="39" t="n"/>
      <c r="J63" s="20" t="n"/>
      <c r="K63" s="20" t="n"/>
      <c r="L63" s="20" t="n"/>
      <c r="M63" s="20" t="n"/>
      <c r="N63" s="17" t="n"/>
      <c r="O63" s="26">
        <f>IF(N63="","",IFERROR(VLOOKUP(N63,'Parámetros'!$A$10:$B$14,2,FALSE),""))</f>
        <v/>
      </c>
      <c r="P63" s="27">
        <f>IF(OR(B63="",O63=""),"",IFERROR(B63+O63,""))</f>
        <v/>
      </c>
      <c r="Q63" s="17" t="n"/>
      <c r="R63" s="18" t="n"/>
      <c r="S63" s="26">
        <f>IF(B63="","",IFERROR(IF(R63&lt;&gt;"",MAX(0,R63-B63),MAX(0,TODAY()-B63)),""))</f>
        <v/>
      </c>
      <c r="T63" s="28">
        <f>IF(A63="","",IF(Q63="","Falta estado",IF(OR(Q63="Entregado",Q63="Cancelado"),"",IF(P63="","Falta plazo",IF(TODAY()&gt;P63,"Vencida",IF(P63-TODAY()&lt;='Parámetros'!$B$4,"Próxima","En plazo"))))))</f>
        <v/>
      </c>
      <c r="U63" s="20" t="n"/>
      <c r="AA63">
        <f>IFERROR(IF('Parámetros'!A67="","",'Parámetros'!A67),"")</f>
        <v/>
      </c>
      <c r="AB63">
        <f>IFERROR(IF('Parámetros'!D67="","",'Parámetros'!D67),"")</f>
        <v/>
      </c>
      <c r="AC63">
        <f>IFERROR(IF('Parámetros'!F67="","",'Parámetros'!F67),"")</f>
        <v/>
      </c>
      <c r="AD63">
        <f>IFERROR(IF(ROW()&lt;=8,'Parámetros'!B62,""),"")</f>
        <v/>
      </c>
    </row>
    <row r="64" ht="34" customHeight="1">
      <c r="A64" s="17" t="n"/>
      <c r="B64" s="18" t="n"/>
      <c r="C64" s="38" t="n"/>
      <c r="D64" s="20" t="n"/>
      <c r="E64" s="20" t="n"/>
      <c r="F64" s="20" t="n"/>
      <c r="G64" s="17" t="n"/>
      <c r="H64" s="21" t="n"/>
      <c r="I64" s="39" t="n"/>
      <c r="J64" s="20" t="n"/>
      <c r="K64" s="20" t="n"/>
      <c r="L64" s="20" t="n"/>
      <c r="M64" s="20" t="n"/>
      <c r="N64" s="17" t="n"/>
      <c r="O64" s="23">
        <f>IF(N64="","",IFERROR(VLOOKUP(N64,'Parámetros'!$A$10:$B$14,2,FALSE),""))</f>
        <v/>
      </c>
      <c r="P64" s="24">
        <f>IF(OR(B64="",O64=""),"",IFERROR(B64+O64,""))</f>
        <v/>
      </c>
      <c r="Q64" s="17" t="n"/>
      <c r="R64" s="18" t="n"/>
      <c r="S64" s="23">
        <f>IF(B64="","",IFERROR(IF(R64&lt;&gt;"",MAX(0,R64-B64),MAX(0,TODAY()-B64)),""))</f>
        <v/>
      </c>
      <c r="T64" s="25">
        <f>IF(A64="","",IF(Q64="","Falta estado",IF(OR(Q64="Entregado",Q64="Cancelado"),"",IF(P64="","Falta plazo",IF(TODAY()&gt;P64,"Vencida",IF(P64-TODAY()&lt;='Parámetros'!$B$4,"Próxima","En plazo"))))))</f>
        <v/>
      </c>
      <c r="U64" s="20" t="n"/>
      <c r="AA64">
        <f>IFERROR(IF('Parámetros'!A68="","",'Parámetros'!A68),"")</f>
        <v/>
      </c>
      <c r="AB64">
        <f>IFERROR(IF('Parámetros'!D68="","",'Parámetros'!D68),"")</f>
        <v/>
      </c>
      <c r="AC64">
        <f>IFERROR(IF('Parámetros'!F68="","",'Parámetros'!F68),"")</f>
        <v/>
      </c>
      <c r="AD64">
        <f>IFERROR(IF(ROW()&lt;=8,'Parámetros'!B63,""),"")</f>
        <v/>
      </c>
    </row>
    <row r="65" ht="34" customHeight="1">
      <c r="A65" s="17" t="n"/>
      <c r="B65" s="18" t="n"/>
      <c r="C65" s="38" t="n"/>
      <c r="D65" s="20" t="n"/>
      <c r="E65" s="20" t="n"/>
      <c r="F65" s="20" t="n"/>
      <c r="G65" s="17" t="n"/>
      <c r="H65" s="21" t="n"/>
      <c r="I65" s="39" t="n"/>
      <c r="J65" s="20" t="n"/>
      <c r="K65" s="20" t="n"/>
      <c r="L65" s="20" t="n"/>
      <c r="M65" s="20" t="n"/>
      <c r="N65" s="17" t="n"/>
      <c r="O65" s="26">
        <f>IF(N65="","",IFERROR(VLOOKUP(N65,'Parámetros'!$A$10:$B$14,2,FALSE),""))</f>
        <v/>
      </c>
      <c r="P65" s="27">
        <f>IF(OR(B65="",O65=""),"",IFERROR(B65+O65,""))</f>
        <v/>
      </c>
      <c r="Q65" s="17" t="n"/>
      <c r="R65" s="18" t="n"/>
      <c r="S65" s="26">
        <f>IF(B65="","",IFERROR(IF(R65&lt;&gt;"",MAX(0,R65-B65),MAX(0,TODAY()-B65)),""))</f>
        <v/>
      </c>
      <c r="T65" s="28">
        <f>IF(A65="","",IF(Q65="","Falta estado",IF(OR(Q65="Entregado",Q65="Cancelado"),"",IF(P65="","Falta plazo",IF(TODAY()&gt;P65,"Vencida",IF(P65-TODAY()&lt;='Parámetros'!$B$4,"Próxima","En plazo"))))))</f>
        <v/>
      </c>
      <c r="U65" s="20" t="n"/>
      <c r="AA65">
        <f>IFERROR(IF('Parámetros'!A69="","",'Parámetros'!A69),"")</f>
        <v/>
      </c>
      <c r="AB65">
        <f>IFERROR(IF('Parámetros'!D69="","",'Parámetros'!D69),"")</f>
        <v/>
      </c>
      <c r="AC65">
        <f>IFERROR(IF('Parámetros'!F69="","",'Parámetros'!F69),"")</f>
        <v/>
      </c>
      <c r="AD65">
        <f>IFERROR(IF(ROW()&lt;=8,'Parámetros'!B64,""),"")</f>
        <v/>
      </c>
    </row>
    <row r="66" ht="34" customHeight="1">
      <c r="A66" s="17" t="n"/>
      <c r="B66" s="18" t="n"/>
      <c r="C66" s="38" t="n"/>
      <c r="D66" s="20" t="n"/>
      <c r="E66" s="20" t="n"/>
      <c r="F66" s="20" t="n"/>
      <c r="G66" s="17" t="n"/>
      <c r="H66" s="21" t="n"/>
      <c r="I66" s="39" t="n"/>
      <c r="J66" s="20" t="n"/>
      <c r="K66" s="20" t="n"/>
      <c r="L66" s="20" t="n"/>
      <c r="M66" s="20" t="n"/>
      <c r="N66" s="17" t="n"/>
      <c r="O66" s="23">
        <f>IF(N66="","",IFERROR(VLOOKUP(N66,'Parámetros'!$A$10:$B$14,2,FALSE),""))</f>
        <v/>
      </c>
      <c r="P66" s="24">
        <f>IF(OR(B66="",O66=""),"",IFERROR(B66+O66,""))</f>
        <v/>
      </c>
      <c r="Q66" s="17" t="n"/>
      <c r="R66" s="18" t="n"/>
      <c r="S66" s="23">
        <f>IF(B66="","",IFERROR(IF(R66&lt;&gt;"",MAX(0,R66-B66),MAX(0,TODAY()-B66)),""))</f>
        <v/>
      </c>
      <c r="T66" s="25">
        <f>IF(A66="","",IF(Q66="","Falta estado",IF(OR(Q66="Entregado",Q66="Cancelado"),"",IF(P66="","Falta plazo",IF(TODAY()&gt;P66,"Vencida",IF(P66-TODAY()&lt;='Parámetros'!$B$4,"Próxima","En plazo"))))))</f>
        <v/>
      </c>
      <c r="U66" s="20" t="n"/>
      <c r="AA66">
        <f>IFERROR(IF('Parámetros'!A70="","",'Parámetros'!A70),"")</f>
        <v/>
      </c>
      <c r="AB66">
        <f>IFERROR(IF('Parámetros'!D70="","",'Parámetros'!D70),"")</f>
        <v/>
      </c>
      <c r="AC66">
        <f>IFERROR(IF('Parámetros'!F70="","",'Parámetros'!F70),"")</f>
        <v/>
      </c>
      <c r="AD66">
        <f>IFERROR(IF(ROW()&lt;=8,'Parámetros'!B65,""),"")</f>
        <v/>
      </c>
    </row>
    <row r="67" ht="34" customHeight="1">
      <c r="A67" s="17" t="n"/>
      <c r="B67" s="18" t="n"/>
      <c r="C67" s="38" t="n"/>
      <c r="D67" s="20" t="n"/>
      <c r="E67" s="20" t="n"/>
      <c r="F67" s="20" t="n"/>
      <c r="G67" s="17" t="n"/>
      <c r="H67" s="21" t="n"/>
      <c r="I67" s="39" t="n"/>
      <c r="J67" s="20" t="n"/>
      <c r="K67" s="20" t="n"/>
      <c r="L67" s="20" t="n"/>
      <c r="M67" s="20" t="n"/>
      <c r="N67" s="17" t="n"/>
      <c r="O67" s="26">
        <f>IF(N67="","",IFERROR(VLOOKUP(N67,'Parámetros'!$A$10:$B$14,2,FALSE),""))</f>
        <v/>
      </c>
      <c r="P67" s="27">
        <f>IF(OR(B67="",O67=""),"",IFERROR(B67+O67,""))</f>
        <v/>
      </c>
      <c r="Q67" s="17" t="n"/>
      <c r="R67" s="18" t="n"/>
      <c r="S67" s="26">
        <f>IF(B67="","",IFERROR(IF(R67&lt;&gt;"",MAX(0,R67-B67),MAX(0,TODAY()-B67)),""))</f>
        <v/>
      </c>
      <c r="T67" s="28">
        <f>IF(A67="","",IF(Q67="","Falta estado",IF(OR(Q67="Entregado",Q67="Cancelado"),"",IF(P67="","Falta plazo",IF(TODAY()&gt;P67,"Vencida",IF(P67-TODAY()&lt;='Parámetros'!$B$4,"Próxima","En plazo"))))))</f>
        <v/>
      </c>
      <c r="U67" s="20" t="n"/>
      <c r="AA67">
        <f>IFERROR(IF('Parámetros'!A71="","",'Parámetros'!A71),"")</f>
        <v/>
      </c>
      <c r="AB67">
        <f>IFERROR(IF('Parámetros'!D71="","",'Parámetros'!D71),"")</f>
        <v/>
      </c>
      <c r="AC67">
        <f>IFERROR(IF('Parámetros'!F71="","",'Parámetros'!F71),"")</f>
        <v/>
      </c>
      <c r="AD67">
        <f>IFERROR(IF(ROW()&lt;=8,'Parámetros'!B66,""),"")</f>
        <v/>
      </c>
    </row>
    <row r="68" ht="34" customHeight="1">
      <c r="A68" s="17" t="n"/>
      <c r="B68" s="18" t="n"/>
      <c r="C68" s="38" t="n"/>
      <c r="D68" s="20" t="n"/>
      <c r="E68" s="20" t="n"/>
      <c r="F68" s="20" t="n"/>
      <c r="G68" s="17" t="n"/>
      <c r="H68" s="21" t="n"/>
      <c r="I68" s="39" t="n"/>
      <c r="J68" s="20" t="n"/>
      <c r="K68" s="20" t="n"/>
      <c r="L68" s="20" t="n"/>
      <c r="M68" s="20" t="n"/>
      <c r="N68" s="17" t="n"/>
      <c r="O68" s="23">
        <f>IF(N68="","",IFERROR(VLOOKUP(N68,'Parámetros'!$A$10:$B$14,2,FALSE),""))</f>
        <v/>
      </c>
      <c r="P68" s="24">
        <f>IF(OR(B68="",O68=""),"",IFERROR(B68+O68,""))</f>
        <v/>
      </c>
      <c r="Q68" s="17" t="n"/>
      <c r="R68" s="18" t="n"/>
      <c r="S68" s="23">
        <f>IF(B68="","",IFERROR(IF(R68&lt;&gt;"",MAX(0,R68-B68),MAX(0,TODAY()-B68)),""))</f>
        <v/>
      </c>
      <c r="T68" s="25">
        <f>IF(A68="","",IF(Q68="","Falta estado",IF(OR(Q68="Entregado",Q68="Cancelado"),"",IF(P68="","Falta plazo",IF(TODAY()&gt;P68,"Vencida",IF(P68-TODAY()&lt;='Parámetros'!$B$4,"Próxima","En plazo"))))))</f>
        <v/>
      </c>
      <c r="U68" s="20" t="n"/>
      <c r="AA68">
        <f>IFERROR(IF('Parámetros'!A72="","",'Parámetros'!A72),"")</f>
        <v/>
      </c>
      <c r="AB68">
        <f>IFERROR(IF('Parámetros'!D72="","",'Parámetros'!D72),"")</f>
        <v/>
      </c>
      <c r="AC68">
        <f>IFERROR(IF('Parámetros'!F72="","",'Parámetros'!F72),"")</f>
        <v/>
      </c>
      <c r="AD68">
        <f>IFERROR(IF(ROW()&lt;=8,'Parámetros'!B67,""),"")</f>
        <v/>
      </c>
    </row>
    <row r="69" ht="34" customHeight="1">
      <c r="A69" s="17" t="n"/>
      <c r="B69" s="18" t="n"/>
      <c r="C69" s="38" t="n"/>
      <c r="D69" s="20" t="n"/>
      <c r="E69" s="20" t="n"/>
      <c r="F69" s="20" t="n"/>
      <c r="G69" s="17" t="n"/>
      <c r="H69" s="21" t="n"/>
      <c r="I69" s="39" t="n"/>
      <c r="J69" s="20" t="n"/>
      <c r="K69" s="20" t="n"/>
      <c r="L69" s="20" t="n"/>
      <c r="M69" s="20" t="n"/>
      <c r="N69" s="17" t="n"/>
      <c r="O69" s="26">
        <f>IF(N69="","",IFERROR(VLOOKUP(N69,'Parámetros'!$A$10:$B$14,2,FALSE),""))</f>
        <v/>
      </c>
      <c r="P69" s="27">
        <f>IF(OR(B69="",O69=""),"",IFERROR(B69+O69,""))</f>
        <v/>
      </c>
      <c r="Q69" s="17" t="n"/>
      <c r="R69" s="18" t="n"/>
      <c r="S69" s="26">
        <f>IF(B69="","",IFERROR(IF(R69&lt;&gt;"",MAX(0,R69-B69),MAX(0,TODAY()-B69)),""))</f>
        <v/>
      </c>
      <c r="T69" s="28">
        <f>IF(A69="","",IF(Q69="","Falta estado",IF(OR(Q69="Entregado",Q69="Cancelado"),"",IF(P69="","Falta plazo",IF(TODAY()&gt;P69,"Vencida",IF(P69-TODAY()&lt;='Parámetros'!$B$4,"Próxima","En plazo"))))))</f>
        <v/>
      </c>
      <c r="U69" s="20" t="n"/>
      <c r="AA69">
        <f>IFERROR(IF('Parámetros'!A73="","",'Parámetros'!A73),"")</f>
        <v/>
      </c>
      <c r="AB69">
        <f>IFERROR(IF('Parámetros'!D73="","",'Parámetros'!D73),"")</f>
        <v/>
      </c>
      <c r="AC69">
        <f>IFERROR(IF('Parámetros'!F73="","",'Parámetros'!F73),"")</f>
        <v/>
      </c>
      <c r="AD69">
        <f>IFERROR(IF(ROW()&lt;=8,'Parámetros'!B68,""),"")</f>
        <v/>
      </c>
    </row>
    <row r="70" ht="34" customHeight="1">
      <c r="A70" s="17" t="n"/>
      <c r="B70" s="18" t="n"/>
      <c r="C70" s="38" t="n"/>
      <c r="D70" s="20" t="n"/>
      <c r="E70" s="20" t="n"/>
      <c r="F70" s="20" t="n"/>
      <c r="G70" s="17" t="n"/>
      <c r="H70" s="21" t="n"/>
      <c r="I70" s="39" t="n"/>
      <c r="J70" s="20" t="n"/>
      <c r="K70" s="20" t="n"/>
      <c r="L70" s="20" t="n"/>
      <c r="M70" s="20" t="n"/>
      <c r="N70" s="17" t="n"/>
      <c r="O70" s="23">
        <f>IF(N70="","",IFERROR(VLOOKUP(N70,'Parámetros'!$A$10:$B$14,2,FALSE),""))</f>
        <v/>
      </c>
      <c r="P70" s="24">
        <f>IF(OR(B70="",O70=""),"",IFERROR(B70+O70,""))</f>
        <v/>
      </c>
      <c r="Q70" s="17" t="n"/>
      <c r="R70" s="18" t="n"/>
      <c r="S70" s="23">
        <f>IF(B70="","",IFERROR(IF(R70&lt;&gt;"",MAX(0,R70-B70),MAX(0,TODAY()-B70)),""))</f>
        <v/>
      </c>
      <c r="T70" s="25">
        <f>IF(A70="","",IF(Q70="","Falta estado",IF(OR(Q70="Entregado",Q70="Cancelado"),"",IF(P70="","Falta plazo",IF(TODAY()&gt;P70,"Vencida",IF(P70-TODAY()&lt;='Parámetros'!$B$4,"Próxima","En plazo"))))))</f>
        <v/>
      </c>
      <c r="U70" s="20" t="n"/>
      <c r="AA70">
        <f>IFERROR(IF('Parámetros'!A74="","",'Parámetros'!A74),"")</f>
        <v/>
      </c>
      <c r="AB70">
        <f>IFERROR(IF('Parámetros'!D74="","",'Parámetros'!D74),"")</f>
        <v/>
      </c>
      <c r="AC70">
        <f>IFERROR(IF('Parámetros'!F74="","",'Parámetros'!F74),"")</f>
        <v/>
      </c>
      <c r="AD70">
        <f>IFERROR(IF(ROW()&lt;=8,'Parámetros'!B69,""),"")</f>
        <v/>
      </c>
    </row>
    <row r="71" ht="34" customHeight="1">
      <c r="A71" s="17" t="n"/>
      <c r="B71" s="18" t="n"/>
      <c r="C71" s="38" t="n"/>
      <c r="D71" s="20" t="n"/>
      <c r="E71" s="20" t="n"/>
      <c r="F71" s="20" t="n"/>
      <c r="G71" s="17" t="n"/>
      <c r="H71" s="21" t="n"/>
      <c r="I71" s="39" t="n"/>
      <c r="J71" s="20" t="n"/>
      <c r="K71" s="20" t="n"/>
      <c r="L71" s="20" t="n"/>
      <c r="M71" s="20" t="n"/>
      <c r="N71" s="17" t="n"/>
      <c r="O71" s="26">
        <f>IF(N71="","",IFERROR(VLOOKUP(N71,'Parámetros'!$A$10:$B$14,2,FALSE),""))</f>
        <v/>
      </c>
      <c r="P71" s="27">
        <f>IF(OR(B71="",O71=""),"",IFERROR(B71+O71,""))</f>
        <v/>
      </c>
      <c r="Q71" s="17" t="n"/>
      <c r="R71" s="18" t="n"/>
      <c r="S71" s="26">
        <f>IF(B71="","",IFERROR(IF(R71&lt;&gt;"",MAX(0,R71-B71),MAX(0,TODAY()-B71)),""))</f>
        <v/>
      </c>
      <c r="T71" s="28">
        <f>IF(A71="","",IF(Q71="","Falta estado",IF(OR(Q71="Entregado",Q71="Cancelado"),"",IF(P71="","Falta plazo",IF(TODAY()&gt;P71,"Vencida",IF(P71-TODAY()&lt;='Parámetros'!$B$4,"Próxima","En plazo"))))))</f>
        <v/>
      </c>
      <c r="U71" s="20" t="n"/>
      <c r="AA71">
        <f>IFERROR(IF('Parámetros'!A75="","",'Parámetros'!A75),"")</f>
        <v/>
      </c>
      <c r="AB71">
        <f>IFERROR(IF('Parámetros'!D75="","",'Parámetros'!D75),"")</f>
        <v/>
      </c>
      <c r="AC71">
        <f>IFERROR(IF('Parámetros'!F75="","",'Parámetros'!F75),"")</f>
        <v/>
      </c>
      <c r="AD71">
        <f>IFERROR(IF(ROW()&lt;=8,'Parámetros'!B70,""),"")</f>
        <v/>
      </c>
    </row>
    <row r="72" ht="34" customHeight="1">
      <c r="A72" s="17" t="n"/>
      <c r="B72" s="18" t="n"/>
      <c r="C72" s="38" t="n"/>
      <c r="D72" s="20" t="n"/>
      <c r="E72" s="20" t="n"/>
      <c r="F72" s="20" t="n"/>
      <c r="G72" s="17" t="n"/>
      <c r="H72" s="21" t="n"/>
      <c r="I72" s="39" t="n"/>
      <c r="J72" s="20" t="n"/>
      <c r="K72" s="20" t="n"/>
      <c r="L72" s="20" t="n"/>
      <c r="M72" s="20" t="n"/>
      <c r="N72" s="17" t="n"/>
      <c r="O72" s="23">
        <f>IF(N72="","",IFERROR(VLOOKUP(N72,'Parámetros'!$A$10:$B$14,2,FALSE),""))</f>
        <v/>
      </c>
      <c r="P72" s="24">
        <f>IF(OR(B72="",O72=""),"",IFERROR(B72+O72,""))</f>
        <v/>
      </c>
      <c r="Q72" s="17" t="n"/>
      <c r="R72" s="18" t="n"/>
      <c r="S72" s="23">
        <f>IF(B72="","",IFERROR(IF(R72&lt;&gt;"",MAX(0,R72-B72),MAX(0,TODAY()-B72)),""))</f>
        <v/>
      </c>
      <c r="T72" s="25">
        <f>IF(A72="","",IF(Q72="","Falta estado",IF(OR(Q72="Entregado",Q72="Cancelado"),"",IF(P72="","Falta plazo",IF(TODAY()&gt;P72,"Vencida",IF(P72-TODAY()&lt;='Parámetros'!$B$4,"Próxima","En plazo"))))))</f>
        <v/>
      </c>
      <c r="U72" s="20" t="n"/>
      <c r="AA72">
        <f>IFERROR(IF('Parámetros'!A76="","",'Parámetros'!A76),"")</f>
        <v/>
      </c>
      <c r="AB72">
        <f>IFERROR(IF('Parámetros'!D76="","",'Parámetros'!D76),"")</f>
        <v/>
      </c>
      <c r="AC72">
        <f>IFERROR(IF('Parámetros'!F76="","",'Parámetros'!F76),"")</f>
        <v/>
      </c>
      <c r="AD72">
        <f>IFERROR(IF(ROW()&lt;=8,'Parámetros'!B71,""),"")</f>
        <v/>
      </c>
    </row>
    <row r="73" ht="34" customHeight="1">
      <c r="A73" s="17" t="n"/>
      <c r="B73" s="18" t="n"/>
      <c r="C73" s="38" t="n"/>
      <c r="D73" s="20" t="n"/>
      <c r="E73" s="20" t="n"/>
      <c r="F73" s="20" t="n"/>
      <c r="G73" s="17" t="n"/>
      <c r="H73" s="21" t="n"/>
      <c r="I73" s="39" t="n"/>
      <c r="J73" s="20" t="n"/>
      <c r="K73" s="20" t="n"/>
      <c r="L73" s="20" t="n"/>
      <c r="M73" s="20" t="n"/>
      <c r="N73" s="17" t="n"/>
      <c r="O73" s="26">
        <f>IF(N73="","",IFERROR(VLOOKUP(N73,'Parámetros'!$A$10:$B$14,2,FALSE),""))</f>
        <v/>
      </c>
      <c r="P73" s="27">
        <f>IF(OR(B73="",O73=""),"",IFERROR(B73+O73,""))</f>
        <v/>
      </c>
      <c r="Q73" s="17" t="n"/>
      <c r="R73" s="18" t="n"/>
      <c r="S73" s="26">
        <f>IF(B73="","",IFERROR(IF(R73&lt;&gt;"",MAX(0,R73-B73),MAX(0,TODAY()-B73)),""))</f>
        <v/>
      </c>
      <c r="T73" s="28">
        <f>IF(A73="","",IF(Q73="","Falta estado",IF(OR(Q73="Entregado",Q73="Cancelado"),"",IF(P73="","Falta plazo",IF(TODAY()&gt;P73,"Vencida",IF(P73-TODAY()&lt;='Parámetros'!$B$4,"Próxima","En plazo"))))))</f>
        <v/>
      </c>
      <c r="U73" s="20" t="n"/>
      <c r="AA73">
        <f>IFERROR(IF('Parámetros'!A77="","",'Parámetros'!A77),"")</f>
        <v/>
      </c>
      <c r="AB73">
        <f>IFERROR(IF('Parámetros'!D77="","",'Parámetros'!D77),"")</f>
        <v/>
      </c>
      <c r="AC73">
        <f>IFERROR(IF('Parámetros'!F77="","",'Parámetros'!F77),"")</f>
        <v/>
      </c>
      <c r="AD73">
        <f>IFERROR(IF(ROW()&lt;=8,'Parámetros'!B72,""),"")</f>
        <v/>
      </c>
    </row>
    <row r="74" ht="34" customHeight="1">
      <c r="A74" s="17" t="n"/>
      <c r="B74" s="18" t="n"/>
      <c r="C74" s="38" t="n"/>
      <c r="D74" s="20" t="n"/>
      <c r="E74" s="20" t="n"/>
      <c r="F74" s="20" t="n"/>
      <c r="G74" s="17" t="n"/>
      <c r="H74" s="21" t="n"/>
      <c r="I74" s="39" t="n"/>
      <c r="J74" s="20" t="n"/>
      <c r="K74" s="20" t="n"/>
      <c r="L74" s="20" t="n"/>
      <c r="M74" s="20" t="n"/>
      <c r="N74" s="17" t="n"/>
      <c r="O74" s="23">
        <f>IF(N74="","",IFERROR(VLOOKUP(N74,'Parámetros'!$A$10:$B$14,2,FALSE),""))</f>
        <v/>
      </c>
      <c r="P74" s="24">
        <f>IF(OR(B74="",O74=""),"",IFERROR(B74+O74,""))</f>
        <v/>
      </c>
      <c r="Q74" s="17" t="n"/>
      <c r="R74" s="18" t="n"/>
      <c r="S74" s="23">
        <f>IF(B74="","",IFERROR(IF(R74&lt;&gt;"",MAX(0,R74-B74),MAX(0,TODAY()-B74)),""))</f>
        <v/>
      </c>
      <c r="T74" s="25">
        <f>IF(A74="","",IF(Q74="","Falta estado",IF(OR(Q74="Entregado",Q74="Cancelado"),"",IF(P74="","Falta plazo",IF(TODAY()&gt;P74,"Vencida",IF(P74-TODAY()&lt;='Parámetros'!$B$4,"Próxima","En plazo"))))))</f>
        <v/>
      </c>
      <c r="U74" s="20" t="n"/>
      <c r="AA74">
        <f>IFERROR(IF('Parámetros'!A78="","",'Parámetros'!A78),"")</f>
        <v/>
      </c>
      <c r="AB74">
        <f>IFERROR(IF('Parámetros'!D78="","",'Parámetros'!D78),"")</f>
        <v/>
      </c>
      <c r="AC74">
        <f>IFERROR(IF('Parámetros'!F78="","",'Parámetros'!F78),"")</f>
        <v/>
      </c>
      <c r="AD74">
        <f>IFERROR(IF(ROW()&lt;=8,'Parámetros'!B73,""),"")</f>
        <v/>
      </c>
    </row>
    <row r="75" ht="34" customHeight="1">
      <c r="A75" s="17" t="n"/>
      <c r="B75" s="18" t="n"/>
      <c r="C75" s="38" t="n"/>
      <c r="D75" s="20" t="n"/>
      <c r="E75" s="20" t="n"/>
      <c r="F75" s="20" t="n"/>
      <c r="G75" s="17" t="n"/>
      <c r="H75" s="21" t="n"/>
      <c r="I75" s="39" t="n"/>
      <c r="J75" s="20" t="n"/>
      <c r="K75" s="20" t="n"/>
      <c r="L75" s="20" t="n"/>
      <c r="M75" s="20" t="n"/>
      <c r="N75" s="17" t="n"/>
      <c r="O75" s="26">
        <f>IF(N75="","",IFERROR(VLOOKUP(N75,'Parámetros'!$A$10:$B$14,2,FALSE),""))</f>
        <v/>
      </c>
      <c r="P75" s="27">
        <f>IF(OR(B75="",O75=""),"",IFERROR(B75+O75,""))</f>
        <v/>
      </c>
      <c r="Q75" s="17" t="n"/>
      <c r="R75" s="18" t="n"/>
      <c r="S75" s="26">
        <f>IF(B75="","",IFERROR(IF(R75&lt;&gt;"",MAX(0,R75-B75),MAX(0,TODAY()-B75)),""))</f>
        <v/>
      </c>
      <c r="T75" s="28">
        <f>IF(A75="","",IF(Q75="","Falta estado",IF(OR(Q75="Entregado",Q75="Cancelado"),"",IF(P75="","Falta plazo",IF(TODAY()&gt;P75,"Vencida",IF(P75-TODAY()&lt;='Parámetros'!$B$4,"Próxima","En plazo"))))))</f>
        <v/>
      </c>
      <c r="U75" s="20" t="n"/>
      <c r="AA75">
        <f>IFERROR(IF('Parámetros'!A79="","",'Parámetros'!A79),"")</f>
        <v/>
      </c>
      <c r="AB75">
        <f>IFERROR(IF('Parámetros'!D79="","",'Parámetros'!D79),"")</f>
        <v/>
      </c>
      <c r="AC75">
        <f>IFERROR(IF('Parámetros'!F79="","",'Parámetros'!F79),"")</f>
        <v/>
      </c>
      <c r="AD75">
        <f>IFERROR(IF(ROW()&lt;=8,'Parámetros'!B74,""),"")</f>
        <v/>
      </c>
    </row>
    <row r="76" ht="34" customHeight="1">
      <c r="A76" s="17" t="n"/>
      <c r="B76" s="18" t="n"/>
      <c r="C76" s="38" t="n"/>
      <c r="D76" s="20" t="n"/>
      <c r="E76" s="20" t="n"/>
      <c r="F76" s="20" t="n"/>
      <c r="G76" s="17" t="n"/>
      <c r="H76" s="21" t="n"/>
      <c r="I76" s="39" t="n"/>
      <c r="J76" s="20" t="n"/>
      <c r="K76" s="20" t="n"/>
      <c r="L76" s="20" t="n"/>
      <c r="M76" s="20" t="n"/>
      <c r="N76" s="17" t="n"/>
      <c r="O76" s="23">
        <f>IF(N76="","",IFERROR(VLOOKUP(N76,'Parámetros'!$A$10:$B$14,2,FALSE),""))</f>
        <v/>
      </c>
      <c r="P76" s="24">
        <f>IF(OR(B76="",O76=""),"",IFERROR(B76+O76,""))</f>
        <v/>
      </c>
      <c r="Q76" s="17" t="n"/>
      <c r="R76" s="18" t="n"/>
      <c r="S76" s="23">
        <f>IF(B76="","",IFERROR(IF(R76&lt;&gt;"",MAX(0,R76-B76),MAX(0,TODAY()-B76)),""))</f>
        <v/>
      </c>
      <c r="T76" s="25">
        <f>IF(A76="","",IF(Q76="","Falta estado",IF(OR(Q76="Entregado",Q76="Cancelado"),"",IF(P76="","Falta plazo",IF(TODAY()&gt;P76,"Vencida",IF(P76-TODAY()&lt;='Parámetros'!$B$4,"Próxima","En plazo"))))))</f>
        <v/>
      </c>
      <c r="U76" s="20" t="n"/>
      <c r="AA76">
        <f>IFERROR(IF('Parámetros'!A80="","",'Parámetros'!A80),"")</f>
        <v/>
      </c>
      <c r="AB76">
        <f>IFERROR(IF('Parámetros'!D80="","",'Parámetros'!D80),"")</f>
        <v/>
      </c>
      <c r="AC76">
        <f>IFERROR(IF('Parámetros'!F80="","",'Parámetros'!F80),"")</f>
        <v/>
      </c>
      <c r="AD76">
        <f>IFERROR(IF(ROW()&lt;=8,'Parámetros'!B75,""),"")</f>
        <v/>
      </c>
    </row>
    <row r="77" ht="34" customHeight="1">
      <c r="A77" s="17" t="n"/>
      <c r="B77" s="18" t="n"/>
      <c r="C77" s="38" t="n"/>
      <c r="D77" s="20" t="n"/>
      <c r="E77" s="20" t="n"/>
      <c r="F77" s="20" t="n"/>
      <c r="G77" s="17" t="n"/>
      <c r="H77" s="21" t="n"/>
      <c r="I77" s="39" t="n"/>
      <c r="J77" s="20" t="n"/>
      <c r="K77" s="20" t="n"/>
      <c r="L77" s="20" t="n"/>
      <c r="M77" s="20" t="n"/>
      <c r="N77" s="17" t="n"/>
      <c r="O77" s="26">
        <f>IF(N77="","",IFERROR(VLOOKUP(N77,'Parámetros'!$A$10:$B$14,2,FALSE),""))</f>
        <v/>
      </c>
      <c r="P77" s="27">
        <f>IF(OR(B77="",O77=""),"",IFERROR(B77+O77,""))</f>
        <v/>
      </c>
      <c r="Q77" s="17" t="n"/>
      <c r="R77" s="18" t="n"/>
      <c r="S77" s="26">
        <f>IF(B77="","",IFERROR(IF(R77&lt;&gt;"",MAX(0,R77-B77),MAX(0,TODAY()-B77)),""))</f>
        <v/>
      </c>
      <c r="T77" s="28">
        <f>IF(A77="","",IF(Q77="","Falta estado",IF(OR(Q77="Entregado",Q77="Cancelado"),"",IF(P77="","Falta plazo",IF(TODAY()&gt;P77,"Vencida",IF(P77-TODAY()&lt;='Parámetros'!$B$4,"Próxima","En plazo"))))))</f>
        <v/>
      </c>
      <c r="U77" s="20" t="n"/>
      <c r="AA77">
        <f>IFERROR(IF('Parámetros'!A81="","",'Parámetros'!A81),"")</f>
        <v/>
      </c>
      <c r="AB77">
        <f>IFERROR(IF('Parámetros'!D81="","",'Parámetros'!D81),"")</f>
        <v/>
      </c>
      <c r="AC77">
        <f>IFERROR(IF('Parámetros'!F81="","",'Parámetros'!F81),"")</f>
        <v/>
      </c>
      <c r="AD77">
        <f>IFERROR(IF(ROW()&lt;=8,'Parámetros'!B76,""),"")</f>
        <v/>
      </c>
    </row>
    <row r="78" ht="34" customHeight="1">
      <c r="A78" s="17" t="n"/>
      <c r="B78" s="18" t="n"/>
      <c r="C78" s="38" t="n"/>
      <c r="D78" s="20" t="n"/>
      <c r="E78" s="20" t="n"/>
      <c r="F78" s="20" t="n"/>
      <c r="G78" s="17" t="n"/>
      <c r="H78" s="21" t="n"/>
      <c r="I78" s="39" t="n"/>
      <c r="J78" s="20" t="n"/>
      <c r="K78" s="20" t="n"/>
      <c r="L78" s="20" t="n"/>
      <c r="M78" s="20" t="n"/>
      <c r="N78" s="17" t="n"/>
      <c r="O78" s="23">
        <f>IF(N78="","",IFERROR(VLOOKUP(N78,'Parámetros'!$A$10:$B$14,2,FALSE),""))</f>
        <v/>
      </c>
      <c r="P78" s="24">
        <f>IF(OR(B78="",O78=""),"",IFERROR(B78+O78,""))</f>
        <v/>
      </c>
      <c r="Q78" s="17" t="n"/>
      <c r="R78" s="18" t="n"/>
      <c r="S78" s="23">
        <f>IF(B78="","",IFERROR(IF(R78&lt;&gt;"",MAX(0,R78-B78),MAX(0,TODAY()-B78)),""))</f>
        <v/>
      </c>
      <c r="T78" s="25">
        <f>IF(A78="","",IF(Q78="","Falta estado",IF(OR(Q78="Entregado",Q78="Cancelado"),"",IF(P78="","Falta plazo",IF(TODAY()&gt;P78,"Vencida",IF(P78-TODAY()&lt;='Parámetros'!$B$4,"Próxima","En plazo"))))))</f>
        <v/>
      </c>
      <c r="U78" s="20" t="n"/>
      <c r="AA78">
        <f>IFERROR(IF('Parámetros'!A82="","",'Parámetros'!A82),"")</f>
        <v/>
      </c>
      <c r="AB78">
        <f>IFERROR(IF('Parámetros'!D82="","",'Parámetros'!D82),"")</f>
        <v/>
      </c>
      <c r="AC78">
        <f>IFERROR(IF('Parámetros'!F82="","",'Parámetros'!F82),"")</f>
        <v/>
      </c>
      <c r="AD78">
        <f>IFERROR(IF(ROW()&lt;=8,'Parámetros'!B77,""),"")</f>
        <v/>
      </c>
    </row>
    <row r="79" ht="34" customHeight="1">
      <c r="A79" s="17" t="n"/>
      <c r="B79" s="18" t="n"/>
      <c r="C79" s="38" t="n"/>
      <c r="D79" s="20" t="n"/>
      <c r="E79" s="20" t="n"/>
      <c r="F79" s="20" t="n"/>
      <c r="G79" s="17" t="n"/>
      <c r="H79" s="21" t="n"/>
      <c r="I79" s="39" t="n"/>
      <c r="J79" s="20" t="n"/>
      <c r="K79" s="20" t="n"/>
      <c r="L79" s="20" t="n"/>
      <c r="M79" s="20" t="n"/>
      <c r="N79" s="17" t="n"/>
      <c r="O79" s="26">
        <f>IF(N79="","",IFERROR(VLOOKUP(N79,'Parámetros'!$A$10:$B$14,2,FALSE),""))</f>
        <v/>
      </c>
      <c r="P79" s="27">
        <f>IF(OR(B79="",O79=""),"",IFERROR(B79+O79,""))</f>
        <v/>
      </c>
      <c r="Q79" s="17" t="n"/>
      <c r="R79" s="18" t="n"/>
      <c r="S79" s="26">
        <f>IF(B79="","",IFERROR(IF(R79&lt;&gt;"",MAX(0,R79-B79),MAX(0,TODAY()-B79)),""))</f>
        <v/>
      </c>
      <c r="T79" s="28">
        <f>IF(A79="","",IF(Q79="","Falta estado",IF(OR(Q79="Entregado",Q79="Cancelado"),"",IF(P79="","Falta plazo",IF(TODAY()&gt;P79,"Vencida",IF(P79-TODAY()&lt;='Parámetros'!$B$4,"Próxima","En plazo"))))))</f>
        <v/>
      </c>
      <c r="U79" s="20" t="n"/>
      <c r="AA79">
        <f>IFERROR(IF('Parámetros'!A83="","",'Parámetros'!A83),"")</f>
        <v/>
      </c>
      <c r="AB79">
        <f>IFERROR(IF('Parámetros'!D83="","",'Parámetros'!D83),"")</f>
        <v/>
      </c>
      <c r="AC79">
        <f>IFERROR(IF('Parámetros'!F83="","",'Parámetros'!F83),"")</f>
        <v/>
      </c>
      <c r="AD79">
        <f>IFERROR(IF(ROW()&lt;=8,'Parámetros'!B78,""),"")</f>
        <v/>
      </c>
    </row>
    <row r="80" ht="34" customHeight="1">
      <c r="A80" s="17" t="n"/>
      <c r="B80" s="18" t="n"/>
      <c r="C80" s="38" t="n"/>
      <c r="D80" s="20" t="n"/>
      <c r="E80" s="20" t="n"/>
      <c r="F80" s="20" t="n"/>
      <c r="G80" s="17" t="n"/>
      <c r="H80" s="21" t="n"/>
      <c r="I80" s="39" t="n"/>
      <c r="J80" s="20" t="n"/>
      <c r="K80" s="20" t="n"/>
      <c r="L80" s="20" t="n"/>
      <c r="M80" s="20" t="n"/>
      <c r="N80" s="17" t="n"/>
      <c r="O80" s="23">
        <f>IF(N80="","",IFERROR(VLOOKUP(N80,'Parámetros'!$A$10:$B$14,2,FALSE),""))</f>
        <v/>
      </c>
      <c r="P80" s="24">
        <f>IF(OR(B80="",O80=""),"",IFERROR(B80+O80,""))</f>
        <v/>
      </c>
      <c r="Q80" s="17" t="n"/>
      <c r="R80" s="18" t="n"/>
      <c r="S80" s="23">
        <f>IF(B80="","",IFERROR(IF(R80&lt;&gt;"",MAX(0,R80-B80),MAX(0,TODAY()-B80)),""))</f>
        <v/>
      </c>
      <c r="T80" s="25">
        <f>IF(A80="","",IF(Q80="","Falta estado",IF(OR(Q80="Entregado",Q80="Cancelado"),"",IF(P80="","Falta plazo",IF(TODAY()&gt;P80,"Vencida",IF(P80-TODAY()&lt;='Parámetros'!$B$4,"Próxima","En plazo"))))))</f>
        <v/>
      </c>
      <c r="U80" s="20" t="n"/>
      <c r="AA80">
        <f>IFERROR(IF('Parámetros'!A84="","",'Parámetros'!A84),"")</f>
        <v/>
      </c>
      <c r="AB80">
        <f>IFERROR(IF('Parámetros'!D84="","",'Parámetros'!D84),"")</f>
        <v/>
      </c>
      <c r="AC80">
        <f>IFERROR(IF('Parámetros'!F84="","",'Parámetros'!F84),"")</f>
        <v/>
      </c>
      <c r="AD80">
        <f>IFERROR(IF(ROW()&lt;=8,'Parámetros'!B79,""),"")</f>
        <v/>
      </c>
    </row>
    <row r="81" ht="34" customHeight="1">
      <c r="A81" s="17" t="n"/>
      <c r="B81" s="18" t="n"/>
      <c r="C81" s="38" t="n"/>
      <c r="D81" s="20" t="n"/>
      <c r="E81" s="20" t="n"/>
      <c r="F81" s="20" t="n"/>
      <c r="G81" s="17" t="n"/>
      <c r="H81" s="21" t="n"/>
      <c r="I81" s="39" t="n"/>
      <c r="J81" s="20" t="n"/>
      <c r="K81" s="20" t="n"/>
      <c r="L81" s="20" t="n"/>
      <c r="M81" s="20" t="n"/>
      <c r="N81" s="17" t="n"/>
      <c r="O81" s="26">
        <f>IF(N81="","",IFERROR(VLOOKUP(N81,'Parámetros'!$A$10:$B$14,2,FALSE),""))</f>
        <v/>
      </c>
      <c r="P81" s="27">
        <f>IF(OR(B81="",O81=""),"",IFERROR(B81+O81,""))</f>
        <v/>
      </c>
      <c r="Q81" s="17" t="n"/>
      <c r="R81" s="18" t="n"/>
      <c r="S81" s="26">
        <f>IF(B81="","",IFERROR(IF(R81&lt;&gt;"",MAX(0,R81-B81),MAX(0,TODAY()-B81)),""))</f>
        <v/>
      </c>
      <c r="T81" s="28">
        <f>IF(A81="","",IF(Q81="","Falta estado",IF(OR(Q81="Entregado",Q81="Cancelado"),"",IF(P81="","Falta plazo",IF(TODAY()&gt;P81,"Vencida",IF(P81-TODAY()&lt;='Parámetros'!$B$4,"Próxima","En plazo"))))))</f>
        <v/>
      </c>
      <c r="U81" s="20" t="n"/>
      <c r="AA81">
        <f>IFERROR(IF('Parámetros'!A85="","",'Parámetros'!A85),"")</f>
        <v/>
      </c>
      <c r="AB81">
        <f>IFERROR(IF('Parámetros'!D85="","",'Parámetros'!D85),"")</f>
        <v/>
      </c>
      <c r="AC81">
        <f>IFERROR(IF('Parámetros'!F85="","",'Parámetros'!F85),"")</f>
        <v/>
      </c>
      <c r="AD81">
        <f>IFERROR(IF(ROW()&lt;=8,'Parámetros'!B80,""),"")</f>
        <v/>
      </c>
    </row>
    <row r="82" ht="34" customHeight="1">
      <c r="A82" s="17" t="n"/>
      <c r="B82" s="18" t="n"/>
      <c r="C82" s="38" t="n"/>
      <c r="D82" s="20" t="n"/>
      <c r="E82" s="20" t="n"/>
      <c r="F82" s="20" t="n"/>
      <c r="G82" s="17" t="n"/>
      <c r="H82" s="21" t="n"/>
      <c r="I82" s="39" t="n"/>
      <c r="J82" s="20" t="n"/>
      <c r="K82" s="20" t="n"/>
      <c r="L82" s="20" t="n"/>
      <c r="M82" s="20" t="n"/>
      <c r="N82" s="17" t="n"/>
      <c r="O82" s="23">
        <f>IF(N82="","",IFERROR(VLOOKUP(N82,'Parámetros'!$A$10:$B$14,2,FALSE),""))</f>
        <v/>
      </c>
      <c r="P82" s="24">
        <f>IF(OR(B82="",O82=""),"",IFERROR(B82+O82,""))</f>
        <v/>
      </c>
      <c r="Q82" s="17" t="n"/>
      <c r="R82" s="18" t="n"/>
      <c r="S82" s="23">
        <f>IF(B82="","",IFERROR(IF(R82&lt;&gt;"",MAX(0,R82-B82),MAX(0,TODAY()-B82)),""))</f>
        <v/>
      </c>
      <c r="T82" s="25">
        <f>IF(A82="","",IF(Q82="","Falta estado",IF(OR(Q82="Entregado",Q82="Cancelado"),"",IF(P82="","Falta plazo",IF(TODAY()&gt;P82,"Vencida",IF(P82-TODAY()&lt;='Parámetros'!$B$4,"Próxima","En plazo"))))))</f>
        <v/>
      </c>
      <c r="U82" s="20" t="n"/>
      <c r="AA82">
        <f>IFERROR(IF('Parámetros'!A86="","",'Parámetros'!A86),"")</f>
        <v/>
      </c>
      <c r="AB82">
        <f>IFERROR(IF('Parámetros'!D86="","",'Parámetros'!D86),"")</f>
        <v/>
      </c>
      <c r="AC82">
        <f>IFERROR(IF('Parámetros'!F86="","",'Parámetros'!F86),"")</f>
        <v/>
      </c>
      <c r="AD82">
        <f>IFERROR(IF(ROW()&lt;=8,'Parámetros'!B81,""),"")</f>
        <v/>
      </c>
    </row>
    <row r="83" ht="34" customHeight="1">
      <c r="A83" s="17" t="n"/>
      <c r="B83" s="18" t="n"/>
      <c r="C83" s="38" t="n"/>
      <c r="D83" s="20" t="n"/>
      <c r="E83" s="20" t="n"/>
      <c r="F83" s="20" t="n"/>
      <c r="G83" s="17" t="n"/>
      <c r="H83" s="21" t="n"/>
      <c r="I83" s="39" t="n"/>
      <c r="J83" s="20" t="n"/>
      <c r="K83" s="20" t="n"/>
      <c r="L83" s="20" t="n"/>
      <c r="M83" s="20" t="n"/>
      <c r="N83" s="17" t="n"/>
      <c r="O83" s="26">
        <f>IF(N83="","",IFERROR(VLOOKUP(N83,'Parámetros'!$A$10:$B$14,2,FALSE),""))</f>
        <v/>
      </c>
      <c r="P83" s="27">
        <f>IF(OR(B83="",O83=""),"",IFERROR(B83+O83,""))</f>
        <v/>
      </c>
      <c r="Q83" s="17" t="n"/>
      <c r="R83" s="18" t="n"/>
      <c r="S83" s="26">
        <f>IF(B83="","",IFERROR(IF(R83&lt;&gt;"",MAX(0,R83-B83),MAX(0,TODAY()-B83)),""))</f>
        <v/>
      </c>
      <c r="T83" s="28">
        <f>IF(A83="","",IF(Q83="","Falta estado",IF(OR(Q83="Entregado",Q83="Cancelado"),"",IF(P83="","Falta plazo",IF(TODAY()&gt;P83,"Vencida",IF(P83-TODAY()&lt;='Parámetros'!$B$4,"Próxima","En plazo"))))))</f>
        <v/>
      </c>
      <c r="U83" s="20" t="n"/>
      <c r="AA83">
        <f>IFERROR(IF('Parámetros'!A87="","",'Parámetros'!A87),"")</f>
        <v/>
      </c>
      <c r="AB83">
        <f>IFERROR(IF('Parámetros'!D87="","",'Parámetros'!D87),"")</f>
        <v/>
      </c>
      <c r="AC83">
        <f>IFERROR(IF('Parámetros'!F87="","",'Parámetros'!F87),"")</f>
        <v/>
      </c>
      <c r="AD83">
        <f>IFERROR(IF(ROW()&lt;=8,'Parámetros'!B82,""),"")</f>
        <v/>
      </c>
    </row>
    <row r="84" ht="34" customHeight="1">
      <c r="A84" s="17" t="n"/>
      <c r="B84" s="18" t="n"/>
      <c r="C84" s="38" t="n"/>
      <c r="D84" s="20" t="n"/>
      <c r="E84" s="20" t="n"/>
      <c r="F84" s="20" t="n"/>
      <c r="G84" s="17" t="n"/>
      <c r="H84" s="21" t="n"/>
      <c r="I84" s="39" t="n"/>
      <c r="J84" s="20" t="n"/>
      <c r="K84" s="20" t="n"/>
      <c r="L84" s="20" t="n"/>
      <c r="M84" s="20" t="n"/>
      <c r="N84" s="17" t="n"/>
      <c r="O84" s="23">
        <f>IF(N84="","",IFERROR(VLOOKUP(N84,'Parámetros'!$A$10:$B$14,2,FALSE),""))</f>
        <v/>
      </c>
      <c r="P84" s="24">
        <f>IF(OR(B84="",O84=""),"",IFERROR(B84+O84,""))</f>
        <v/>
      </c>
      <c r="Q84" s="17" t="n"/>
      <c r="R84" s="18" t="n"/>
      <c r="S84" s="23">
        <f>IF(B84="","",IFERROR(IF(R84&lt;&gt;"",MAX(0,R84-B84),MAX(0,TODAY()-B84)),""))</f>
        <v/>
      </c>
      <c r="T84" s="25">
        <f>IF(A84="","",IF(Q84="","Falta estado",IF(OR(Q84="Entregado",Q84="Cancelado"),"",IF(P84="","Falta plazo",IF(TODAY()&gt;P84,"Vencida",IF(P84-TODAY()&lt;='Parámetros'!$B$4,"Próxima","En plazo"))))))</f>
        <v/>
      </c>
      <c r="U84" s="20" t="n"/>
      <c r="AA84">
        <f>IFERROR(IF('Parámetros'!A88="","",'Parámetros'!A88),"")</f>
        <v/>
      </c>
      <c r="AB84">
        <f>IFERROR(IF('Parámetros'!D88="","",'Parámetros'!D88),"")</f>
        <v/>
      </c>
      <c r="AC84">
        <f>IFERROR(IF('Parámetros'!F88="","",'Parámetros'!F88),"")</f>
        <v/>
      </c>
      <c r="AD84">
        <f>IFERROR(IF(ROW()&lt;=8,'Parámetros'!B83,""),"")</f>
        <v/>
      </c>
    </row>
    <row r="85" ht="34" customHeight="1">
      <c r="A85" s="17" t="n"/>
      <c r="B85" s="18" t="n"/>
      <c r="C85" s="38" t="n"/>
      <c r="D85" s="20" t="n"/>
      <c r="E85" s="20" t="n"/>
      <c r="F85" s="20" t="n"/>
      <c r="G85" s="17" t="n"/>
      <c r="H85" s="21" t="n"/>
      <c r="I85" s="39" t="n"/>
      <c r="J85" s="20" t="n"/>
      <c r="K85" s="20" t="n"/>
      <c r="L85" s="20" t="n"/>
      <c r="M85" s="20" t="n"/>
      <c r="N85" s="17" t="n"/>
      <c r="O85" s="26">
        <f>IF(N85="","",IFERROR(VLOOKUP(N85,'Parámetros'!$A$10:$B$14,2,FALSE),""))</f>
        <v/>
      </c>
      <c r="P85" s="27">
        <f>IF(OR(B85="",O85=""),"",IFERROR(B85+O85,""))</f>
        <v/>
      </c>
      <c r="Q85" s="17" t="n"/>
      <c r="R85" s="18" t="n"/>
      <c r="S85" s="26">
        <f>IF(B85="","",IFERROR(IF(R85&lt;&gt;"",MAX(0,R85-B85),MAX(0,TODAY()-B85)),""))</f>
        <v/>
      </c>
      <c r="T85" s="28">
        <f>IF(A85="","",IF(Q85="","Falta estado",IF(OR(Q85="Entregado",Q85="Cancelado"),"",IF(P85="","Falta plazo",IF(TODAY()&gt;P85,"Vencida",IF(P85-TODAY()&lt;='Parámetros'!$B$4,"Próxima","En plazo"))))))</f>
        <v/>
      </c>
      <c r="U85" s="20" t="n"/>
      <c r="AA85">
        <f>IFERROR(IF('Parámetros'!A89="","",'Parámetros'!A89),"")</f>
        <v/>
      </c>
      <c r="AB85">
        <f>IFERROR(IF('Parámetros'!D89="","",'Parámetros'!D89),"")</f>
        <v/>
      </c>
      <c r="AC85">
        <f>IFERROR(IF('Parámetros'!F89="","",'Parámetros'!F89),"")</f>
        <v/>
      </c>
      <c r="AD85">
        <f>IFERROR(IF(ROW()&lt;=8,'Parámetros'!B84,""),"")</f>
        <v/>
      </c>
    </row>
    <row r="86" ht="34" customHeight="1">
      <c r="A86" s="17" t="n"/>
      <c r="B86" s="18" t="n"/>
      <c r="C86" s="38" t="n"/>
      <c r="D86" s="20" t="n"/>
      <c r="E86" s="20" t="n"/>
      <c r="F86" s="20" t="n"/>
      <c r="G86" s="17" t="n"/>
      <c r="H86" s="21" t="n"/>
      <c r="I86" s="39" t="n"/>
      <c r="J86" s="20" t="n"/>
      <c r="K86" s="20" t="n"/>
      <c r="L86" s="20" t="n"/>
      <c r="M86" s="20" t="n"/>
      <c r="N86" s="17" t="n"/>
      <c r="O86" s="23">
        <f>IF(N86="","",IFERROR(VLOOKUP(N86,'Parámetros'!$A$10:$B$14,2,FALSE),""))</f>
        <v/>
      </c>
      <c r="P86" s="24">
        <f>IF(OR(B86="",O86=""),"",IFERROR(B86+O86,""))</f>
        <v/>
      </c>
      <c r="Q86" s="17" t="n"/>
      <c r="R86" s="18" t="n"/>
      <c r="S86" s="23">
        <f>IF(B86="","",IFERROR(IF(R86&lt;&gt;"",MAX(0,R86-B86),MAX(0,TODAY()-B86)),""))</f>
        <v/>
      </c>
      <c r="T86" s="25">
        <f>IF(A86="","",IF(Q86="","Falta estado",IF(OR(Q86="Entregado",Q86="Cancelado"),"",IF(P86="","Falta plazo",IF(TODAY()&gt;P86,"Vencida",IF(P86-TODAY()&lt;='Parámetros'!$B$4,"Próxima","En plazo"))))))</f>
        <v/>
      </c>
      <c r="U86" s="20" t="n"/>
      <c r="AA86">
        <f>IFERROR(IF('Parámetros'!A90="","",'Parámetros'!A90),"")</f>
        <v/>
      </c>
      <c r="AB86">
        <f>IFERROR(IF('Parámetros'!D90="","",'Parámetros'!D90),"")</f>
        <v/>
      </c>
      <c r="AC86">
        <f>IFERROR(IF('Parámetros'!F90="","",'Parámetros'!F90),"")</f>
        <v/>
      </c>
      <c r="AD86">
        <f>IFERROR(IF(ROW()&lt;=8,'Parámetros'!B85,""),"")</f>
        <v/>
      </c>
    </row>
    <row r="87" ht="34" customHeight="1">
      <c r="A87" s="17" t="n"/>
      <c r="B87" s="18" t="n"/>
      <c r="C87" s="38" t="n"/>
      <c r="D87" s="20" t="n"/>
      <c r="E87" s="20" t="n"/>
      <c r="F87" s="20" t="n"/>
      <c r="G87" s="17" t="n"/>
      <c r="H87" s="21" t="n"/>
      <c r="I87" s="39" t="n"/>
      <c r="J87" s="20" t="n"/>
      <c r="K87" s="20" t="n"/>
      <c r="L87" s="20" t="n"/>
      <c r="M87" s="20" t="n"/>
      <c r="N87" s="17" t="n"/>
      <c r="O87" s="26">
        <f>IF(N87="","",IFERROR(VLOOKUP(N87,'Parámetros'!$A$10:$B$14,2,FALSE),""))</f>
        <v/>
      </c>
      <c r="P87" s="27">
        <f>IF(OR(B87="",O87=""),"",IFERROR(B87+O87,""))</f>
        <v/>
      </c>
      <c r="Q87" s="17" t="n"/>
      <c r="R87" s="18" t="n"/>
      <c r="S87" s="26">
        <f>IF(B87="","",IFERROR(IF(R87&lt;&gt;"",MAX(0,R87-B87),MAX(0,TODAY()-B87)),""))</f>
        <v/>
      </c>
      <c r="T87" s="28">
        <f>IF(A87="","",IF(Q87="","Falta estado",IF(OR(Q87="Entregado",Q87="Cancelado"),"",IF(P87="","Falta plazo",IF(TODAY()&gt;P87,"Vencida",IF(P87-TODAY()&lt;='Parámetros'!$B$4,"Próxima","En plazo"))))))</f>
        <v/>
      </c>
      <c r="U87" s="20" t="n"/>
      <c r="AA87">
        <f>IFERROR(IF('Parámetros'!A91="","",'Parámetros'!A91),"")</f>
        <v/>
      </c>
      <c r="AB87">
        <f>IFERROR(IF('Parámetros'!D91="","",'Parámetros'!D91),"")</f>
        <v/>
      </c>
      <c r="AC87">
        <f>IFERROR(IF('Parámetros'!F91="","",'Parámetros'!F91),"")</f>
        <v/>
      </c>
      <c r="AD87">
        <f>IFERROR(IF(ROW()&lt;=8,'Parámetros'!B86,""),"")</f>
        <v/>
      </c>
    </row>
    <row r="88" ht="34" customHeight="1">
      <c r="A88" s="17" t="n"/>
      <c r="B88" s="18" t="n"/>
      <c r="C88" s="38" t="n"/>
      <c r="D88" s="20" t="n"/>
      <c r="E88" s="20" t="n"/>
      <c r="F88" s="20" t="n"/>
      <c r="G88" s="17" t="n"/>
      <c r="H88" s="21" t="n"/>
      <c r="I88" s="39" t="n"/>
      <c r="J88" s="20" t="n"/>
      <c r="K88" s="20" t="n"/>
      <c r="L88" s="20" t="n"/>
      <c r="M88" s="20" t="n"/>
      <c r="N88" s="17" t="n"/>
      <c r="O88" s="23">
        <f>IF(N88="","",IFERROR(VLOOKUP(N88,'Parámetros'!$A$10:$B$14,2,FALSE),""))</f>
        <v/>
      </c>
      <c r="P88" s="24">
        <f>IF(OR(B88="",O88=""),"",IFERROR(B88+O88,""))</f>
        <v/>
      </c>
      <c r="Q88" s="17" t="n"/>
      <c r="R88" s="18" t="n"/>
      <c r="S88" s="23">
        <f>IF(B88="","",IFERROR(IF(R88&lt;&gt;"",MAX(0,R88-B88),MAX(0,TODAY()-B88)),""))</f>
        <v/>
      </c>
      <c r="T88" s="25">
        <f>IF(A88="","",IF(Q88="","Falta estado",IF(OR(Q88="Entregado",Q88="Cancelado"),"",IF(P88="","Falta plazo",IF(TODAY()&gt;P88,"Vencida",IF(P88-TODAY()&lt;='Parámetros'!$B$4,"Próxima","En plazo"))))))</f>
        <v/>
      </c>
      <c r="U88" s="20" t="n"/>
      <c r="AA88">
        <f>IFERROR(IF('Parámetros'!A92="","",'Parámetros'!A92),"")</f>
        <v/>
      </c>
      <c r="AB88">
        <f>IFERROR(IF('Parámetros'!D92="","",'Parámetros'!D92),"")</f>
        <v/>
      </c>
      <c r="AC88">
        <f>IFERROR(IF('Parámetros'!F92="","",'Parámetros'!F92),"")</f>
        <v/>
      </c>
      <c r="AD88">
        <f>IFERROR(IF(ROW()&lt;=8,'Parámetros'!B87,""),"")</f>
        <v/>
      </c>
    </row>
    <row r="89" ht="34" customHeight="1">
      <c r="A89" s="17" t="n"/>
      <c r="B89" s="18" t="n"/>
      <c r="C89" s="38" t="n"/>
      <c r="D89" s="20" t="n"/>
      <c r="E89" s="20" t="n"/>
      <c r="F89" s="20" t="n"/>
      <c r="G89" s="17" t="n"/>
      <c r="H89" s="21" t="n"/>
      <c r="I89" s="39" t="n"/>
      <c r="J89" s="20" t="n"/>
      <c r="K89" s="20" t="n"/>
      <c r="L89" s="20" t="n"/>
      <c r="M89" s="20" t="n"/>
      <c r="N89" s="17" t="n"/>
      <c r="O89" s="26">
        <f>IF(N89="","",IFERROR(VLOOKUP(N89,'Parámetros'!$A$10:$B$14,2,FALSE),""))</f>
        <v/>
      </c>
      <c r="P89" s="27">
        <f>IF(OR(B89="",O89=""),"",IFERROR(B89+O89,""))</f>
        <v/>
      </c>
      <c r="Q89" s="17" t="n"/>
      <c r="R89" s="18" t="n"/>
      <c r="S89" s="26">
        <f>IF(B89="","",IFERROR(IF(R89&lt;&gt;"",MAX(0,R89-B89),MAX(0,TODAY()-B89)),""))</f>
        <v/>
      </c>
      <c r="T89" s="28">
        <f>IF(A89="","",IF(Q89="","Falta estado",IF(OR(Q89="Entregado",Q89="Cancelado"),"",IF(P89="","Falta plazo",IF(TODAY()&gt;P89,"Vencida",IF(P89-TODAY()&lt;='Parámetros'!$B$4,"Próxima","En plazo"))))))</f>
        <v/>
      </c>
      <c r="U89" s="20" t="n"/>
      <c r="AA89">
        <f>IFERROR(IF('Parámetros'!A93="","",'Parámetros'!A93),"")</f>
        <v/>
      </c>
      <c r="AB89">
        <f>IFERROR(IF('Parámetros'!D93="","",'Parámetros'!D93),"")</f>
        <v/>
      </c>
      <c r="AC89">
        <f>IFERROR(IF('Parámetros'!F93="","",'Parámetros'!F93),"")</f>
        <v/>
      </c>
      <c r="AD89">
        <f>IFERROR(IF(ROW()&lt;=8,'Parámetros'!B88,""),"")</f>
        <v/>
      </c>
    </row>
    <row r="90" ht="34" customHeight="1">
      <c r="A90" s="17" t="n"/>
      <c r="B90" s="18" t="n"/>
      <c r="C90" s="38" t="n"/>
      <c r="D90" s="20" t="n"/>
      <c r="E90" s="20" t="n"/>
      <c r="F90" s="20" t="n"/>
      <c r="G90" s="17" t="n"/>
      <c r="H90" s="21" t="n"/>
      <c r="I90" s="39" t="n"/>
      <c r="J90" s="20" t="n"/>
      <c r="K90" s="20" t="n"/>
      <c r="L90" s="20" t="n"/>
      <c r="M90" s="20" t="n"/>
      <c r="N90" s="17" t="n"/>
      <c r="O90" s="23">
        <f>IF(N90="","",IFERROR(VLOOKUP(N90,'Parámetros'!$A$10:$B$14,2,FALSE),""))</f>
        <v/>
      </c>
      <c r="P90" s="24">
        <f>IF(OR(B90="",O90=""),"",IFERROR(B90+O90,""))</f>
        <v/>
      </c>
      <c r="Q90" s="17" t="n"/>
      <c r="R90" s="18" t="n"/>
      <c r="S90" s="23">
        <f>IF(B90="","",IFERROR(IF(R90&lt;&gt;"",MAX(0,R90-B90),MAX(0,TODAY()-B90)),""))</f>
        <v/>
      </c>
      <c r="T90" s="25">
        <f>IF(A90="","",IF(Q90="","Falta estado",IF(OR(Q90="Entregado",Q90="Cancelado"),"",IF(P90="","Falta plazo",IF(TODAY()&gt;P90,"Vencida",IF(P90-TODAY()&lt;='Parámetros'!$B$4,"Próxima","En plazo"))))))</f>
        <v/>
      </c>
      <c r="U90" s="20" t="n"/>
      <c r="AA90">
        <f>IFERROR(IF('Parámetros'!A94="","",'Parámetros'!A94),"")</f>
        <v/>
      </c>
      <c r="AB90">
        <f>IFERROR(IF('Parámetros'!D94="","",'Parámetros'!D94),"")</f>
        <v/>
      </c>
      <c r="AC90">
        <f>IFERROR(IF('Parámetros'!F94="","",'Parámetros'!F94),"")</f>
        <v/>
      </c>
      <c r="AD90">
        <f>IFERROR(IF(ROW()&lt;=8,'Parámetros'!B89,""),"")</f>
        <v/>
      </c>
    </row>
    <row r="91" ht="34" customHeight="1">
      <c r="A91" s="17" t="n"/>
      <c r="B91" s="18" t="n"/>
      <c r="C91" s="38" t="n"/>
      <c r="D91" s="20" t="n"/>
      <c r="E91" s="20" t="n"/>
      <c r="F91" s="20" t="n"/>
      <c r="G91" s="17" t="n"/>
      <c r="H91" s="21" t="n"/>
      <c r="I91" s="39" t="n"/>
      <c r="J91" s="20" t="n"/>
      <c r="K91" s="20" t="n"/>
      <c r="L91" s="20" t="n"/>
      <c r="M91" s="20" t="n"/>
      <c r="N91" s="17" t="n"/>
      <c r="O91" s="26">
        <f>IF(N91="","",IFERROR(VLOOKUP(N91,'Parámetros'!$A$10:$B$14,2,FALSE),""))</f>
        <v/>
      </c>
      <c r="P91" s="27">
        <f>IF(OR(B91="",O91=""),"",IFERROR(B91+O91,""))</f>
        <v/>
      </c>
      <c r="Q91" s="17" t="n"/>
      <c r="R91" s="18" t="n"/>
      <c r="S91" s="26">
        <f>IF(B91="","",IFERROR(IF(R91&lt;&gt;"",MAX(0,R91-B91),MAX(0,TODAY()-B91)),""))</f>
        <v/>
      </c>
      <c r="T91" s="28">
        <f>IF(A91="","",IF(Q91="","Falta estado",IF(OR(Q91="Entregado",Q91="Cancelado"),"",IF(P91="","Falta plazo",IF(TODAY()&gt;P91,"Vencida",IF(P91-TODAY()&lt;='Parámetros'!$B$4,"Próxima","En plazo"))))))</f>
        <v/>
      </c>
      <c r="U91" s="20" t="n"/>
      <c r="AA91">
        <f>IFERROR(IF('Parámetros'!A95="","",'Parámetros'!A95),"")</f>
        <v/>
      </c>
      <c r="AB91">
        <f>IFERROR(IF('Parámetros'!D95="","",'Parámetros'!D95),"")</f>
        <v/>
      </c>
      <c r="AC91">
        <f>IFERROR(IF('Parámetros'!F95="","",'Parámetros'!F95),"")</f>
        <v/>
      </c>
      <c r="AD91">
        <f>IFERROR(IF(ROW()&lt;=8,'Parámetros'!B90,""),"")</f>
        <v/>
      </c>
    </row>
    <row r="92" ht="34" customHeight="1">
      <c r="A92" s="17" t="n"/>
      <c r="B92" s="18" t="n"/>
      <c r="C92" s="38" t="n"/>
      <c r="D92" s="20" t="n"/>
      <c r="E92" s="20" t="n"/>
      <c r="F92" s="20" t="n"/>
      <c r="G92" s="17" t="n"/>
      <c r="H92" s="21" t="n"/>
      <c r="I92" s="39" t="n"/>
      <c r="J92" s="20" t="n"/>
      <c r="K92" s="20" t="n"/>
      <c r="L92" s="20" t="n"/>
      <c r="M92" s="20" t="n"/>
      <c r="N92" s="17" t="n"/>
      <c r="O92" s="23">
        <f>IF(N92="","",IFERROR(VLOOKUP(N92,'Parámetros'!$A$10:$B$14,2,FALSE),""))</f>
        <v/>
      </c>
      <c r="P92" s="24">
        <f>IF(OR(B92="",O92=""),"",IFERROR(B92+O92,""))</f>
        <v/>
      </c>
      <c r="Q92" s="17" t="n"/>
      <c r="R92" s="18" t="n"/>
      <c r="S92" s="23">
        <f>IF(B92="","",IFERROR(IF(R92&lt;&gt;"",MAX(0,R92-B92),MAX(0,TODAY()-B92)),""))</f>
        <v/>
      </c>
      <c r="T92" s="25">
        <f>IF(A92="","",IF(Q92="","Falta estado",IF(OR(Q92="Entregado",Q92="Cancelado"),"",IF(P92="","Falta plazo",IF(TODAY()&gt;P92,"Vencida",IF(P92-TODAY()&lt;='Parámetros'!$B$4,"Próxima","En plazo"))))))</f>
        <v/>
      </c>
      <c r="U92" s="20" t="n"/>
      <c r="AA92">
        <f>IFERROR(IF('Parámetros'!A96="","",'Parámetros'!A96),"")</f>
        <v/>
      </c>
      <c r="AB92">
        <f>IFERROR(IF('Parámetros'!D96="","",'Parámetros'!D96),"")</f>
        <v/>
      </c>
      <c r="AC92">
        <f>IFERROR(IF('Parámetros'!F96="","",'Parámetros'!F96),"")</f>
        <v/>
      </c>
      <c r="AD92">
        <f>IFERROR(IF(ROW()&lt;=8,'Parámetros'!B91,""),"")</f>
        <v/>
      </c>
    </row>
    <row r="93" ht="34" customHeight="1">
      <c r="A93" s="17" t="n"/>
      <c r="B93" s="18" t="n"/>
      <c r="C93" s="38" t="n"/>
      <c r="D93" s="20" t="n"/>
      <c r="E93" s="20" t="n"/>
      <c r="F93" s="20" t="n"/>
      <c r="G93" s="17" t="n"/>
      <c r="H93" s="21" t="n"/>
      <c r="I93" s="39" t="n"/>
      <c r="J93" s="20" t="n"/>
      <c r="K93" s="20" t="n"/>
      <c r="L93" s="20" t="n"/>
      <c r="M93" s="20" t="n"/>
      <c r="N93" s="17" t="n"/>
      <c r="O93" s="26">
        <f>IF(N93="","",IFERROR(VLOOKUP(N93,'Parámetros'!$A$10:$B$14,2,FALSE),""))</f>
        <v/>
      </c>
      <c r="P93" s="27">
        <f>IF(OR(B93="",O93=""),"",IFERROR(B93+O93,""))</f>
        <v/>
      </c>
      <c r="Q93" s="17" t="n"/>
      <c r="R93" s="18" t="n"/>
      <c r="S93" s="26">
        <f>IF(B93="","",IFERROR(IF(R93&lt;&gt;"",MAX(0,R93-B93),MAX(0,TODAY()-B93)),""))</f>
        <v/>
      </c>
      <c r="T93" s="28">
        <f>IF(A93="","",IF(Q93="","Falta estado",IF(OR(Q93="Entregado",Q93="Cancelado"),"",IF(P93="","Falta plazo",IF(TODAY()&gt;P93,"Vencida",IF(P93-TODAY()&lt;='Parámetros'!$B$4,"Próxima","En plazo"))))))</f>
        <v/>
      </c>
      <c r="U93" s="20" t="n"/>
      <c r="AA93">
        <f>IFERROR(IF('Parámetros'!A97="","",'Parámetros'!A97),"")</f>
        <v/>
      </c>
      <c r="AB93">
        <f>IFERROR(IF('Parámetros'!D97="","",'Parámetros'!D97),"")</f>
        <v/>
      </c>
      <c r="AC93">
        <f>IFERROR(IF('Parámetros'!F97="","",'Parámetros'!F97),"")</f>
        <v/>
      </c>
      <c r="AD93">
        <f>IFERROR(IF(ROW()&lt;=8,'Parámetros'!B92,""),"")</f>
        <v/>
      </c>
    </row>
    <row r="94" ht="34" customHeight="1">
      <c r="A94" s="17" t="n"/>
      <c r="B94" s="18" t="n"/>
      <c r="C94" s="38" t="n"/>
      <c r="D94" s="20" t="n"/>
      <c r="E94" s="20" t="n"/>
      <c r="F94" s="20" t="n"/>
      <c r="G94" s="17" t="n"/>
      <c r="H94" s="21" t="n"/>
      <c r="I94" s="39" t="n"/>
      <c r="J94" s="20" t="n"/>
      <c r="K94" s="20" t="n"/>
      <c r="L94" s="20" t="n"/>
      <c r="M94" s="20" t="n"/>
      <c r="N94" s="17" t="n"/>
      <c r="O94" s="23">
        <f>IF(N94="","",IFERROR(VLOOKUP(N94,'Parámetros'!$A$10:$B$14,2,FALSE),""))</f>
        <v/>
      </c>
      <c r="P94" s="24">
        <f>IF(OR(B94="",O94=""),"",IFERROR(B94+O94,""))</f>
        <v/>
      </c>
      <c r="Q94" s="17" t="n"/>
      <c r="R94" s="18" t="n"/>
      <c r="S94" s="23">
        <f>IF(B94="","",IFERROR(IF(R94&lt;&gt;"",MAX(0,R94-B94),MAX(0,TODAY()-B94)),""))</f>
        <v/>
      </c>
      <c r="T94" s="25">
        <f>IF(A94="","",IF(Q94="","Falta estado",IF(OR(Q94="Entregado",Q94="Cancelado"),"",IF(P94="","Falta plazo",IF(TODAY()&gt;P94,"Vencida",IF(P94-TODAY()&lt;='Parámetros'!$B$4,"Próxima","En plazo"))))))</f>
        <v/>
      </c>
      <c r="U94" s="20" t="n"/>
      <c r="AA94">
        <f>IFERROR(IF('Parámetros'!A98="","",'Parámetros'!A98),"")</f>
        <v/>
      </c>
      <c r="AB94">
        <f>IFERROR(IF('Parámetros'!D98="","",'Parámetros'!D98),"")</f>
        <v/>
      </c>
      <c r="AC94">
        <f>IFERROR(IF('Parámetros'!F98="","",'Parámetros'!F98),"")</f>
        <v/>
      </c>
      <c r="AD94">
        <f>IFERROR(IF(ROW()&lt;=8,'Parámetros'!B93,""),"")</f>
        <v/>
      </c>
    </row>
    <row r="95" ht="34" customHeight="1">
      <c r="A95" s="17" t="n"/>
      <c r="B95" s="18" t="n"/>
      <c r="C95" s="38" t="n"/>
      <c r="D95" s="20" t="n"/>
      <c r="E95" s="20" t="n"/>
      <c r="F95" s="20" t="n"/>
      <c r="G95" s="17" t="n"/>
      <c r="H95" s="21" t="n"/>
      <c r="I95" s="39" t="n"/>
      <c r="J95" s="20" t="n"/>
      <c r="K95" s="20" t="n"/>
      <c r="L95" s="20" t="n"/>
      <c r="M95" s="20" t="n"/>
      <c r="N95" s="17" t="n"/>
      <c r="O95" s="26">
        <f>IF(N95="","",IFERROR(VLOOKUP(N95,'Parámetros'!$A$10:$B$14,2,FALSE),""))</f>
        <v/>
      </c>
      <c r="P95" s="27">
        <f>IF(OR(B95="",O95=""),"",IFERROR(B95+O95,""))</f>
        <v/>
      </c>
      <c r="Q95" s="17" t="n"/>
      <c r="R95" s="18" t="n"/>
      <c r="S95" s="26">
        <f>IF(B95="","",IFERROR(IF(R95&lt;&gt;"",MAX(0,R95-B95),MAX(0,TODAY()-B95)),""))</f>
        <v/>
      </c>
      <c r="T95" s="28">
        <f>IF(A95="","",IF(Q95="","Falta estado",IF(OR(Q95="Entregado",Q95="Cancelado"),"",IF(P95="","Falta plazo",IF(TODAY()&gt;P95,"Vencida",IF(P95-TODAY()&lt;='Parámetros'!$B$4,"Próxima","En plazo"))))))</f>
        <v/>
      </c>
      <c r="U95" s="20" t="n"/>
      <c r="AA95">
        <f>IFERROR(IF('Parámetros'!A99="","",'Parámetros'!A99),"")</f>
        <v/>
      </c>
      <c r="AB95">
        <f>IFERROR(IF('Parámetros'!D99="","",'Parámetros'!D99),"")</f>
        <v/>
      </c>
      <c r="AC95">
        <f>IFERROR(IF('Parámetros'!F99="","",'Parámetros'!F99),"")</f>
        <v/>
      </c>
      <c r="AD95">
        <f>IFERROR(IF(ROW()&lt;=8,'Parámetros'!B94,""),"")</f>
        <v/>
      </c>
    </row>
    <row r="96" ht="34" customHeight="1">
      <c r="A96" s="17" t="n"/>
      <c r="B96" s="18" t="n"/>
      <c r="C96" s="38" t="n"/>
      <c r="D96" s="20" t="n"/>
      <c r="E96" s="20" t="n"/>
      <c r="F96" s="20" t="n"/>
      <c r="G96" s="17" t="n"/>
      <c r="H96" s="21" t="n"/>
      <c r="I96" s="39" t="n"/>
      <c r="J96" s="20" t="n"/>
      <c r="K96" s="20" t="n"/>
      <c r="L96" s="20" t="n"/>
      <c r="M96" s="20" t="n"/>
      <c r="N96" s="17" t="n"/>
      <c r="O96" s="23">
        <f>IF(N96="","",IFERROR(VLOOKUP(N96,'Parámetros'!$A$10:$B$14,2,FALSE),""))</f>
        <v/>
      </c>
      <c r="P96" s="24">
        <f>IF(OR(B96="",O96=""),"",IFERROR(B96+O96,""))</f>
        <v/>
      </c>
      <c r="Q96" s="17" t="n"/>
      <c r="R96" s="18" t="n"/>
      <c r="S96" s="23">
        <f>IF(B96="","",IFERROR(IF(R96&lt;&gt;"",MAX(0,R96-B96),MAX(0,TODAY()-B96)),""))</f>
        <v/>
      </c>
      <c r="T96" s="25">
        <f>IF(A96="","",IF(Q96="","Falta estado",IF(OR(Q96="Entregado",Q96="Cancelado"),"",IF(P96="","Falta plazo",IF(TODAY()&gt;P96,"Vencida",IF(P96-TODAY()&lt;='Parámetros'!$B$4,"Próxima","En plazo"))))))</f>
        <v/>
      </c>
      <c r="U96" s="20" t="n"/>
      <c r="AA96">
        <f>IFERROR(IF('Parámetros'!A100="","",'Parámetros'!A100),"")</f>
        <v/>
      </c>
      <c r="AB96">
        <f>IFERROR(IF('Parámetros'!D100="","",'Parámetros'!D100),"")</f>
        <v/>
      </c>
      <c r="AC96">
        <f>IFERROR(IF('Parámetros'!F100="","",'Parámetros'!F100),"")</f>
        <v/>
      </c>
      <c r="AD96">
        <f>IFERROR(IF(ROW()&lt;=8,'Parámetros'!B95,""),"")</f>
        <v/>
      </c>
    </row>
    <row r="97" ht="34" customHeight="1">
      <c r="A97" s="17" t="n"/>
      <c r="B97" s="18" t="n"/>
      <c r="C97" s="38" t="n"/>
      <c r="D97" s="20" t="n"/>
      <c r="E97" s="20" t="n"/>
      <c r="F97" s="20" t="n"/>
      <c r="G97" s="17" t="n"/>
      <c r="H97" s="21" t="n"/>
      <c r="I97" s="39" t="n"/>
      <c r="J97" s="20" t="n"/>
      <c r="K97" s="20" t="n"/>
      <c r="L97" s="20" t="n"/>
      <c r="M97" s="20" t="n"/>
      <c r="N97" s="17" t="n"/>
      <c r="O97" s="26">
        <f>IF(N97="","",IFERROR(VLOOKUP(N97,'Parámetros'!$A$10:$B$14,2,FALSE),""))</f>
        <v/>
      </c>
      <c r="P97" s="27">
        <f>IF(OR(B97="",O97=""),"",IFERROR(B97+O97,""))</f>
        <v/>
      </c>
      <c r="Q97" s="17" t="n"/>
      <c r="R97" s="18" t="n"/>
      <c r="S97" s="26">
        <f>IF(B97="","",IFERROR(IF(R97&lt;&gt;"",MAX(0,R97-B97),MAX(0,TODAY()-B97)),""))</f>
        <v/>
      </c>
      <c r="T97" s="28">
        <f>IF(A97="","",IF(Q97="","Falta estado",IF(OR(Q97="Entregado",Q97="Cancelado"),"",IF(P97="","Falta plazo",IF(TODAY()&gt;P97,"Vencida",IF(P97-TODAY()&lt;='Parámetros'!$B$4,"Próxima","En plazo"))))))</f>
        <v/>
      </c>
      <c r="U97" s="20" t="n"/>
      <c r="AA97">
        <f>IFERROR(IF('Parámetros'!A101="","",'Parámetros'!A101),"")</f>
        <v/>
      </c>
      <c r="AB97">
        <f>IFERROR(IF('Parámetros'!D101="","",'Parámetros'!D101),"")</f>
        <v/>
      </c>
      <c r="AC97">
        <f>IFERROR(IF('Parámetros'!F101="","",'Parámetros'!F101),"")</f>
        <v/>
      </c>
      <c r="AD97">
        <f>IFERROR(IF(ROW()&lt;=8,'Parámetros'!B96,""),"")</f>
        <v/>
      </c>
    </row>
    <row r="98" ht="34" customHeight="1">
      <c r="A98" s="17" t="n"/>
      <c r="B98" s="18" t="n"/>
      <c r="C98" s="38" t="n"/>
      <c r="D98" s="20" t="n"/>
      <c r="E98" s="20" t="n"/>
      <c r="F98" s="20" t="n"/>
      <c r="G98" s="17" t="n"/>
      <c r="H98" s="21" t="n"/>
      <c r="I98" s="39" t="n"/>
      <c r="J98" s="20" t="n"/>
      <c r="K98" s="20" t="n"/>
      <c r="L98" s="20" t="n"/>
      <c r="M98" s="20" t="n"/>
      <c r="N98" s="17" t="n"/>
      <c r="O98" s="23">
        <f>IF(N98="","",IFERROR(VLOOKUP(N98,'Parámetros'!$A$10:$B$14,2,FALSE),""))</f>
        <v/>
      </c>
      <c r="P98" s="24">
        <f>IF(OR(B98="",O98=""),"",IFERROR(B98+O98,""))</f>
        <v/>
      </c>
      <c r="Q98" s="17" t="n"/>
      <c r="R98" s="18" t="n"/>
      <c r="S98" s="23">
        <f>IF(B98="","",IFERROR(IF(R98&lt;&gt;"",MAX(0,R98-B98),MAX(0,TODAY()-B98)),""))</f>
        <v/>
      </c>
      <c r="T98" s="25">
        <f>IF(A98="","",IF(Q98="","Falta estado",IF(OR(Q98="Entregado",Q98="Cancelado"),"",IF(P98="","Falta plazo",IF(TODAY()&gt;P98,"Vencida",IF(P98-TODAY()&lt;='Parámetros'!$B$4,"Próxima","En plazo"))))))</f>
        <v/>
      </c>
      <c r="U98" s="20" t="n"/>
      <c r="AA98">
        <f>IFERROR(IF('Parámetros'!A102="","",'Parámetros'!A102),"")</f>
        <v/>
      </c>
      <c r="AB98">
        <f>IFERROR(IF('Parámetros'!D102="","",'Parámetros'!D102),"")</f>
        <v/>
      </c>
      <c r="AC98">
        <f>IFERROR(IF('Parámetros'!F102="","",'Parámetros'!F102),"")</f>
        <v/>
      </c>
      <c r="AD98">
        <f>IFERROR(IF(ROW()&lt;=8,'Parámetros'!B97,""),"")</f>
        <v/>
      </c>
    </row>
    <row r="99" ht="34" customHeight="1">
      <c r="A99" s="17" t="n"/>
      <c r="B99" s="18" t="n"/>
      <c r="C99" s="38" t="n"/>
      <c r="D99" s="20" t="n"/>
      <c r="E99" s="20" t="n"/>
      <c r="F99" s="20" t="n"/>
      <c r="G99" s="17" t="n"/>
      <c r="H99" s="21" t="n"/>
      <c r="I99" s="39" t="n"/>
      <c r="J99" s="20" t="n"/>
      <c r="K99" s="20" t="n"/>
      <c r="L99" s="20" t="n"/>
      <c r="M99" s="20" t="n"/>
      <c r="N99" s="17" t="n"/>
      <c r="O99" s="26">
        <f>IF(N99="","",IFERROR(VLOOKUP(N99,'Parámetros'!$A$10:$B$14,2,FALSE),""))</f>
        <v/>
      </c>
      <c r="P99" s="27">
        <f>IF(OR(B99="",O99=""),"",IFERROR(B99+O99,""))</f>
        <v/>
      </c>
      <c r="Q99" s="17" t="n"/>
      <c r="R99" s="18" t="n"/>
      <c r="S99" s="26">
        <f>IF(B99="","",IFERROR(IF(R99&lt;&gt;"",MAX(0,R99-B99),MAX(0,TODAY()-B99)),""))</f>
        <v/>
      </c>
      <c r="T99" s="28">
        <f>IF(A99="","",IF(Q99="","Falta estado",IF(OR(Q99="Entregado",Q99="Cancelado"),"",IF(P99="","Falta plazo",IF(TODAY()&gt;P99,"Vencida",IF(P99-TODAY()&lt;='Parámetros'!$B$4,"Próxima","En plazo"))))))</f>
        <v/>
      </c>
      <c r="U99" s="20" t="n"/>
      <c r="AA99">
        <f>IFERROR(IF('Parámetros'!A103="","",'Parámetros'!A103),"")</f>
        <v/>
      </c>
      <c r="AB99">
        <f>IFERROR(IF('Parámetros'!D103="","",'Parámetros'!D103),"")</f>
        <v/>
      </c>
      <c r="AC99">
        <f>IFERROR(IF('Parámetros'!F103="","",'Parámetros'!F103),"")</f>
        <v/>
      </c>
      <c r="AD99">
        <f>IFERROR(IF(ROW()&lt;=8,'Parámetros'!B98,""),"")</f>
        <v/>
      </c>
    </row>
    <row r="100" ht="34" customHeight="1">
      <c r="A100" s="17" t="n"/>
      <c r="B100" s="18" t="n"/>
      <c r="C100" s="38" t="n"/>
      <c r="D100" s="20" t="n"/>
      <c r="E100" s="20" t="n"/>
      <c r="F100" s="20" t="n"/>
      <c r="G100" s="17" t="n"/>
      <c r="H100" s="21" t="n"/>
      <c r="I100" s="39" t="n"/>
      <c r="J100" s="20" t="n"/>
      <c r="K100" s="20" t="n"/>
      <c r="L100" s="20" t="n"/>
      <c r="M100" s="20" t="n"/>
      <c r="N100" s="17" t="n"/>
      <c r="O100" s="23">
        <f>IF(N100="","",IFERROR(VLOOKUP(N100,'Parámetros'!$A$10:$B$14,2,FALSE),""))</f>
        <v/>
      </c>
      <c r="P100" s="24">
        <f>IF(OR(B100="",O100=""),"",IFERROR(B100+O100,""))</f>
        <v/>
      </c>
      <c r="Q100" s="17" t="n"/>
      <c r="R100" s="18" t="n"/>
      <c r="S100" s="23">
        <f>IF(B100="","",IFERROR(IF(R100&lt;&gt;"",MAX(0,R100-B100),MAX(0,TODAY()-B100)),""))</f>
        <v/>
      </c>
      <c r="T100" s="25">
        <f>IF(A100="","",IF(Q100="","Falta estado",IF(OR(Q100="Entregado",Q100="Cancelado"),"",IF(P100="","Falta plazo",IF(TODAY()&gt;P100,"Vencida",IF(P100-TODAY()&lt;='Parámetros'!$B$4,"Próxima","En plazo"))))))</f>
        <v/>
      </c>
      <c r="U100" s="20" t="n"/>
      <c r="AA100">
        <f>IFERROR(IF('Parámetros'!A104="","",'Parámetros'!A104),"")</f>
        <v/>
      </c>
      <c r="AB100">
        <f>IFERROR(IF('Parámetros'!D104="","",'Parámetros'!D104),"")</f>
        <v/>
      </c>
      <c r="AC100">
        <f>IFERROR(IF('Parámetros'!F104="","",'Parámetros'!F104),"")</f>
        <v/>
      </c>
      <c r="AD100">
        <f>IFERROR(IF(ROW()&lt;=8,'Parámetros'!B99,""),"")</f>
        <v/>
      </c>
    </row>
    <row r="101" ht="34" customHeight="1">
      <c r="A101" s="17" t="n"/>
      <c r="B101" s="18" t="n"/>
      <c r="C101" s="38" t="n"/>
      <c r="D101" s="20" t="n"/>
      <c r="E101" s="20" t="n"/>
      <c r="F101" s="20" t="n"/>
      <c r="G101" s="17" t="n"/>
      <c r="H101" s="21" t="n"/>
      <c r="I101" s="39" t="n"/>
      <c r="J101" s="20" t="n"/>
      <c r="K101" s="20" t="n"/>
      <c r="L101" s="20" t="n"/>
      <c r="M101" s="20" t="n"/>
      <c r="N101" s="17" t="n"/>
      <c r="O101" s="26">
        <f>IF(N101="","",IFERROR(VLOOKUP(N101,'Parámetros'!$A$10:$B$14,2,FALSE),""))</f>
        <v/>
      </c>
      <c r="P101" s="27">
        <f>IF(OR(B101="",O101=""),"",IFERROR(B101+O101,""))</f>
        <v/>
      </c>
      <c r="Q101" s="17" t="n"/>
      <c r="R101" s="18" t="n"/>
      <c r="S101" s="26">
        <f>IF(B101="","",IFERROR(IF(R101&lt;&gt;"",MAX(0,R101-B101),MAX(0,TODAY()-B101)),""))</f>
        <v/>
      </c>
      <c r="T101" s="28">
        <f>IF(A101="","",IF(Q101="","Falta estado",IF(OR(Q101="Entregado",Q101="Cancelado"),"",IF(P101="","Falta plazo",IF(TODAY()&gt;P101,"Vencida",IF(P101-TODAY()&lt;='Parámetros'!$B$4,"Próxima","En plazo"))))))</f>
        <v/>
      </c>
      <c r="U101" s="20" t="n"/>
      <c r="AA101">
        <f>IFERROR(IF('Parámetros'!A105="","",'Parámetros'!A105),"")</f>
        <v/>
      </c>
      <c r="AB101">
        <f>IFERROR(IF('Parámetros'!D105="","",'Parámetros'!D105),"")</f>
        <v/>
      </c>
      <c r="AC101">
        <f>IFERROR(IF('Parámetros'!F105="","",'Parámetros'!F105),"")</f>
        <v/>
      </c>
      <c r="AD101">
        <f>IFERROR(IF(ROW()&lt;=8,'Parámetros'!B100,""),"")</f>
        <v/>
      </c>
    </row>
    <row r="102" ht="34" customHeight="1">
      <c r="A102" s="17" t="n"/>
      <c r="B102" s="18" t="n"/>
      <c r="C102" s="38" t="n"/>
      <c r="D102" s="20" t="n"/>
      <c r="E102" s="20" t="n"/>
      <c r="F102" s="20" t="n"/>
      <c r="G102" s="17" t="n"/>
      <c r="H102" s="21" t="n"/>
      <c r="I102" s="39" t="n"/>
      <c r="J102" s="20" t="n"/>
      <c r="K102" s="20" t="n"/>
      <c r="L102" s="20" t="n"/>
      <c r="M102" s="20" t="n"/>
      <c r="N102" s="17" t="n"/>
      <c r="O102" s="23">
        <f>IF(N102="","",IFERROR(VLOOKUP(N102,'Parámetros'!$A$10:$B$14,2,FALSE),""))</f>
        <v/>
      </c>
      <c r="P102" s="24">
        <f>IF(OR(B102="",O102=""),"",IFERROR(B102+O102,""))</f>
        <v/>
      </c>
      <c r="Q102" s="17" t="n"/>
      <c r="R102" s="18" t="n"/>
      <c r="S102" s="23">
        <f>IF(B102="","",IFERROR(IF(R102&lt;&gt;"",MAX(0,R102-B102),MAX(0,TODAY()-B102)),""))</f>
        <v/>
      </c>
      <c r="T102" s="25">
        <f>IF(A102="","",IF(Q102="","Falta estado",IF(OR(Q102="Entregado",Q102="Cancelado"),"",IF(P102="","Falta plazo",IF(TODAY()&gt;P102,"Vencida",IF(P102-TODAY()&lt;='Parámetros'!$B$4,"Próxima","En plazo"))))))</f>
        <v/>
      </c>
      <c r="U102" s="20" t="n"/>
      <c r="AA102">
        <f>IFERROR(IF('Parámetros'!A106="","",'Parámetros'!A106),"")</f>
        <v/>
      </c>
      <c r="AB102">
        <f>IFERROR(IF('Parámetros'!D106="","",'Parámetros'!D106),"")</f>
        <v/>
      </c>
      <c r="AC102">
        <f>IFERROR(IF('Parámetros'!F106="","",'Parámetros'!F106),"")</f>
        <v/>
      </c>
      <c r="AD102">
        <f>IFERROR(IF(ROW()&lt;=8,'Parámetros'!B101,""),"")</f>
        <v/>
      </c>
    </row>
    <row r="103" ht="34" customHeight="1">
      <c r="A103" s="17" t="n"/>
      <c r="B103" s="18" t="n"/>
      <c r="C103" s="38" t="n"/>
      <c r="D103" s="20" t="n"/>
      <c r="E103" s="20" t="n"/>
      <c r="F103" s="20" t="n"/>
      <c r="G103" s="17" t="n"/>
      <c r="H103" s="21" t="n"/>
      <c r="I103" s="39" t="n"/>
      <c r="J103" s="20" t="n"/>
      <c r="K103" s="20" t="n"/>
      <c r="L103" s="20" t="n"/>
      <c r="M103" s="20" t="n"/>
      <c r="N103" s="17" t="n"/>
      <c r="O103" s="26">
        <f>IF(N103="","",IFERROR(VLOOKUP(N103,'Parámetros'!$A$10:$B$14,2,FALSE),""))</f>
        <v/>
      </c>
      <c r="P103" s="27">
        <f>IF(OR(B103="",O103=""),"",IFERROR(B103+O103,""))</f>
        <v/>
      </c>
      <c r="Q103" s="17" t="n"/>
      <c r="R103" s="18" t="n"/>
      <c r="S103" s="26">
        <f>IF(B103="","",IFERROR(IF(R103&lt;&gt;"",MAX(0,R103-B103),MAX(0,TODAY()-B103)),""))</f>
        <v/>
      </c>
      <c r="T103" s="28">
        <f>IF(A103="","",IF(Q103="","Falta estado",IF(OR(Q103="Entregado",Q103="Cancelado"),"",IF(P103="","Falta plazo",IF(TODAY()&gt;P103,"Vencida",IF(P103-TODAY()&lt;='Parámetros'!$B$4,"Próxima","En plazo"))))))</f>
        <v/>
      </c>
      <c r="U103" s="20" t="n"/>
      <c r="AA103">
        <f>IFERROR(IF('Parámetros'!A107="","",'Parámetros'!A107),"")</f>
        <v/>
      </c>
      <c r="AB103">
        <f>IFERROR(IF('Parámetros'!D107="","",'Parámetros'!D107),"")</f>
        <v/>
      </c>
      <c r="AC103">
        <f>IFERROR(IF('Parámetros'!F107="","",'Parámetros'!F107),"")</f>
        <v/>
      </c>
      <c r="AD103">
        <f>IFERROR(IF(ROW()&lt;=8,'Parámetros'!B102,""),"")</f>
        <v/>
      </c>
    </row>
    <row r="104" ht="34" customHeight="1">
      <c r="A104" s="17" t="n"/>
      <c r="B104" s="18" t="n"/>
      <c r="C104" s="38" t="n"/>
      <c r="D104" s="20" t="n"/>
      <c r="E104" s="20" t="n"/>
      <c r="F104" s="20" t="n"/>
      <c r="G104" s="17" t="n"/>
      <c r="H104" s="21" t="n"/>
      <c r="I104" s="39" t="n"/>
      <c r="J104" s="20" t="n"/>
      <c r="K104" s="20" t="n"/>
      <c r="L104" s="20" t="n"/>
      <c r="M104" s="20" t="n"/>
      <c r="N104" s="17" t="n"/>
      <c r="O104" s="23">
        <f>IF(N104="","",IFERROR(VLOOKUP(N104,'Parámetros'!$A$10:$B$14,2,FALSE),""))</f>
        <v/>
      </c>
      <c r="P104" s="24">
        <f>IF(OR(B104="",O104=""),"",IFERROR(B104+O104,""))</f>
        <v/>
      </c>
      <c r="Q104" s="17" t="n"/>
      <c r="R104" s="18" t="n"/>
      <c r="S104" s="23">
        <f>IF(B104="","",IFERROR(IF(R104&lt;&gt;"",MAX(0,R104-B104),MAX(0,TODAY()-B104)),""))</f>
        <v/>
      </c>
      <c r="T104" s="25">
        <f>IF(A104="","",IF(Q104="","Falta estado",IF(OR(Q104="Entregado",Q104="Cancelado"),"",IF(P104="","Falta plazo",IF(TODAY()&gt;P104,"Vencida",IF(P104-TODAY()&lt;='Parámetros'!$B$4,"Próxima","En plazo"))))))</f>
        <v/>
      </c>
      <c r="U104" s="20" t="n"/>
      <c r="AA104">
        <f>IFERROR(IF('Parámetros'!A108="","",'Parámetros'!A108),"")</f>
        <v/>
      </c>
      <c r="AB104">
        <f>IFERROR(IF('Parámetros'!D108="","",'Parámetros'!D108),"")</f>
        <v/>
      </c>
      <c r="AC104">
        <f>IFERROR(IF('Parámetros'!F108="","",'Parámetros'!F108),"")</f>
        <v/>
      </c>
      <c r="AD104">
        <f>IFERROR(IF(ROW()&lt;=8,'Parámetros'!B103,""),"")</f>
        <v/>
      </c>
    </row>
    <row r="105" ht="34" customHeight="1">
      <c r="A105" s="17" t="n"/>
      <c r="B105" s="18" t="n"/>
      <c r="C105" s="38" t="n"/>
      <c r="D105" s="20" t="n"/>
      <c r="E105" s="20" t="n"/>
      <c r="F105" s="20" t="n"/>
      <c r="G105" s="17" t="n"/>
      <c r="H105" s="21" t="n"/>
      <c r="I105" s="39" t="n"/>
      <c r="J105" s="20" t="n"/>
      <c r="K105" s="20" t="n"/>
      <c r="L105" s="20" t="n"/>
      <c r="M105" s="20" t="n"/>
      <c r="N105" s="17" t="n"/>
      <c r="O105" s="26">
        <f>IF(N105="","",IFERROR(VLOOKUP(N105,'Parámetros'!$A$10:$B$14,2,FALSE),""))</f>
        <v/>
      </c>
      <c r="P105" s="27">
        <f>IF(OR(B105="",O105=""),"",IFERROR(B105+O105,""))</f>
        <v/>
      </c>
      <c r="Q105" s="17" t="n"/>
      <c r="R105" s="18" t="n"/>
      <c r="S105" s="26">
        <f>IF(B105="","",IFERROR(IF(R105&lt;&gt;"",MAX(0,R105-B105),MAX(0,TODAY()-B105)),""))</f>
        <v/>
      </c>
      <c r="T105" s="28">
        <f>IF(A105="","",IF(Q105="","Falta estado",IF(OR(Q105="Entregado",Q105="Cancelado"),"",IF(P105="","Falta plazo",IF(TODAY()&gt;P105,"Vencida",IF(P105-TODAY()&lt;='Parámetros'!$B$4,"Próxima","En plazo"))))))</f>
        <v/>
      </c>
      <c r="U105" s="20" t="n"/>
      <c r="AA105">
        <f>IFERROR(IF('Parámetros'!A109="","",'Parámetros'!A109),"")</f>
        <v/>
      </c>
      <c r="AB105">
        <f>IFERROR(IF('Parámetros'!D109="","",'Parámetros'!D109),"")</f>
        <v/>
      </c>
      <c r="AC105">
        <f>IFERROR(IF('Parámetros'!F109="","",'Parámetros'!F109),"")</f>
        <v/>
      </c>
      <c r="AD105">
        <f>IFERROR(IF(ROW()&lt;=8,'Parámetros'!B104,""),"")</f>
        <v/>
      </c>
    </row>
  </sheetData>
  <autoFilter ref="A5:U105"/>
  <mergeCells count="1">
    <mergeCell ref="A1:U1"/>
  </mergeCells>
  <conditionalFormatting sqref="T6:T105">
    <cfRule type="expression" priority="1" dxfId="0" stopIfTrue="1">
      <formula>$T6="Vencida"</formula>
    </cfRule>
    <cfRule type="expression" priority="2" dxfId="1" stopIfTrue="1">
      <formula>$T6="Próxima"</formula>
    </cfRule>
    <cfRule type="expression" priority="3" dxfId="2" stopIfTrue="1">
      <formula>$T6="En plazo"</formula>
    </cfRule>
    <cfRule type="expression" priority="4" dxfId="0" stopIfTrue="1">
      <formula>OR($T6="Falta estado",$T6="Falta plazo")</formula>
    </cfRule>
  </conditionalFormatting>
  <conditionalFormatting sqref="B6:B105">
    <cfRule type="expression" priority="5" dxfId="0">
      <formula>AND($A6&lt;&gt;"",B6="")</formula>
    </cfRule>
  </conditionalFormatting>
  <conditionalFormatting sqref="D6:D105">
    <cfRule type="expression" priority="6" dxfId="0">
      <formula>AND($A6&lt;&gt;"",D6="")</formula>
    </cfRule>
  </conditionalFormatting>
  <conditionalFormatting sqref="F6:F105">
    <cfRule type="expression" priority="7" dxfId="0">
      <formula>AND($A6&lt;&gt;"",F6="")</formula>
    </cfRule>
  </conditionalFormatting>
  <conditionalFormatting sqref="J6:J105">
    <cfRule type="expression" priority="8" dxfId="0">
      <formula>AND($A6&lt;&gt;"",J6="")</formula>
    </cfRule>
  </conditionalFormatting>
  <conditionalFormatting sqref="M6:M105">
    <cfRule type="expression" priority="9" dxfId="0">
      <formula>AND($A6&lt;&gt;"",M6="")</formula>
    </cfRule>
  </conditionalFormatting>
  <conditionalFormatting sqref="N6:N105">
    <cfRule type="expression" priority="10" dxfId="0">
      <formula>AND($A6&lt;&gt;"",N6="")</formula>
    </cfRule>
  </conditionalFormatting>
  <conditionalFormatting sqref="Q6:Q105">
    <cfRule type="expression" priority="11" dxfId="0">
      <formula>AND($A6&lt;&gt;"",Q6="")</formula>
    </cfRule>
  </conditionalFormatting>
  <dataValidations count="9">
    <dataValidation sqref="A6:A105" showDropDown="0" showInputMessage="0" showErrorMessage="0" allowBlank="0" errorTitle="Folio repetido" error="Captura un folio ficticio único o deja la celda vacía." promptTitle="Folio" prompt="Usa un identificador interno único para la recepción." type="custom">
      <formula1>=OR(A6="",COUNTIF($A$6:$A$105,A6)=1)</formula1>
    </dataValidation>
    <dataValidation sqref="B6:B105" showDropDown="0" showInputMessage="0" showErrorMessage="0" allowBlank="0" errorTitle="Fecha fuera del intervalo" error="Revisa la fecha o ajusta los días permitidos en Parámetros." promptTitle="Fecha de recepción" prompt="Captura la fecha con formato día/mes/año." type="date" operator="between">
      <formula1>=TODAY()-$AD$7</formula1>
      <formula2>=TODAY()+$AD$8</formula2>
    </dataValidation>
    <dataValidation sqref="C6:C105" showDropDown="0" showInputMessage="0" showErrorMessage="0" allowBlank="0" errorTitle="Hora no válida" error="Captura una hora válida." type="time" operator="between">
      <formula1>0</formula1>
      <formula2>1</formula2>
    </dataValidation>
    <dataValidation sqref="H6:H105" showDropDown="0" showInputMessage="0" showErrorMessage="0" allowBlank="0" errorTitle="Kilometraje no válido" error="Captura un entero no negativo dentro del máximo definido en Parámetros." type="whole" operator="between">
      <formula1>0</formula1>
      <formula2>=$AD$6</formula2>
    </dataValidation>
    <dataValidation sqref="I6:I105" showDropDown="0" showInputMessage="0" showErrorMessage="0" allowBlank="0" errorTitle="Porcentaje no válido" error="Captura un valor de 0 a 100." type="decimal" operator="between">
      <formula1>0</formula1>
      <formula2>100</formula2>
    </dataValidation>
    <dataValidation sqref="M6:M105" showDropDown="0" showInputMessage="0" showErrorMessage="0" allowBlank="0" errorTitle="Responsable no incluido" error="Selecciona una persona ficticia de la lista editable en Parámetros." promptTitle="Responsable" prompt="Selecciona quién documentó la recepción." type="list">
      <formula1>=$AC$6:$AC$9</formula1>
    </dataValidation>
    <dataValidation sqref="N6:N105" showDropDown="0" showInputMessage="0" showErrorMessage="0" allowBlank="0" errorTitle="Tipo no incluido" error="Selecciona un tipo de atención disponible en Parámetros." promptTitle="Tipo de atención" prompt="Este dato determina el plazo objetivo editable." type="list">
      <formula1>=$AA$6:$AA$10</formula1>
    </dataValidation>
    <dataValidation sqref="Q6:Q105" showDropDown="0" showInputMessage="0" showErrorMessage="0" allowBlank="0" errorTitle="Estado no incluido" error="Selecciona un estado disponible en Parámetros." promptTitle="Estado administrativo" prompt="Actualiza el estado conforme avance la recepción." type="list">
      <formula1>=$AB$6:$AB$12</formula1>
    </dataValidation>
    <dataValidation sqref="R6:R105" showDropDown="0" showInputMessage="0" showErrorMessage="0" allowBlank="0" errorTitle="Fecha de salida no válida" error="La salida no debe ser anterior a la recepción ni superar los días futuros permitidos." promptTitle="Fecha de salida" prompt="Captúrala cuando la unidad salga administrativamente." type="custom">
      <formula1>=OR(R6="",AND(ISNUMBER(R6),OR(B6="",R6&gt;=B6),R6&lt;=TODAY()+$AD$8))</formula1>
    </dataValidation>
  </dataValidations>
  <pageMargins left="0.75" right="0.75" top="1" bottom="1" header="0.5" footer="0.5"/>
  <pageSetup orientation="landscape" fitToHeight="0" fitToWidth="1"/>
  <headerFooter>
    <oddHeader/>
    <oddFooter>&amp;CFormato administrativo interno — ejemplos ficticios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05A28"/>
    <outlinePr summaryBelow="1" summaryRight="1"/>
    <pageSetUpPr fitToPage="1"/>
  </sheetPr>
  <dimension ref="A1:F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22" customWidth="1" min="2" max="2"/>
    <col width="3" customWidth="1" min="3" max="3"/>
    <col width="29" customWidth="1" min="4" max="4"/>
    <col width="3" customWidth="1" min="5" max="5"/>
    <col width="31" customWidth="1" min="6" max="6"/>
  </cols>
  <sheetData>
    <row r="1" ht="28" customHeight="1">
      <c r="A1" s="1" t="inlineStr">
        <is>
          <t>Parámetros editables del formato de recepción de vehículo</t>
        </is>
      </c>
    </row>
    <row r="2" ht="24" customHeight="1">
      <c r="A2" s="2" t="inlineStr">
        <is>
          <t>Ajustes administrativos del Taller Demostración Horizonte, negocio ficticio. Los valores son supuestos editables y no representan reglas técnicas, contractuales o normativas.</t>
        </is>
      </c>
    </row>
    <row r="3">
      <c r="A3" s="14" t="inlineStr">
        <is>
          <t>Parámetro</t>
        </is>
      </c>
      <c r="B3" s="14" t="inlineStr">
        <is>
          <t>Valor</t>
        </is>
      </c>
    </row>
    <row r="4">
      <c r="A4" s="15" t="inlineStr">
        <is>
          <t>Días para mostrar aviso próximo</t>
        </is>
      </c>
      <c r="B4" s="29" t="n">
        <v>2</v>
      </c>
    </row>
    <row r="5">
      <c r="A5" s="16" t="inlineStr">
        <is>
          <t>Kilometraje máximo admitido en captura</t>
        </is>
      </c>
      <c r="B5" s="30" t="n">
        <v>2000000</v>
      </c>
    </row>
    <row r="6">
      <c r="A6" s="15" t="inlineStr">
        <is>
          <t>Antigüedad permitida para recepción (días)</t>
        </is>
      </c>
      <c r="B6" s="29" t="n">
        <v>365</v>
      </c>
    </row>
    <row r="7">
      <c r="A7" s="16" t="inlineStr">
        <is>
          <t>Días futuros permitidos para captura</t>
        </is>
      </c>
      <c r="B7" s="29" t="n">
        <v>30</v>
      </c>
    </row>
    <row r="8"/>
    <row r="9">
      <c r="A9" s="14" t="inlineStr">
        <is>
          <t>Tipo de atención</t>
        </is>
      </c>
      <c r="B9" s="14" t="inlineStr">
        <is>
          <t>Plazo objetivo (días calendario)</t>
        </is>
      </c>
      <c r="D9" s="14" t="inlineStr">
        <is>
          <t>Estado</t>
        </is>
      </c>
      <c r="F9" s="14" t="inlineStr">
        <is>
          <t>Responsable ficticio</t>
        </is>
      </c>
    </row>
    <row r="10">
      <c r="A10" s="20" t="inlineStr">
        <is>
          <t>Revisión inicial</t>
        </is>
      </c>
      <c r="B10" s="29" t="n">
        <v>2</v>
      </c>
      <c r="D10" s="31" t="inlineStr">
        <is>
          <t>Recibido</t>
        </is>
      </c>
      <c r="F10" s="31" t="inlineStr">
        <is>
          <t>Andrea Muestra (ficticia)</t>
        </is>
      </c>
    </row>
    <row r="11">
      <c r="A11" s="20" t="inlineStr">
        <is>
          <t>Mantenimiento programado</t>
        </is>
      </c>
      <c r="B11" s="29" t="n">
        <v>3</v>
      </c>
      <c r="D11" s="31" t="inlineStr">
        <is>
          <t>En revisión</t>
        </is>
      </c>
      <c r="F11" s="31" t="inlineStr">
        <is>
          <t>Luis Ejemplo (ficticio)</t>
        </is>
      </c>
    </row>
    <row r="12">
      <c r="A12" s="20" t="inlineStr">
        <is>
          <t>Reparación general</t>
        </is>
      </c>
      <c r="B12" s="29" t="n">
        <v>5</v>
      </c>
      <c r="D12" s="31" t="inlineStr">
        <is>
          <t>En espera de autorización</t>
        </is>
      </c>
      <c r="F12" s="31" t="inlineStr">
        <is>
          <t>Mariana Prueba (ficticia)</t>
        </is>
      </c>
    </row>
    <row r="13">
      <c r="A13" s="20" t="inlineStr">
        <is>
          <t>Revisión de cortesía</t>
        </is>
      </c>
      <c r="B13" s="29" t="n">
        <v>1</v>
      </c>
      <c r="D13" s="31" t="inlineStr">
        <is>
          <t>En proceso</t>
        </is>
      </c>
      <c r="F13" s="31" t="inlineStr">
        <is>
          <t>Óscar Demostración (ficticio)</t>
        </is>
      </c>
    </row>
    <row r="14">
      <c r="A14" s="20" t="inlineStr">
        <is>
          <t>Inspección administrativa</t>
        </is>
      </c>
      <c r="B14" s="29" t="n">
        <v>2</v>
      </c>
      <c r="D14" s="31" t="inlineStr">
        <is>
          <t>Listo para entrega</t>
        </is>
      </c>
    </row>
    <row r="15">
      <c r="D15" s="31" t="inlineStr">
        <is>
          <t>Entregado</t>
        </is>
      </c>
    </row>
    <row r="16">
      <c r="D16" s="31" t="inlineStr">
        <is>
          <t>Cancelado</t>
        </is>
      </c>
    </row>
  </sheetData>
  <autoFilter ref="A3:B7"/>
  <mergeCells count="1">
    <mergeCell ref="A1:F1"/>
  </mergeCells>
  <dataValidations count="1">
    <dataValidation sqref="B4:B7 B10:B14" showDropDown="0" showInputMessage="0" showErrorMessage="0" allowBlank="0" errorTitle="Valor no válido" error="Captura un número entero igual o mayor que cero." promptTitle="Parámetro editable" prompt="Ajusta el valor de acuerdo con la operación interna del taller." type="whole" operator="greaterThanOrEqual">
      <formula1>0</formula1>
    </dataValidation>
  </dataValidations>
  <pageMargins left="0.75" right="0.75" top="1" bottom="1" header="0.5" footer="0.5"/>
  <pageSetup orientation="landscape" fitToHeight="0" fitToWidth="1"/>
  <headerFooter>
    <oddHeader/>
    <oddFooter>&amp;CFormato administrativo interno — ejemplos ficticios</oddFooter>
    <evenHeader/>
    <evenFooter/>
    <firstHeader/>
    <firstFooter/>
  </headerFooter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tabColor rgb="00F05A28"/>
    <outlinePr summaryBelow="1" summaryRight="1"/>
    <pageSetUpPr fitToPage="1"/>
  </sheetPr>
  <dimension ref="A1:D2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9" customWidth="1" min="2" max="2"/>
    <col width="52" customWidth="1" min="3" max="3"/>
    <col width="36" customWidth="1" min="4" max="4"/>
  </cols>
  <sheetData>
    <row r="1" ht="28" customHeight="1">
      <c r="A1" s="1" t="inlineStr">
        <is>
          <t>Indicaciones de uso y significado de alertas</t>
        </is>
      </c>
    </row>
    <row r="2" ht="28" customHeight="1">
      <c r="A2" s="2" t="inlineStr">
        <is>
          <t>Guía administrativa para interpretar el formato. Las alertas señalan datos o fechas a revisar; no garantizan condición mecánica, cumplimiento normativo ni aceptación contractual.</t>
        </is>
      </c>
    </row>
    <row r="3"/>
    <row r="4">
      <c r="A4" s="14" t="inlineStr">
        <is>
          <t>Color o mensaje</t>
        </is>
      </c>
      <c r="B4" s="14" t="inlineStr">
        <is>
          <t>Significado</t>
        </is>
      </c>
      <c r="C4" s="14" t="inlineStr">
        <is>
          <t>Qué debe revisar la persona usuaria</t>
        </is>
      </c>
      <c r="D4" s="14" t="inlineStr">
        <is>
          <t>Alcance</t>
        </is>
      </c>
    </row>
    <row r="5" ht="48" customHeight="1">
      <c r="A5" s="32" t="inlineStr">
        <is>
          <t>Amarillo</t>
        </is>
      </c>
      <c r="B5" s="16" t="inlineStr">
        <is>
          <t>Celda editable.</t>
        </is>
      </c>
      <c r="C5" s="16" t="inlineStr">
        <is>
          <t>Capturar o actualizar el dato declarado.</t>
        </is>
      </c>
      <c r="D5" s="16" t="inlineStr">
        <is>
          <t>Entrada administrativa.</t>
        </is>
      </c>
    </row>
    <row r="6" ht="48" customHeight="1">
      <c r="A6" s="33" t="inlineStr">
        <is>
          <t>Vencida</t>
        </is>
      </c>
      <c r="B6" s="15" t="inlineStr">
        <is>
          <t>La fecha compromiso calculada ya pasó y el registro continúa abierto.</t>
        </is>
      </c>
      <c r="C6" s="15" t="inlineStr">
        <is>
          <t>Fecha de recepción, tipo de atención, plazo, estado y fecha de salida.</t>
        </is>
      </c>
      <c r="D6" s="15" t="inlineStr">
        <is>
          <t>Aviso de seguimiento; no es una conclusión técnica.</t>
        </is>
      </c>
    </row>
    <row r="7" ht="48" customHeight="1">
      <c r="A7" s="34" t="inlineStr">
        <is>
          <t>Próxima</t>
        </is>
      </c>
      <c r="B7" s="16" t="inlineStr">
        <is>
          <t>La fecha compromiso está dentro de los días de aviso definidos en Parámetros.</t>
        </is>
      </c>
      <c r="C7" s="16" t="inlineStr">
        <is>
          <t>Prioridad administrativa y fecha compromiso.</t>
        </is>
      </c>
      <c r="D7" s="16" t="inlineStr">
        <is>
          <t>Aviso preventivo editable.</t>
        </is>
      </c>
    </row>
    <row r="8" ht="48" customHeight="1">
      <c r="A8" s="35" t="inlineStr">
        <is>
          <t>En plazo</t>
        </is>
      </c>
      <c r="B8" s="15" t="inlineStr">
        <is>
          <t>La fecha compromiso aún está fuera del umbral de aviso.</t>
        </is>
      </c>
      <c r="C8" s="15" t="inlineStr">
        <is>
          <t>Mantener actualizado el estado.</t>
        </is>
      </c>
      <c r="D8" s="15" t="inlineStr">
        <is>
          <t>Referencia administrativa.</t>
        </is>
      </c>
    </row>
    <row r="9" ht="48" customHeight="1">
      <c r="A9" s="33" t="inlineStr">
        <is>
          <t>Falta estado o plazo</t>
        </is>
      </c>
      <c r="B9" s="16" t="inlineStr">
        <is>
          <t>No hay información suficiente para evaluar el seguimiento.</t>
        </is>
      </c>
      <c r="C9" s="16" t="inlineStr">
        <is>
          <t>Estado, tipo de atención y tabla de plazos.</t>
        </is>
      </c>
      <c r="D9" s="16" t="inlineStr">
        <is>
          <t>Dato incompleto; no supone incumplimiento.</t>
        </is>
      </c>
    </row>
    <row r="10" ht="48" customHeight="1">
      <c r="A10" s="33" t="inlineStr">
        <is>
          <t>Conteo rojo en Resumen</t>
        </is>
      </c>
      <c r="B10" s="15" t="inlineStr">
        <is>
          <t>Existe al menos una incidencia comprobable de captura.</t>
        </is>
      </c>
      <c r="C10" s="15" t="inlineStr">
        <is>
          <t>Abrir Recepciones y corregir el dato indicado.</t>
        </is>
      </c>
      <c r="D10" s="15" t="inlineStr">
        <is>
          <t>Control de calidad de datos.</t>
        </is>
      </c>
    </row>
    <row r="11"/>
    <row r="12"/>
    <row r="13">
      <c r="A13" s="36" t="inlineStr">
        <is>
          <t>Secuencia recomendada</t>
        </is>
      </c>
      <c r="B13" s="36" t="n"/>
      <c r="C13" s="36" t="n"/>
      <c r="D13" s="36" t="n"/>
    </row>
    <row r="14" ht="30" customHeight="1">
      <c r="A14" s="15" t="inlineStr">
        <is>
          <t>1. Revisa en Parámetros los plazos, límites y listas editables.</t>
        </is>
      </c>
      <c r="B14" s="15" t="n"/>
      <c r="C14" s="15" t="n"/>
      <c r="D14" s="15" t="n"/>
    </row>
    <row r="15" ht="30" customHeight="1">
      <c r="A15" s="16" t="inlineStr">
        <is>
          <t>2. Captura en Recepciones el folio, fecha, datos declarados, responsable, tipo y estado.</t>
        </is>
      </c>
      <c r="B15" s="16" t="n"/>
      <c r="C15" s="16" t="n"/>
      <c r="D15" s="16" t="n"/>
    </row>
    <row r="16" ht="30" customHeight="1">
      <c r="A16" s="15" t="inlineStr">
        <is>
          <t>3. Registra la fecha de salida cuando la unidad salga administrativamente.</t>
        </is>
      </c>
      <c r="B16" s="15" t="n"/>
      <c r="C16" s="15" t="n"/>
      <c r="D16" s="15" t="n"/>
    </row>
    <row r="17" ht="30" customHeight="1">
      <c r="A17" s="16" t="inlineStr">
        <is>
          <t>4. Consulta Resumen para identificar vencimientos e incidencias de captura.</t>
        </is>
      </c>
      <c r="B17" s="16" t="n"/>
      <c r="C17" s="16" t="n"/>
      <c r="D17" s="16" t="n"/>
    </row>
    <row r="18"/>
    <row r="19"/>
    <row r="20">
      <c r="A20" s="3" t="inlineStr">
        <is>
          <t>Fórmulas preparadas</t>
        </is>
      </c>
      <c r="B20" s="3" t="n"/>
      <c r="C20" s="3" t="n"/>
      <c r="D20" s="3" t="n"/>
    </row>
    <row r="21" ht="46" customHeight="1">
      <c r="A21" s="16" t="inlineStr">
        <is>
          <t>O6:O105</t>
        </is>
      </c>
      <c r="B21" s="16" t="inlineStr">
        <is>
          <t>Busca con VLOOKUP el plazo del tipo de atención capturado en N.</t>
        </is>
      </c>
      <c r="C21" s="16" t="inlineStr">
        <is>
          <t>Si N está vacía o no coincide, el resultado queda vacío.</t>
        </is>
      </c>
      <c r="D21" s="16" t="n"/>
    </row>
    <row r="22" ht="46" customHeight="1">
      <c r="A22" s="15" t="inlineStr">
        <is>
          <t>P6:P105</t>
        </is>
      </c>
      <c r="B22" s="15" t="inlineStr">
        <is>
          <t>Suma la fecha de recepción B y el plazo objetivo O.</t>
        </is>
      </c>
      <c r="C22" s="15" t="inlineStr">
        <is>
          <t>Si falta fecha o plazo, la fecha compromiso queda vacía.</t>
        </is>
      </c>
      <c r="D22" s="15" t="n"/>
    </row>
    <row r="23" ht="46" customHeight="1">
      <c r="A23" s="16" t="inlineStr">
        <is>
          <t>S6:S105</t>
        </is>
      </c>
      <c r="B23" s="16" t="inlineStr">
        <is>
          <t>Calcula la diferencia entre salida R y recepción B; si sigue abierto, usa la fecha actual.</t>
        </is>
      </c>
      <c r="C23" s="16" t="inlineStr">
        <is>
          <t>Si falta la recepción o existe un dato no numérico, el resultado queda vacío.</t>
        </is>
      </c>
      <c r="D23" s="16" t="n"/>
    </row>
    <row r="24" ht="46" customHeight="1">
      <c r="A24" s="15" t="inlineStr">
        <is>
          <t>T6:T105</t>
        </is>
      </c>
      <c r="B24" s="15" t="inlineStr">
        <is>
          <t>Compara la fecha compromiso P, el estado Q y el umbral de Parámetros.</t>
        </is>
      </c>
      <c r="C24" s="15" t="inlineStr">
        <is>
          <t>Puede mostrar Vencida, Próxima, En plazo, Falta estado o Falta plazo.</t>
        </is>
      </c>
      <c r="D24" s="15" t="n"/>
    </row>
    <row r="25" ht="46" customHeight="1">
      <c r="A25" s="16" t="inlineStr">
        <is>
          <t>Filas comprobadas</t>
        </is>
      </c>
      <c r="B25" s="16" t="inlineStr">
        <is>
          <t>Las fórmulas y reglas cubren la primera fila 6, la fila intermedia 55 y la última fila 105.</t>
        </is>
      </c>
      <c r="C25" s="16" t="inlineStr">
        <is>
          <t>Las filas sin folio permanecen visualmente vacías.</t>
        </is>
      </c>
      <c r="D25" s="16" t="n"/>
    </row>
  </sheetData>
  <mergeCells count="1">
    <mergeCell ref="A1:D1"/>
  </mergeCells>
  <pageMargins left="0.75" right="0.75" top="1" bottom="1" header="0.5" footer="0.5"/>
  <pageSetup orientation="landscape" fitToHeight="0" fitToWidth="1"/>
  <headerFooter>
    <oddHeader/>
    <oddFooter>&amp;CFormato administrativo interno — ejemplos ficticios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2026-09-09T17:08:03Z</dcterms:created>
  <dcterms:modified xmlns:dcterms="http://purl.org/dc/terms/" xmlns:xsi="http://www.w3.org/2001/XMLSchema-instance" xsi:type="dcterms:W3CDTF">2026-09-09T17:08:05+00:00Z</dcterms:modified>
</cp:coreProperties>
</file>