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ruebas de ruta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dd/mm/yyyy"/>
    <numFmt numFmtId="165" formatCode="0.0 &quot;km&quot;"/>
    <numFmt numFmtId="166" formatCode="0.0 &quot;h&quot;"/>
    <numFmt numFmtId="167" formatCode="0.0%"/>
    <numFmt numFmtId="168" formatCode="hh:mm"/>
    <numFmt numFmtId="169" formatCode="#,##0.0"/>
    <numFmt numFmtId="170" formatCode="0 &quot;min&quot;"/>
    <numFmt numFmtId="171" formatCode="0 &quot;días&quot;"/>
    <numFmt numFmtId="172" formatCode="#,##0.0 &quot;km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3442"/>
      <sz val="11"/>
    </font>
    <font>
      <name val="Aptos"/>
      <color rgb="00263442"/>
      <sz val="10"/>
    </font>
    <font>
      <name val="Aptos"/>
      <b val="1"/>
      <color rgb="00FFFFFF"/>
      <sz val="10"/>
    </font>
    <font>
      <name val="Aptos"/>
      <i val="1"/>
      <color rgb="0059636E"/>
      <sz val="9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05A2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69" fontId="3" fillId="4" borderId="1" applyAlignment="1" pivotButton="0" quotePrefix="0" xfId="0">
      <alignment horizontal="right" vertical="center"/>
    </xf>
    <xf numFmtId="169" fontId="3" fillId="3" borderId="1" applyAlignment="1" pivotButton="0" quotePrefix="0" xfId="0">
      <alignment horizontal="right" vertical="center"/>
    </xf>
    <xf numFmtId="169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right" vertical="center"/>
    </xf>
    <xf numFmtId="170" fontId="3" fillId="4" borderId="1" applyAlignment="1" pivotButton="0" quotePrefix="0" xfId="0">
      <alignment horizontal="right" vertical="center"/>
    </xf>
    <xf numFmtId="171" fontId="3" fillId="4" borderId="1" applyAlignment="1" pivotButton="0" quotePrefix="0" xfId="0">
      <alignment horizontal="right" vertical="center"/>
    </xf>
    <xf numFmtId="172" fontId="3" fillId="4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/>
    </xf>
    <xf numFmtId="169" fontId="3" fillId="4" borderId="1" applyAlignment="1" pivotButton="0" quotePrefix="0" xfId="0">
      <alignment horizontal="right" vertical="center"/>
    </xf>
    <xf numFmtId="169" fontId="3" fillId="3" borderId="1" applyAlignment="1" pivotButton="0" quotePrefix="0" xfId="0">
      <alignment horizontal="right" vertical="center"/>
    </xf>
    <xf numFmtId="169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70" fontId="3" fillId="4" borderId="1" applyAlignment="1" pivotButton="0" quotePrefix="0" xfId="0">
      <alignment horizontal="right" vertical="center"/>
    </xf>
    <xf numFmtId="171" fontId="3" fillId="4" borderId="1" applyAlignment="1" pivotButton="0" quotePrefix="0" xfId="0">
      <alignment horizontal="right" vertical="center"/>
    </xf>
    <xf numFmtId="172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Resultados del periodo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'Resumen'!G3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'Resumen'!$F$4:$F$7</f>
            </numRef>
          </cat>
          <val>
            <numRef>
              <f>'Resumen'!$G$4:$G$7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Pruebas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522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PruebasRuta" displayName="TablaPruebasRuta" ref="A5:S105" headerRowCount="1">
  <autoFilter ref="A5:S105"/>
  <tableColumns count="19">
    <tableColumn id="1" name="Folio"/>
    <tableColumn id="2" name="Fecha"/>
    <tableColumn id="3" name="Orden de trabajo"/>
    <tableColumn id="4" name="Vehículo o unidad ficticia"/>
    <tableColumn id="5" name="Responsable ficticio"/>
    <tableColumn id="6" name="Tipo de ruta"/>
    <tableColumn id="7" name="Condición de ruta"/>
    <tableColumn id="8" name="Hora de salida"/>
    <tableColumn id="9" name="Hora de regreso"/>
    <tableColumn id="10" name="Odómetro de salida (km)"/>
    <tableColumn id="11" name="Odómetro de regreso (km)"/>
    <tableColumn id="12" name="Distancia calculada (km)"/>
    <tableColumn id="13" name="Duración calculada (min)"/>
    <tableColumn id="14" name="Síntoma a verificar"/>
    <tableColumn id="15" name="¿Se reprodujo?"/>
    <tableColumn id="16" name="Resultado"/>
    <tableColumn id="17" name="Observaciones"/>
    <tableColumn id="18" name="Acción administrativa sugerida"/>
    <tableColumn id="19" name="Alerta de captur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J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3" customWidth="1" min="4" max="4"/>
    <col width="3" customWidth="1" min="5" max="5"/>
    <col width="25" customWidth="1" min="6" max="6"/>
    <col width="40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Taller Ficticio Horizonte Motor | Resumen de pruebas de ruta</t>
        </is>
      </c>
    </row>
    <row r="2"/>
    <row r="3">
      <c r="A3" s="2" t="inlineStr">
        <is>
          <t>Fecha inicial</t>
        </is>
      </c>
      <c r="B3" s="33" t="n">
        <v>46245</v>
      </c>
      <c r="F3" s="4" t="inlineStr">
        <is>
          <t>Resultado</t>
        </is>
      </c>
      <c r="G3" s="4" t="inlineStr">
        <is>
          <t>Pruebas</t>
        </is>
      </c>
    </row>
    <row r="4">
      <c r="A4" s="2" t="inlineStr">
        <is>
          <t>Fecha final</t>
        </is>
      </c>
      <c r="B4" s="33" t="n">
        <v>46275</v>
      </c>
      <c r="F4" s="5">
        <f>'Parámetros'!G3</f>
        <v/>
      </c>
      <c r="G4" s="6">
        <f>IF(OR($B$3="",$B$4="",$B$3&gt;$B$4),"",COUNTIFS('Pruebas de ruta'!$B$6:$B$105,"&gt;="&amp;$B$3,'Pruebas de ruta'!$B$6:$B$105,"&lt;="&amp;$B$4,'Pruebas de ruta'!$P$6:$P$105,$F4))</f>
        <v/>
      </c>
    </row>
    <row r="5">
      <c r="F5" s="7">
        <f>'Parámetros'!G4</f>
        <v/>
      </c>
      <c r="G5" s="8">
        <f>IF(OR($B$3="",$B$4="",$B$3&gt;$B$4),"",COUNTIFS('Pruebas de ruta'!$B$6:$B$105,"&gt;="&amp;$B$3,'Pruebas de ruta'!$B$6:$B$105,"&lt;="&amp;$B$4,'Pruebas de ruta'!$P$6:$P$105,$F5))</f>
        <v/>
      </c>
    </row>
    <row r="6">
      <c r="A6" s="4" t="inlineStr">
        <is>
          <t>Indicador</t>
        </is>
      </c>
      <c r="B6" s="4" t="inlineStr">
        <is>
          <t>Valor</t>
        </is>
      </c>
      <c r="F6" s="5">
        <f>'Parámetros'!G5</f>
        <v/>
      </c>
      <c r="G6" s="6">
        <f>IF(OR($B$3="",$B$4="",$B$3&gt;$B$4),"",COUNTIFS('Pruebas de ruta'!$B$6:$B$105,"&gt;="&amp;$B$3,'Pruebas de ruta'!$B$6:$B$105,"&lt;="&amp;$B$4,'Pruebas de ruta'!$P$6:$P$105,$F6))</f>
        <v/>
      </c>
    </row>
    <row r="7">
      <c r="A7" s="5" t="inlineStr">
        <is>
          <t>Pruebas registradas</t>
        </is>
      </c>
      <c r="B7" s="9">
        <f>IF(OR($B$3="",$B$4="",$B$3&gt;$B$4),"",COUNTIFS('Pruebas de ruta'!$B$6:$B$105,"&gt;="&amp;$B$3,'Pruebas de ruta'!$B$6:$B$105,"&lt;="&amp;$B$4))</f>
        <v/>
      </c>
      <c r="F7" s="7">
        <f>'Parámetros'!G6</f>
        <v/>
      </c>
      <c r="G7" s="8">
        <f>IF(OR($B$3="",$B$4="",$B$3&gt;$B$4),"",COUNTIFS('Pruebas de ruta'!$B$6:$B$105,"&gt;="&amp;$B$3,'Pruebas de ruta'!$B$6:$B$105,"&lt;="&amp;$B$4,'Pruebas de ruta'!$P$6:$P$105,$F7))</f>
        <v/>
      </c>
    </row>
    <row r="8">
      <c r="A8" s="7" t="inlineStr">
        <is>
          <t>Distancia total</t>
        </is>
      </c>
      <c r="B8" s="34">
        <f>IF($B$7="","",SUMIFS('Pruebas de ruta'!$L$6:$L$105,'Pruebas de ruta'!$B$6:$B$105,"&gt;="&amp;$B$3,'Pruebas de ruta'!$B$6:$B$105,"&lt;="&amp;$B$4))</f>
        <v/>
      </c>
    </row>
    <row r="9" ht="45" customHeight="1">
      <c r="A9" s="5" t="inlineStr">
        <is>
          <t>Distancia promedio</t>
        </is>
      </c>
      <c r="B9" s="35">
        <f>IFERROR($B$8/$B$7,"")</f>
        <v/>
      </c>
      <c r="F9" s="4" t="inlineStr">
        <is>
          <t>Advertencia comprobable</t>
        </is>
      </c>
      <c r="G9" s="12">
        <f>IF(OR($B$3="",$B$4=""),"Captura ambas fechas.",IF($B$3&gt;$B$4,"Revisar el orden de las fechas.",IF($B$13&gt;0,"Hay "&amp;$B$13&amp;" registro(s) con alerta. Revisa la hoja Pruebas de ruta.","Sin alertas de captura en el periodo.")))</f>
        <v/>
      </c>
    </row>
    <row r="10">
      <c r="A10" s="7" t="inlineStr">
        <is>
          <t>Duración total</t>
        </is>
      </c>
      <c r="B10" s="36">
        <f>IF($B$7="","",IFERROR(SUMIFS('Pruebas de ruta'!$M$6:$M$105,'Pruebas de ruta'!$B$6:$B$105,"&gt;="&amp;$B$3,'Pruebas de ruta'!$B$6:$B$105,"&lt;="&amp;$B$4)/60,""))</f>
        <v/>
      </c>
    </row>
    <row r="11">
      <c r="A11" s="5" t="inlineStr">
        <is>
          <t>Síntoma reproducido</t>
        </is>
      </c>
      <c r="B11" s="9">
        <f>IF($B$7="","",COUNTIFS('Pruebas de ruta'!$B$6:$B$105,"&gt;="&amp;$B$3,'Pruebas de ruta'!$B$6:$B$105,"&lt;="&amp;$B$4,'Pruebas de ruta'!$O$6:$O$105,"Sí"))</f>
        <v/>
      </c>
    </row>
    <row r="12">
      <c r="A12" s="7" t="inlineStr">
        <is>
          <t>Requieren revisión</t>
        </is>
      </c>
      <c r="B12" s="14">
        <f>IF($B$7="","",COUNTIFS('Pruebas de ruta'!$B$6:$B$105,"&gt;="&amp;$B$3,'Pruebas de ruta'!$B$6:$B$105,"&lt;="&amp;$B$4,'Pruebas de ruta'!$P$6:$P$105,"Requiere revisión"))</f>
        <v/>
      </c>
    </row>
    <row r="13">
      <c r="A13" s="5" t="inlineStr">
        <is>
          <t>Registros con alerta</t>
        </is>
      </c>
      <c r="B13" s="9">
        <f>IF($B$7="","",COUNTIFS('Pruebas de ruta'!$B$6:$B$105,"&gt;="&amp;$B$3,'Pruebas de ruta'!$B$6:$B$105,"&lt;="&amp;$B$4,'Pruebas de ruta'!$S$6:$S$105,"&lt;&gt;Sin alerta",'Pruebas de ruta'!$S$6:$S$105,"&lt;&gt;"))</f>
        <v/>
      </c>
    </row>
    <row r="14">
      <c r="A14" s="7" t="inlineStr">
        <is>
          <t>Pruebas suspendidas</t>
        </is>
      </c>
      <c r="B14" s="14">
        <f>IF($B$7="","",COUNTIFS('Pruebas de ruta'!$B$6:$B$105,"&gt;="&amp;$B$3,'Pruebas de ruta'!$B$6:$B$105,"&lt;="&amp;$B$4,'Pruebas de ruta'!$P$6:$P$105,"Prueba suspendida"))</f>
        <v/>
      </c>
    </row>
    <row r="15">
      <c r="A15" s="5" t="inlineStr">
        <is>
          <t>Porcentaje de reproducción</t>
        </is>
      </c>
      <c r="B15" s="37">
        <f>IFERROR($B$11/$B$7,"")</f>
        <v/>
      </c>
    </row>
  </sheetData>
  <mergeCells count="1">
    <mergeCell ref="A1:J1"/>
  </mergeCells>
  <conditionalFormatting sqref="B3:B4">
    <cfRule type="expression" priority="1" dxfId="0">
      <formula>AND($B$3&lt;&gt;"",$B$4&lt;&gt;"",$B$3&gt;$B$4)</formula>
    </cfRule>
  </conditionalFormatting>
  <conditionalFormatting sqref="G9">
    <cfRule type="expression" priority="2" dxfId="0">
      <formula>OR($B$3="",$B$4="",$B$3&gt;$B$4,$B$13&gt;0)</formula>
    </cfRule>
    <cfRule type="expression" priority="3" dxfId="1">
      <formula>AND($B$3&lt;&gt;"",$B$4&lt;&gt;"",$B$3&lt;=$B$4,$B$13=0)</formula>
    </cfRule>
  </conditionalFormatting>
  <dataValidations count="1">
    <dataValidation sqref="B3:B4" showDropDown="0" showInputMessage="1" showErrorMessage="1" allowBlank="0" errorTitle="Fecha no válida" error="Revisa la fecha capturada." promptTitle="Periodo de consulta" prompt="Captura una fecha válida con formato dd/mm/aaaa." type="date" operator="between">
      <formula1>DATE(YEAR(TODAY())-10,1,1)</formula1>
      <formula2>TODAY()+365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7C86"/>
    <outlinePr summaryBelow="1" summaryRight="1"/>
    <pageSetUpPr fitToPage="1"/>
  </sheetPr>
  <dimension ref="A1:S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27" customWidth="1" min="4" max="4"/>
    <col width="25" customWidth="1" min="5" max="5"/>
    <col width="18" customWidth="1" min="6" max="6"/>
    <col width="22" customWidth="1" min="7" max="7"/>
    <col width="14" customWidth="1" min="8" max="8"/>
    <col width="14" customWidth="1" min="9" max="9"/>
    <col width="20" customWidth="1" min="10" max="10"/>
    <col width="21" customWidth="1" min="11" max="11"/>
    <col width="21" customWidth="1" min="12" max="12"/>
    <col width="21" customWidth="1" min="13" max="13"/>
    <col width="38" customWidth="1" min="14" max="14"/>
    <col width="17" customWidth="1" min="15" max="15"/>
    <col width="21" customWidth="1" min="16" max="16"/>
    <col width="48" customWidth="1" min="17" max="17"/>
    <col width="36" customWidth="1" min="18" max="18"/>
    <col width="28" customWidth="1" min="19" max="19"/>
  </cols>
  <sheetData>
    <row r="1" ht="28" customHeight="1">
      <c r="A1" s="1" t="inlineStr">
        <is>
          <t>Taller Ficticio Horizonte Motor | Formato administrativo de prueba de ruta</t>
        </is>
      </c>
    </row>
    <row r="2" ht="31" customHeight="1">
      <c r="A2" s="16" t="inlineStr">
        <is>
          <t>Captura únicamente en celdas amarillas. Las columnas de distancia, duración, acción sugerida y alerta se calculan automáticamente.</t>
        </is>
      </c>
    </row>
    <row r="3">
      <c r="A3" s="17" t="inlineStr">
        <is>
          <t>Todos los folios, personas, vehículos y operaciones incluidos son ejemplos ficticios.</t>
        </is>
      </c>
    </row>
    <row r="4"/>
    <row r="5" ht="48" customHeight="1">
      <c r="A5" s="4" t="inlineStr">
        <is>
          <t>Folio</t>
        </is>
      </c>
      <c r="B5" s="4" t="inlineStr">
        <is>
          <t>Fecha</t>
        </is>
      </c>
      <c r="C5" s="4" t="inlineStr">
        <is>
          <t>Orden de trabajo</t>
        </is>
      </c>
      <c r="D5" s="4" t="inlineStr">
        <is>
          <t>Vehículo o unidad ficticia</t>
        </is>
      </c>
      <c r="E5" s="4" t="inlineStr">
        <is>
          <t>Responsable ficticio</t>
        </is>
      </c>
      <c r="F5" s="4" t="inlineStr">
        <is>
          <t>Tipo de ruta</t>
        </is>
      </c>
      <c r="G5" s="4" t="inlineStr">
        <is>
          <t>Condición de ruta</t>
        </is>
      </c>
      <c r="H5" s="4" t="inlineStr">
        <is>
          <t>Hora de salida</t>
        </is>
      </c>
      <c r="I5" s="4" t="inlineStr">
        <is>
          <t>Hora de regreso</t>
        </is>
      </c>
      <c r="J5" s="4" t="inlineStr">
        <is>
          <t>Odómetro de salida (km)</t>
        </is>
      </c>
      <c r="K5" s="4" t="inlineStr">
        <is>
          <t>Odómetro de regreso (km)</t>
        </is>
      </c>
      <c r="L5" s="4" t="inlineStr">
        <is>
          <t>Distancia calculada (km)</t>
        </is>
      </c>
      <c r="M5" s="4" t="inlineStr">
        <is>
          <t>Duración calculada (min)</t>
        </is>
      </c>
      <c r="N5" s="4" t="inlineStr">
        <is>
          <t>Síntoma a verificar</t>
        </is>
      </c>
      <c r="O5" s="4" t="inlineStr">
        <is>
          <t>¿Se reprodujo?</t>
        </is>
      </c>
      <c r="P5" s="4" t="inlineStr">
        <is>
          <t>Resultado</t>
        </is>
      </c>
      <c r="Q5" s="4" t="inlineStr">
        <is>
          <t>Observaciones</t>
        </is>
      </c>
      <c r="R5" s="4" t="inlineStr">
        <is>
          <t>Acción administrativa sugerida</t>
        </is>
      </c>
      <c r="S5" s="4" t="inlineStr">
        <is>
          <t>Alerta de captura</t>
        </is>
      </c>
    </row>
    <row r="6" ht="42" customHeight="1">
      <c r="A6" s="18" t="inlineStr">
        <is>
          <t>PR-FIC-202609-001</t>
        </is>
      </c>
      <c r="B6" s="33" t="n">
        <v>46266</v>
      </c>
      <c r="C6" s="18" t="inlineStr">
        <is>
          <t>OT-FIC-202609-101</t>
        </is>
      </c>
      <c r="D6" s="19" t="inlineStr">
        <is>
          <t>Unidad Ficticia Ámbar 01</t>
        </is>
      </c>
      <c r="E6" s="19" t="inlineStr">
        <is>
          <t>Ana Ruta (ficticia)</t>
        </is>
      </c>
      <c r="F6" s="20" t="inlineStr">
        <is>
          <t>Urbana</t>
        </is>
      </c>
      <c r="G6" s="20" t="inlineStr">
        <is>
          <t>Seca</t>
        </is>
      </c>
      <c r="H6" s="38" t="n">
        <v>0.3333333333333333</v>
      </c>
      <c r="I6" s="38" t="n">
        <v>0.3645833333333333</v>
      </c>
      <c r="J6" s="39" t="n">
        <v>42310.2</v>
      </c>
      <c r="K6" s="39" t="n">
        <v>42322.6</v>
      </c>
      <c r="L6" s="40">
        <f>IF(OR(J6="",K6=""),"",K6-J6)</f>
        <v/>
      </c>
      <c r="M6" s="9">
        <f>IF(OR(H6="",I6=""),"",MOD(I6-H6,1)*1440)</f>
        <v/>
      </c>
      <c r="N6" s="19" t="inlineStr">
        <is>
          <t>Vibración referida al frenar</t>
        </is>
      </c>
      <c r="O6" s="20" t="inlineStr">
        <is>
          <t>No</t>
        </is>
      </c>
      <c r="P6" s="20" t="inlineStr">
        <is>
          <t>Sin novedad</t>
        </is>
      </c>
      <c r="Q6" s="19" t="inlineStr">
        <is>
          <t>No se presentó el síntoma durante el recorrido ficticio.</t>
        </is>
      </c>
      <c r="R6" s="12">
        <f>IF(P6="","",IFERROR(VLOOKUP(P6,'Parámetros'!$G$3:$H$6,2,FALSE),"Revisar catálogo"))</f>
        <v/>
      </c>
      <c r="S6" s="12">
        <f>IF(A6="","",IF(OR(B6="",C6="",D6="",E6="",F6="",G6="",H6="",I6="",J6="",K6="",N6="",O6="",P6=""),"Faltan datos obligatorios",IF(K6&lt;J6,"Revisar odómetros",IF(AND('Parámetros'!$B$3&lt;&gt;"",L6&gt;'Parámetros'!$B$3),"Distancia sobre umbral",IF(AND('Parámetros'!$B$4&lt;&gt;"",M6&gt;'Parámetros'!$B$4),"Duración sobre umbral",IF(AND(OR(P6="Requiere revisión",P6="No concluyente",P6="Prueba suspendida"),Q6=""),"Agregar observaciones",IF(AND(O6="Sí",P6="Sin novedad"),"Revisar coherencia","Sin alerta")))))))</f>
        <v/>
      </c>
    </row>
    <row r="7" ht="42" customHeight="1">
      <c r="A7" s="18" t="inlineStr">
        <is>
          <t>PR-FIC-202609-002</t>
        </is>
      </c>
      <c r="B7" s="33" t="n">
        <v>46267</v>
      </c>
      <c r="C7" s="18" t="inlineStr">
        <is>
          <t>OT-FIC-202609-102</t>
        </is>
      </c>
      <c r="D7" s="19" t="inlineStr">
        <is>
          <t>Unidad Ficticia Cobre 02</t>
        </is>
      </c>
      <c r="E7" s="19" t="inlineStr">
        <is>
          <t>Bruno Camino (ficticio)</t>
        </is>
      </c>
      <c r="F7" s="20" t="inlineStr">
        <is>
          <t>Urbana</t>
        </is>
      </c>
      <c r="G7" s="20" t="inlineStr">
        <is>
          <t>Superficie irregular</t>
        </is>
      </c>
      <c r="H7" s="38" t="n">
        <v>0.3819444444444444</v>
      </c>
      <c r="I7" s="38" t="n">
        <v>0.4305555555555556</v>
      </c>
      <c r="J7" s="39" t="n">
        <v>58720</v>
      </c>
      <c r="K7" s="39" t="n">
        <v>58738.8</v>
      </c>
      <c r="L7" s="41">
        <f>IF(OR(J7="",K7=""),"",K7-J7)</f>
        <v/>
      </c>
      <c r="M7" s="14">
        <f>IF(OR(H7="",I7=""),"",MOD(I7-H7,1)*1440)</f>
        <v/>
      </c>
      <c r="N7" s="19" t="inlineStr">
        <is>
          <t>Ruido intermitente en superficie irregular</t>
        </is>
      </c>
      <c r="O7" s="20" t="inlineStr">
        <is>
          <t>Sí</t>
        </is>
      </c>
      <c r="P7" s="20" t="inlineStr">
        <is>
          <t>Requiere revisión</t>
        </is>
      </c>
      <c r="Q7" s="19" t="inlineStr">
        <is>
          <t>El ruido referido se presentó dos veces; se turna el registro al taller.</t>
        </is>
      </c>
      <c r="R7" s="25">
        <f>IF(P7="","",IFERROR(VLOOKUP(P7,'Parámetros'!$G$3:$H$6,2,FALSE),"Revisar catálogo"))</f>
        <v/>
      </c>
      <c r="S7" s="25">
        <f>IF(A7="","",IF(OR(B7="",C7="",D7="",E7="",F7="",G7="",H7="",I7="",J7="",K7="",N7="",O7="",P7=""),"Faltan datos obligatorios",IF(K7&lt;J7,"Revisar odómetros",IF(AND('Parámetros'!$B$3&lt;&gt;"",L7&gt;'Parámetros'!$B$3),"Distancia sobre umbral",IF(AND('Parámetros'!$B$4&lt;&gt;"",M7&gt;'Parámetros'!$B$4),"Duración sobre umbral",IF(AND(OR(P7="Requiere revisión",P7="No concluyente",P7="Prueba suspendida"),Q7=""),"Agregar observaciones",IF(AND(O7="Sí",P7="Sin novedad"),"Revisar coherencia","Sin alerta")))))))</f>
        <v/>
      </c>
    </row>
    <row r="8" ht="42" customHeight="1">
      <c r="A8" s="18" t="inlineStr">
        <is>
          <t>PR-FIC-202609-003</t>
        </is>
      </c>
      <c r="B8" s="33" t="n">
        <v>46268</v>
      </c>
      <c r="C8" s="18" t="inlineStr">
        <is>
          <t>OT-FIC-202609-103</t>
        </is>
      </c>
      <c r="D8" s="19" t="inlineStr">
        <is>
          <t>Unidad Ficticia Jade 03</t>
        </is>
      </c>
      <c r="E8" s="19" t="inlineStr">
        <is>
          <t>Carla Trayecto (ficticia)</t>
        </is>
      </c>
      <c r="F8" s="20" t="inlineStr">
        <is>
          <t>Patio controlado</t>
        </is>
      </c>
      <c r="G8" s="20" t="inlineStr">
        <is>
          <t>Seca</t>
        </is>
      </c>
      <c r="H8" s="38" t="n">
        <v>0.4583333333333333</v>
      </c>
      <c r="I8" s="38" t="n">
        <v>0.4826388888888889</v>
      </c>
      <c r="J8" s="39" t="n">
        <v>31500</v>
      </c>
      <c r="K8" s="39" t="n">
        <v>31507.2</v>
      </c>
      <c r="L8" s="40">
        <f>IF(OR(J8="",K8=""),"",K8-J8)</f>
        <v/>
      </c>
      <c r="M8" s="9">
        <f>IF(OR(H8="",I8=""),"",MOD(I8-H8,1)*1440)</f>
        <v/>
      </c>
      <c r="N8" s="19" t="inlineStr">
        <is>
          <t>Respuesta irregular referida al arrancar</t>
        </is>
      </c>
      <c r="O8" s="20" t="inlineStr">
        <is>
          <t>No</t>
        </is>
      </c>
      <c r="P8" s="20" t="inlineStr">
        <is>
          <t>No concluyente</t>
        </is>
      </c>
      <c r="Q8" s="19" t="inlineStr">
        <is>
          <t>El recorrido ficticio fue corto; se propone programar otra prueba.</t>
        </is>
      </c>
      <c r="R8" s="12">
        <f>IF(P8="","",IFERROR(VLOOKUP(P8,'Parámetros'!$G$3:$H$6,2,FALSE),"Revisar catálogo"))</f>
        <v/>
      </c>
      <c r="S8" s="12">
        <f>IF(A8="","",IF(OR(B8="",C8="",D8="",E8="",F8="",G8="",H8="",I8="",J8="",K8="",N8="",O8="",P8=""),"Faltan datos obligatorios",IF(K8&lt;J8,"Revisar odómetros",IF(AND('Parámetros'!$B$3&lt;&gt;"",L8&gt;'Parámetros'!$B$3),"Distancia sobre umbral",IF(AND('Parámetros'!$B$4&lt;&gt;"",M8&gt;'Parámetros'!$B$4),"Duración sobre umbral",IF(AND(OR(P8="Requiere revisión",P8="No concluyente",P8="Prueba suspendida"),Q8=""),"Agregar observaciones",IF(AND(O8="Sí",P8="Sin novedad"),"Revisar coherencia","Sin alerta")))))))</f>
        <v/>
      </c>
    </row>
    <row r="9" ht="42" customHeight="1">
      <c r="A9" s="18" t="inlineStr">
        <is>
          <t>PR-FIC-202609-004</t>
        </is>
      </c>
      <c r="B9" s="33" t="n">
        <v>46269</v>
      </c>
      <c r="C9" s="18" t="inlineStr">
        <is>
          <t>OT-FIC-202609-104</t>
        </is>
      </c>
      <c r="D9" s="19" t="inlineStr">
        <is>
          <t>Unidad Ficticia Plata 04</t>
        </is>
      </c>
      <c r="E9" s="19" t="inlineStr">
        <is>
          <t>Diego Recorrido (ficticio)</t>
        </is>
      </c>
      <c r="F9" s="20" t="inlineStr">
        <is>
          <t>Mixta</t>
        </is>
      </c>
      <c r="G9" s="20" t="inlineStr">
        <is>
          <t>Tránsito intenso</t>
        </is>
      </c>
      <c r="H9" s="38" t="n">
        <v>0.5104166666666666</v>
      </c>
      <c r="I9" s="38" t="n">
        <v>0.5555555555555556</v>
      </c>
      <c r="J9" s="39" t="n">
        <v>77440.5</v>
      </c>
      <c r="K9" s="39" t="n">
        <v>77462.5</v>
      </c>
      <c r="L9" s="41">
        <f>IF(OR(J9="",K9=""),"",K9-J9)</f>
        <v/>
      </c>
      <c r="M9" s="14">
        <f>IF(OR(H9="",I9=""),"",MOD(I9-H9,1)*1440)</f>
        <v/>
      </c>
      <c r="N9" s="19" t="inlineStr">
        <is>
          <t>Sensación referida de tirón en marcha</t>
        </is>
      </c>
      <c r="O9" s="20" t="inlineStr">
        <is>
          <t>No</t>
        </is>
      </c>
      <c r="P9" s="20" t="inlineStr">
        <is>
          <t>Sin novedad</t>
        </is>
      </c>
      <c r="Q9" s="19" t="inlineStr">
        <is>
          <t>La condición referida no se reprodujo en el recorrido ficticio.</t>
        </is>
      </c>
      <c r="R9" s="25">
        <f>IF(P9="","",IFERROR(VLOOKUP(P9,'Parámetros'!$G$3:$H$6,2,FALSE),"Revisar catálogo"))</f>
        <v/>
      </c>
      <c r="S9" s="25">
        <f>IF(A9="","",IF(OR(B9="",C9="",D9="",E9="",F9="",G9="",H9="",I9="",J9="",K9="",N9="",O9="",P9=""),"Faltan datos obligatorios",IF(K9&lt;J9,"Revisar odómetros",IF(AND('Parámetros'!$B$3&lt;&gt;"",L9&gt;'Parámetros'!$B$3),"Distancia sobre umbral",IF(AND('Parámetros'!$B$4&lt;&gt;"",M9&gt;'Parámetros'!$B$4),"Duración sobre umbral",IF(AND(OR(P9="Requiere revisión",P9="No concluyente",P9="Prueba suspendida"),Q9=""),"Agregar observaciones",IF(AND(O9="Sí",P9="Sin novedad"),"Revisar coherencia","Sin alerta")))))))</f>
        <v/>
      </c>
    </row>
    <row r="10" ht="42" customHeight="1">
      <c r="A10" s="18" t="inlineStr">
        <is>
          <t>PR-FIC-202609-005</t>
        </is>
      </c>
      <c r="B10" s="33" t="n">
        <v>46270</v>
      </c>
      <c r="C10" s="18" t="inlineStr">
        <is>
          <t>OT-FIC-202609-105</t>
        </is>
      </c>
      <c r="D10" s="19" t="inlineStr">
        <is>
          <t>Unidad Ficticia Coral 05</t>
        </is>
      </c>
      <c r="E10" s="19" t="inlineStr">
        <is>
          <t>Elena Prueba (ficticia)</t>
        </is>
      </c>
      <c r="F10" s="20" t="inlineStr">
        <is>
          <t>Patio controlado</t>
        </is>
      </c>
      <c r="G10" s="20" t="inlineStr">
        <is>
          <t>Húmeda</t>
        </is>
      </c>
      <c r="H10" s="38" t="n">
        <v>0.5868055555555556</v>
      </c>
      <c r="I10" s="38" t="n">
        <v>0.5951388888888889</v>
      </c>
      <c r="J10" s="39" t="n">
        <v>22910</v>
      </c>
      <c r="K10" s="39" t="n">
        <v>22911.5</v>
      </c>
      <c r="L10" s="40">
        <f>IF(OR(J10="",K10=""),"",K10-J10)</f>
        <v/>
      </c>
      <c r="M10" s="9">
        <f>IF(OR(H10="",I10=""),"",MOD(I10-H10,1)*1440)</f>
        <v/>
      </c>
      <c r="N10" s="19" t="inlineStr">
        <is>
          <t>Ruido referido en maniobra lenta</t>
        </is>
      </c>
      <c r="O10" s="20" t="inlineStr">
        <is>
          <t>No se evaluó</t>
        </is>
      </c>
      <c r="P10" s="20" t="inlineStr">
        <is>
          <t>Prueba suspendida</t>
        </is>
      </c>
      <c r="Q10" s="19" t="inlineStr">
        <is>
          <t>La prueba ficticia se suspendió por condición de superficie húmeda.</t>
        </is>
      </c>
      <c r="R10" s="12">
        <f>IF(P10="","",IFERROR(VLOOKUP(P10,'Parámetros'!$G$3:$H$6,2,FALSE),"Revisar catálogo"))</f>
        <v/>
      </c>
      <c r="S10" s="12">
        <f>IF(A10="","",IF(OR(B10="",C10="",D10="",E10="",F10="",G10="",H10="",I10="",J10="",K10="",N10="",O10="",P10=""),"Faltan datos obligatorios",IF(K10&lt;J10,"Revisar odómetros",IF(AND('Parámetros'!$B$3&lt;&gt;"",L10&gt;'Parámetros'!$B$3),"Distancia sobre umbral",IF(AND('Parámetros'!$B$4&lt;&gt;"",M10&gt;'Parámetros'!$B$4),"Duración sobre umbral",IF(AND(OR(P10="Requiere revisión",P10="No concluyente",P10="Prueba suspendida"),Q10=""),"Agregar observaciones",IF(AND(O10="Sí",P10="Sin novedad"),"Revisar coherencia","Sin alerta")))))))</f>
        <v/>
      </c>
    </row>
    <row r="11" ht="42" customHeight="1">
      <c r="A11" s="18" t="inlineStr">
        <is>
          <t>PR-FIC-202609-006</t>
        </is>
      </c>
      <c r="B11" s="33" t="n">
        <v>46271</v>
      </c>
      <c r="C11" s="18" t="inlineStr">
        <is>
          <t>OT-FIC-202609-106</t>
        </is>
      </c>
      <c r="D11" s="19" t="inlineStr">
        <is>
          <t>Unidad Ficticia Índigo 06</t>
        </is>
      </c>
      <c r="E11" s="19" t="inlineStr">
        <is>
          <t>Fabio Ruta (ficticio)</t>
        </is>
      </c>
      <c r="F11" s="20" t="inlineStr">
        <is>
          <t>Carretera</t>
        </is>
      </c>
      <c r="G11" s="20" t="inlineStr">
        <is>
          <t>Seca</t>
        </is>
      </c>
      <c r="H11" s="38" t="n">
        <v>0.3125</v>
      </c>
      <c r="I11" s="38" t="n">
        <v>0.3784722222222222</v>
      </c>
      <c r="J11" s="39" t="n">
        <v>91200.39999999999</v>
      </c>
      <c r="K11" s="39" t="n">
        <v>91236</v>
      </c>
      <c r="L11" s="41">
        <f>IF(OR(J11="",K11=""),"",K11-J11)</f>
        <v/>
      </c>
      <c r="M11" s="14">
        <f>IF(OR(H11="",I11=""),"",MOD(I11-H11,1)*1440)</f>
        <v/>
      </c>
      <c r="N11" s="19" t="inlineStr">
        <is>
          <t>Zumbido referido a velocidad constante</t>
        </is>
      </c>
      <c r="O11" s="20" t="inlineStr">
        <is>
          <t>Sí</t>
        </is>
      </c>
      <c r="P11" s="20" t="inlineStr">
        <is>
          <t>Requiere revisión</t>
        </is>
      </c>
      <c r="Q11" s="19" t="inlineStr">
        <is>
          <t>Se registró el zumbido referido y se solicita revisión posterior en taller.</t>
        </is>
      </c>
      <c r="R11" s="25">
        <f>IF(P11="","",IFERROR(VLOOKUP(P11,'Parámetros'!$G$3:$H$6,2,FALSE),"Revisar catálogo"))</f>
        <v/>
      </c>
      <c r="S11" s="25">
        <f>IF(A11="","",IF(OR(B11="",C11="",D11="",E11="",F11="",G11="",H11="",I11="",J11="",K11="",N11="",O11="",P11=""),"Faltan datos obligatorios",IF(K11&lt;J11,"Revisar odómetros",IF(AND('Parámetros'!$B$3&lt;&gt;"",L11&gt;'Parámetros'!$B$3),"Distancia sobre umbral",IF(AND('Parámetros'!$B$4&lt;&gt;"",M11&gt;'Parámetros'!$B$4),"Duración sobre umbral",IF(AND(OR(P11="Requiere revisión",P11="No concluyente",P11="Prueba suspendida"),Q11=""),"Agregar observaciones",IF(AND(O11="Sí",P11="Sin novedad"),"Revisar coherencia","Sin alerta")))))))</f>
        <v/>
      </c>
    </row>
    <row r="12" ht="42" customHeight="1">
      <c r="A12" s="18" t="inlineStr">
        <is>
          <t>PR-FIC-202609-007</t>
        </is>
      </c>
      <c r="B12" s="33" t="n">
        <v>46272</v>
      </c>
      <c r="C12" s="18" t="inlineStr">
        <is>
          <t>OT-FIC-202609-107</t>
        </is>
      </c>
      <c r="D12" s="19" t="inlineStr">
        <is>
          <t>Unidad Ficticia Arena 07</t>
        </is>
      </c>
      <c r="E12" s="19" t="inlineStr">
        <is>
          <t>Gabriela Camino (ficticia)</t>
        </is>
      </c>
      <c r="F12" s="20" t="inlineStr">
        <is>
          <t>Urbana</t>
        </is>
      </c>
      <c r="G12" s="20" t="inlineStr">
        <is>
          <t>Húmeda</t>
        </is>
      </c>
      <c r="H12" s="38" t="n">
        <v>0.4340277777777778</v>
      </c>
      <c r="I12" s="38" t="n">
        <v>0.4618055555555556</v>
      </c>
      <c r="J12" s="39" t="n">
        <v>46770.7</v>
      </c>
      <c r="K12" s="39" t="n">
        <v>46780.5</v>
      </c>
      <c r="L12" s="40">
        <f>IF(OR(J12="",K12=""),"",K12-J12)</f>
        <v/>
      </c>
      <c r="M12" s="9">
        <f>IF(OR(H12="",I12=""),"",MOD(I12-H12,1)*1440)</f>
        <v/>
      </c>
      <c r="N12" s="19" t="inlineStr">
        <is>
          <t>Testigo referido de aparición intermitente</t>
        </is>
      </c>
      <c r="O12" s="20" t="inlineStr">
        <is>
          <t>No</t>
        </is>
      </c>
      <c r="P12" s="20" t="inlineStr">
        <is>
          <t>Sin novedad</t>
        </is>
      </c>
      <c r="Q12" s="19" t="inlineStr">
        <is>
          <t>No se observó la condición referida durante la prueba ficticia.</t>
        </is>
      </c>
      <c r="R12" s="12">
        <f>IF(P12="","",IFERROR(VLOOKUP(P12,'Parámetros'!$G$3:$H$6,2,FALSE),"Revisar catálogo"))</f>
        <v/>
      </c>
      <c r="S12" s="12">
        <f>IF(A12="","",IF(OR(B12="",C12="",D12="",E12="",F12="",G12="",H12="",I12="",J12="",K12="",N12="",O12="",P12=""),"Faltan datos obligatorios",IF(K12&lt;J12,"Revisar odómetros",IF(AND('Parámetros'!$B$3&lt;&gt;"",L12&gt;'Parámetros'!$B$3),"Distancia sobre umbral",IF(AND('Parámetros'!$B$4&lt;&gt;"",M12&gt;'Parámetros'!$B$4),"Duración sobre umbral",IF(AND(OR(P12="Requiere revisión",P12="No concluyente",P12="Prueba suspendida"),Q12=""),"Agregar observaciones",IF(AND(O12="Sí",P12="Sin novedad"),"Revisar coherencia","Sin alerta")))))))</f>
        <v/>
      </c>
    </row>
    <row r="13" ht="42" customHeight="1">
      <c r="A13" s="18" t="inlineStr">
        <is>
          <t>PR-FIC-202609-008</t>
        </is>
      </c>
      <c r="B13" s="33" t="n">
        <v>46273</v>
      </c>
      <c r="C13" s="18" t="inlineStr">
        <is>
          <t>OT-FIC-202609-108</t>
        </is>
      </c>
      <c r="D13" s="19" t="inlineStr">
        <is>
          <t>Unidad Ficticia Oliva 08</t>
        </is>
      </c>
      <c r="E13" s="19" t="inlineStr">
        <is>
          <t>Hugo Trayecto (ficticio)</t>
        </is>
      </c>
      <c r="F13" s="20" t="inlineStr">
        <is>
          <t>Mixta</t>
        </is>
      </c>
      <c r="G13" s="20" t="inlineStr">
        <is>
          <t>Baja visibilidad</t>
        </is>
      </c>
      <c r="H13" s="38" t="n">
        <v>0.6736111111111112</v>
      </c>
      <c r="I13" s="38" t="n">
        <v>0.7118055555555556</v>
      </c>
      <c r="J13" s="39" t="n">
        <v>68330</v>
      </c>
      <c r="K13" s="39" t="n">
        <v>68345.39999999999</v>
      </c>
      <c r="L13" s="41">
        <f>IF(OR(J13="",K13=""),"",K13-J13)</f>
        <v/>
      </c>
      <c r="M13" s="14">
        <f>IF(OR(H13="",I13=""),"",MOD(I13-H13,1)*1440)</f>
        <v/>
      </c>
      <c r="N13" s="19" t="inlineStr">
        <is>
          <t>Pérdida de respuesta referida en pendiente</t>
        </is>
      </c>
      <c r="O13" s="20" t="inlineStr">
        <is>
          <t>No</t>
        </is>
      </c>
      <c r="P13" s="20" t="inlineStr">
        <is>
          <t>No concluyente</t>
        </is>
      </c>
      <c r="Q13" s="19" t="inlineStr">
        <is>
          <t>La condición de visibilidad limitó el recorrido ficticio previsto.</t>
        </is>
      </c>
      <c r="R13" s="25">
        <f>IF(P13="","",IFERROR(VLOOKUP(P13,'Parámetros'!$G$3:$H$6,2,FALSE),"Revisar catálogo"))</f>
        <v/>
      </c>
      <c r="S13" s="25">
        <f>IF(A13="","",IF(OR(B13="",C13="",D13="",E13="",F13="",G13="",H13="",I13="",J13="",K13="",N13="",O13="",P13=""),"Faltan datos obligatorios",IF(K13&lt;J13,"Revisar odómetros",IF(AND('Parámetros'!$B$3&lt;&gt;"",L13&gt;'Parámetros'!$B$3),"Distancia sobre umbral",IF(AND('Parámetros'!$B$4&lt;&gt;"",M13&gt;'Parámetros'!$B$4),"Duración sobre umbral",IF(AND(OR(P13="Requiere revisión",P13="No concluyente",P13="Prueba suspendida"),Q13=""),"Agregar observaciones",IF(AND(O13="Sí",P13="Sin novedad"),"Revisar coherencia","Sin alerta")))))))</f>
        <v/>
      </c>
    </row>
    <row r="14" ht="42" customHeight="1">
      <c r="A14" s="18" t="inlineStr">
        <is>
          <t>PR-FIC-202609-009</t>
        </is>
      </c>
      <c r="B14" s="33" t="n">
        <v>46274</v>
      </c>
      <c r="C14" s="18" t="inlineStr">
        <is>
          <t>OT-FIC-202609-109</t>
        </is>
      </c>
      <c r="D14" s="19" t="inlineStr">
        <is>
          <t>Unidad Ficticia Turquesa 09</t>
        </is>
      </c>
      <c r="E14" s="19" t="inlineStr">
        <is>
          <t>Irene Recorrido (ficticia)</t>
        </is>
      </c>
      <c r="F14" s="20" t="inlineStr">
        <is>
          <t>Carretera</t>
        </is>
      </c>
      <c r="G14" s="20" t="inlineStr">
        <is>
          <t>Seca</t>
        </is>
      </c>
      <c r="H14" s="38" t="n">
        <v>0.3472222222222222</v>
      </c>
      <c r="I14" s="38" t="n">
        <v>0.4513888888888889</v>
      </c>
      <c r="J14" s="39" t="n">
        <v>104500</v>
      </c>
      <c r="K14" s="39" t="n">
        <v>104592.3</v>
      </c>
      <c r="L14" s="40">
        <f>IF(OR(J14="",K14=""),"",K14-J14)</f>
        <v/>
      </c>
      <c r="M14" s="9">
        <f>IF(OR(H14="",I14=""),"",MOD(I14-H14,1)*1440)</f>
        <v/>
      </c>
      <c r="N14" s="19" t="inlineStr">
        <is>
          <t>Vibración referida en recorrido prolongado</t>
        </is>
      </c>
      <c r="O14" s="20" t="inlineStr">
        <is>
          <t>Sí</t>
        </is>
      </c>
      <c r="P14" s="20" t="inlineStr">
        <is>
          <t>Requiere revisión</t>
        </is>
      </c>
      <c r="Q14" s="19" t="inlineStr">
        <is>
          <t>Se documentó la condición referida; la distancia supera el umbral interno.</t>
        </is>
      </c>
      <c r="R14" s="12">
        <f>IF(P14="","",IFERROR(VLOOKUP(P14,'Parámetros'!$G$3:$H$6,2,FALSE),"Revisar catálogo"))</f>
        <v/>
      </c>
      <c r="S14" s="12">
        <f>IF(A14="","",IF(OR(B14="",C14="",D14="",E14="",F14="",G14="",H14="",I14="",J14="",K14="",N14="",O14="",P14=""),"Faltan datos obligatorios",IF(K14&lt;J14,"Revisar odómetros",IF(AND('Parámetros'!$B$3&lt;&gt;"",L14&gt;'Parámetros'!$B$3),"Distancia sobre umbral",IF(AND('Parámetros'!$B$4&lt;&gt;"",M14&gt;'Parámetros'!$B$4),"Duración sobre umbral",IF(AND(OR(P14="Requiere revisión",P14="No concluyente",P14="Prueba suspendida"),Q14=""),"Agregar observaciones",IF(AND(O14="Sí",P14="Sin novedad"),"Revisar coherencia","Sin alerta")))))))</f>
        <v/>
      </c>
    </row>
    <row r="15" ht="42" customHeight="1">
      <c r="A15" s="18" t="inlineStr">
        <is>
          <t>PR-FIC-202609-010</t>
        </is>
      </c>
      <c r="B15" s="33" t="n">
        <v>46275</v>
      </c>
      <c r="C15" s="18" t="inlineStr">
        <is>
          <t>OT-FIC-202609-110</t>
        </is>
      </c>
      <c r="D15" s="19" t="inlineStr">
        <is>
          <t>Unidad Ficticia Grafito 10</t>
        </is>
      </c>
      <c r="E15" s="19" t="inlineStr">
        <is>
          <t>Julián Prueba (ficticio)</t>
        </is>
      </c>
      <c r="F15" s="20" t="inlineStr">
        <is>
          <t>Urbana</t>
        </is>
      </c>
      <c r="G15" s="20" t="inlineStr">
        <is>
          <t>Tránsito intenso</t>
        </is>
      </c>
      <c r="H15" s="38" t="n">
        <v>0.5416666666666666</v>
      </c>
      <c r="I15" s="38" t="n">
        <v>0.6805555555555556</v>
      </c>
      <c r="J15" s="39" t="n">
        <v>55210.3</v>
      </c>
      <c r="K15" s="39" t="n">
        <v>55238.3</v>
      </c>
      <c r="L15" s="41">
        <f>IF(OR(J15="",K15=""),"",K15-J15)</f>
        <v/>
      </c>
      <c r="M15" s="14">
        <f>IF(OR(H15="",I15=""),"",MOD(I15-H15,1)*1440)</f>
        <v/>
      </c>
      <c r="N15" s="19" t="inlineStr">
        <is>
          <t>Ruido referido después de uso prolongado</t>
        </is>
      </c>
      <c r="O15" s="20" t="inlineStr">
        <is>
          <t>No</t>
        </is>
      </c>
      <c r="P15" s="20" t="inlineStr">
        <is>
          <t>Sin novedad</t>
        </is>
      </c>
      <c r="Q15" s="19" t="inlineStr">
        <is>
          <t>No se reprodujo el ruido; la duración supera el umbral interno.</t>
        </is>
      </c>
      <c r="R15" s="25">
        <f>IF(P15="","",IFERROR(VLOOKUP(P15,'Parámetros'!$G$3:$H$6,2,FALSE),"Revisar catálogo"))</f>
        <v/>
      </c>
      <c r="S15" s="25">
        <f>IF(A15="","",IF(OR(B15="",C15="",D15="",E15="",F15="",G15="",H15="",I15="",J15="",K15="",N15="",O15="",P15=""),"Faltan datos obligatorios",IF(K15&lt;J15,"Revisar odómetros",IF(AND('Parámetros'!$B$3&lt;&gt;"",L15&gt;'Parámetros'!$B$3),"Distancia sobre umbral",IF(AND('Parámetros'!$B$4&lt;&gt;"",M15&gt;'Parámetros'!$B$4),"Duración sobre umbral",IF(AND(OR(P15="Requiere revisión",P15="No concluyente",P15="Prueba suspendida"),Q15=""),"Agregar observaciones",IF(AND(O15="Sí",P15="Sin novedad"),"Revisar coherencia","Sin alerta")))))))</f>
        <v/>
      </c>
    </row>
    <row r="16" ht="42" customHeight="1">
      <c r="A16" s="18" t="n"/>
      <c r="B16" s="33" t="n"/>
      <c r="C16" s="18" t="n"/>
      <c r="D16" s="19" t="n"/>
      <c r="E16" s="19" t="n"/>
      <c r="F16" s="20" t="n"/>
      <c r="G16" s="20" t="n"/>
      <c r="H16" s="38" t="n"/>
      <c r="I16" s="38" t="n"/>
      <c r="J16" s="39" t="n"/>
      <c r="K16" s="39" t="n"/>
      <c r="L16" s="40">
        <f>IF(OR(J16="",K16=""),"",K16-J16)</f>
        <v/>
      </c>
      <c r="M16" s="9">
        <f>IF(OR(H16="",I16=""),"",MOD(I16-H16,1)*1440)</f>
        <v/>
      </c>
      <c r="N16" s="19" t="n"/>
      <c r="O16" s="20" t="n"/>
      <c r="P16" s="20" t="n"/>
      <c r="Q16" s="19" t="n"/>
      <c r="R16" s="12">
        <f>IF(P16="","",IFERROR(VLOOKUP(P16,'Parámetros'!$G$3:$H$6,2,FALSE),"Revisar catálogo"))</f>
        <v/>
      </c>
      <c r="S16" s="12">
        <f>IF(A16="","",IF(OR(B16="",C16="",D16="",E16="",F16="",G16="",H16="",I16="",J16="",K16="",N16="",O16="",P16=""),"Faltan datos obligatorios",IF(K16&lt;J16,"Revisar odómetros",IF(AND('Parámetros'!$B$3&lt;&gt;"",L16&gt;'Parámetros'!$B$3),"Distancia sobre umbral",IF(AND('Parámetros'!$B$4&lt;&gt;"",M16&gt;'Parámetros'!$B$4),"Duración sobre umbral",IF(AND(OR(P16="Requiere revisión",P16="No concluyente",P16="Prueba suspendida"),Q16=""),"Agregar observaciones",IF(AND(O16="Sí",P16="Sin novedad"),"Revisar coherencia","Sin alerta")))))))</f>
        <v/>
      </c>
    </row>
    <row r="17" ht="42" customHeight="1">
      <c r="A17" s="18" t="n"/>
      <c r="B17" s="33" t="n"/>
      <c r="C17" s="18" t="n"/>
      <c r="D17" s="19" t="n"/>
      <c r="E17" s="19" t="n"/>
      <c r="F17" s="20" t="n"/>
      <c r="G17" s="20" t="n"/>
      <c r="H17" s="38" t="n"/>
      <c r="I17" s="38" t="n"/>
      <c r="J17" s="39" t="n"/>
      <c r="K17" s="39" t="n"/>
      <c r="L17" s="41">
        <f>IF(OR(J17="",K17=""),"",K17-J17)</f>
        <v/>
      </c>
      <c r="M17" s="14">
        <f>IF(OR(H17="",I17=""),"",MOD(I17-H17,1)*1440)</f>
        <v/>
      </c>
      <c r="N17" s="19" t="n"/>
      <c r="O17" s="20" t="n"/>
      <c r="P17" s="20" t="n"/>
      <c r="Q17" s="19" t="n"/>
      <c r="R17" s="25">
        <f>IF(P17="","",IFERROR(VLOOKUP(P17,'Parámetros'!$G$3:$H$6,2,FALSE),"Revisar catálogo"))</f>
        <v/>
      </c>
      <c r="S17" s="25">
        <f>IF(A17="","",IF(OR(B17="",C17="",D17="",E17="",F17="",G17="",H17="",I17="",J17="",K17="",N17="",O17="",P17=""),"Faltan datos obligatorios",IF(K17&lt;J17,"Revisar odómetros",IF(AND('Parámetros'!$B$3&lt;&gt;"",L17&gt;'Parámetros'!$B$3),"Distancia sobre umbral",IF(AND('Parámetros'!$B$4&lt;&gt;"",M17&gt;'Parámetros'!$B$4),"Duración sobre umbral",IF(AND(OR(P17="Requiere revisión",P17="No concluyente",P17="Prueba suspendida"),Q17=""),"Agregar observaciones",IF(AND(O17="Sí",P17="Sin novedad"),"Revisar coherencia","Sin alerta")))))))</f>
        <v/>
      </c>
    </row>
    <row r="18" ht="42" customHeight="1">
      <c r="A18" s="18" t="n"/>
      <c r="B18" s="33" t="n"/>
      <c r="C18" s="18" t="n"/>
      <c r="D18" s="19" t="n"/>
      <c r="E18" s="19" t="n"/>
      <c r="F18" s="20" t="n"/>
      <c r="G18" s="20" t="n"/>
      <c r="H18" s="38" t="n"/>
      <c r="I18" s="38" t="n"/>
      <c r="J18" s="39" t="n"/>
      <c r="K18" s="39" t="n"/>
      <c r="L18" s="40">
        <f>IF(OR(J18="",K18=""),"",K18-J18)</f>
        <v/>
      </c>
      <c r="M18" s="9">
        <f>IF(OR(H18="",I18=""),"",MOD(I18-H18,1)*1440)</f>
        <v/>
      </c>
      <c r="N18" s="19" t="n"/>
      <c r="O18" s="20" t="n"/>
      <c r="P18" s="20" t="n"/>
      <c r="Q18" s="19" t="n"/>
      <c r="R18" s="12">
        <f>IF(P18="","",IFERROR(VLOOKUP(P18,'Parámetros'!$G$3:$H$6,2,FALSE),"Revisar catálogo"))</f>
        <v/>
      </c>
      <c r="S18" s="12">
        <f>IF(A18="","",IF(OR(B18="",C18="",D18="",E18="",F18="",G18="",H18="",I18="",J18="",K18="",N18="",O18="",P18=""),"Faltan datos obligatorios",IF(K18&lt;J18,"Revisar odómetros",IF(AND('Parámetros'!$B$3&lt;&gt;"",L18&gt;'Parámetros'!$B$3),"Distancia sobre umbral",IF(AND('Parámetros'!$B$4&lt;&gt;"",M18&gt;'Parámetros'!$B$4),"Duración sobre umbral",IF(AND(OR(P18="Requiere revisión",P18="No concluyente",P18="Prueba suspendida"),Q18=""),"Agregar observaciones",IF(AND(O18="Sí",P18="Sin novedad"),"Revisar coherencia","Sin alerta")))))))</f>
        <v/>
      </c>
    </row>
    <row r="19" ht="42" customHeight="1">
      <c r="A19" s="18" t="n"/>
      <c r="B19" s="33" t="n"/>
      <c r="C19" s="18" t="n"/>
      <c r="D19" s="19" t="n"/>
      <c r="E19" s="19" t="n"/>
      <c r="F19" s="20" t="n"/>
      <c r="G19" s="20" t="n"/>
      <c r="H19" s="38" t="n"/>
      <c r="I19" s="38" t="n"/>
      <c r="J19" s="39" t="n"/>
      <c r="K19" s="39" t="n"/>
      <c r="L19" s="41">
        <f>IF(OR(J19="",K19=""),"",K19-J19)</f>
        <v/>
      </c>
      <c r="M19" s="14">
        <f>IF(OR(H19="",I19=""),"",MOD(I19-H19,1)*1440)</f>
        <v/>
      </c>
      <c r="N19" s="19" t="n"/>
      <c r="O19" s="20" t="n"/>
      <c r="P19" s="20" t="n"/>
      <c r="Q19" s="19" t="n"/>
      <c r="R19" s="25">
        <f>IF(P19="","",IFERROR(VLOOKUP(P19,'Parámetros'!$G$3:$H$6,2,FALSE),"Revisar catálogo"))</f>
        <v/>
      </c>
      <c r="S19" s="25">
        <f>IF(A19="","",IF(OR(B19="",C19="",D19="",E19="",F19="",G19="",H19="",I19="",J19="",K19="",N19="",O19="",P19=""),"Faltan datos obligatorios",IF(K19&lt;J19,"Revisar odómetros",IF(AND('Parámetros'!$B$3&lt;&gt;"",L19&gt;'Parámetros'!$B$3),"Distancia sobre umbral",IF(AND('Parámetros'!$B$4&lt;&gt;"",M19&gt;'Parámetros'!$B$4),"Duración sobre umbral",IF(AND(OR(P19="Requiere revisión",P19="No concluyente",P19="Prueba suspendida"),Q19=""),"Agregar observaciones",IF(AND(O19="Sí",P19="Sin novedad"),"Revisar coherencia","Sin alerta")))))))</f>
        <v/>
      </c>
    </row>
    <row r="20" ht="42" customHeight="1">
      <c r="A20" s="18" t="n"/>
      <c r="B20" s="33" t="n"/>
      <c r="C20" s="18" t="n"/>
      <c r="D20" s="19" t="n"/>
      <c r="E20" s="19" t="n"/>
      <c r="F20" s="20" t="n"/>
      <c r="G20" s="20" t="n"/>
      <c r="H20" s="38" t="n"/>
      <c r="I20" s="38" t="n"/>
      <c r="J20" s="39" t="n"/>
      <c r="K20" s="39" t="n"/>
      <c r="L20" s="40">
        <f>IF(OR(J20="",K20=""),"",K20-J20)</f>
        <v/>
      </c>
      <c r="M20" s="9">
        <f>IF(OR(H20="",I20=""),"",MOD(I20-H20,1)*1440)</f>
        <v/>
      </c>
      <c r="N20" s="19" t="n"/>
      <c r="O20" s="20" t="n"/>
      <c r="P20" s="20" t="n"/>
      <c r="Q20" s="19" t="n"/>
      <c r="R20" s="12">
        <f>IF(P20="","",IFERROR(VLOOKUP(P20,'Parámetros'!$G$3:$H$6,2,FALSE),"Revisar catálogo"))</f>
        <v/>
      </c>
      <c r="S20" s="12">
        <f>IF(A20="","",IF(OR(B20="",C20="",D20="",E20="",F20="",G20="",H20="",I20="",J20="",K20="",N20="",O20="",P20=""),"Faltan datos obligatorios",IF(K20&lt;J20,"Revisar odómetros",IF(AND('Parámetros'!$B$3&lt;&gt;"",L20&gt;'Parámetros'!$B$3),"Distancia sobre umbral",IF(AND('Parámetros'!$B$4&lt;&gt;"",M20&gt;'Parámetros'!$B$4),"Duración sobre umbral",IF(AND(OR(P20="Requiere revisión",P20="No concluyente",P20="Prueba suspendida"),Q20=""),"Agregar observaciones",IF(AND(O20="Sí",P20="Sin novedad"),"Revisar coherencia","Sin alerta")))))))</f>
        <v/>
      </c>
    </row>
    <row r="21" ht="42" customHeight="1">
      <c r="A21" s="18" t="n"/>
      <c r="B21" s="33" t="n"/>
      <c r="C21" s="18" t="n"/>
      <c r="D21" s="19" t="n"/>
      <c r="E21" s="19" t="n"/>
      <c r="F21" s="20" t="n"/>
      <c r="G21" s="20" t="n"/>
      <c r="H21" s="38" t="n"/>
      <c r="I21" s="38" t="n"/>
      <c r="J21" s="39" t="n"/>
      <c r="K21" s="39" t="n"/>
      <c r="L21" s="41">
        <f>IF(OR(J21="",K21=""),"",K21-J21)</f>
        <v/>
      </c>
      <c r="M21" s="14">
        <f>IF(OR(H21="",I21=""),"",MOD(I21-H21,1)*1440)</f>
        <v/>
      </c>
      <c r="N21" s="19" t="n"/>
      <c r="O21" s="20" t="n"/>
      <c r="P21" s="20" t="n"/>
      <c r="Q21" s="19" t="n"/>
      <c r="R21" s="25">
        <f>IF(P21="","",IFERROR(VLOOKUP(P21,'Parámetros'!$G$3:$H$6,2,FALSE),"Revisar catálogo"))</f>
        <v/>
      </c>
      <c r="S21" s="25">
        <f>IF(A21="","",IF(OR(B21="",C21="",D21="",E21="",F21="",G21="",H21="",I21="",J21="",K21="",N21="",O21="",P21=""),"Faltan datos obligatorios",IF(K21&lt;J21,"Revisar odómetros",IF(AND('Parámetros'!$B$3&lt;&gt;"",L21&gt;'Parámetros'!$B$3),"Distancia sobre umbral",IF(AND('Parámetros'!$B$4&lt;&gt;"",M21&gt;'Parámetros'!$B$4),"Duración sobre umbral",IF(AND(OR(P21="Requiere revisión",P21="No concluyente",P21="Prueba suspendida"),Q21=""),"Agregar observaciones",IF(AND(O21="Sí",P21="Sin novedad"),"Revisar coherencia","Sin alerta")))))))</f>
        <v/>
      </c>
    </row>
    <row r="22" ht="42" customHeight="1">
      <c r="A22" s="18" t="n"/>
      <c r="B22" s="33" t="n"/>
      <c r="C22" s="18" t="n"/>
      <c r="D22" s="19" t="n"/>
      <c r="E22" s="19" t="n"/>
      <c r="F22" s="20" t="n"/>
      <c r="G22" s="20" t="n"/>
      <c r="H22" s="38" t="n"/>
      <c r="I22" s="38" t="n"/>
      <c r="J22" s="39" t="n"/>
      <c r="K22" s="39" t="n"/>
      <c r="L22" s="40">
        <f>IF(OR(J22="",K22=""),"",K22-J22)</f>
        <v/>
      </c>
      <c r="M22" s="9">
        <f>IF(OR(H22="",I22=""),"",MOD(I22-H22,1)*1440)</f>
        <v/>
      </c>
      <c r="N22" s="19" t="n"/>
      <c r="O22" s="20" t="n"/>
      <c r="P22" s="20" t="n"/>
      <c r="Q22" s="19" t="n"/>
      <c r="R22" s="12">
        <f>IF(P22="","",IFERROR(VLOOKUP(P22,'Parámetros'!$G$3:$H$6,2,FALSE),"Revisar catálogo"))</f>
        <v/>
      </c>
      <c r="S22" s="12">
        <f>IF(A22="","",IF(OR(B22="",C22="",D22="",E22="",F22="",G22="",H22="",I22="",J22="",K22="",N22="",O22="",P22=""),"Faltan datos obligatorios",IF(K22&lt;J22,"Revisar odómetros",IF(AND('Parámetros'!$B$3&lt;&gt;"",L22&gt;'Parámetros'!$B$3),"Distancia sobre umbral",IF(AND('Parámetros'!$B$4&lt;&gt;"",M22&gt;'Parámetros'!$B$4),"Duración sobre umbral",IF(AND(OR(P22="Requiere revisión",P22="No concluyente",P22="Prueba suspendida"),Q22=""),"Agregar observaciones",IF(AND(O22="Sí",P22="Sin novedad"),"Revisar coherencia","Sin alerta")))))))</f>
        <v/>
      </c>
    </row>
    <row r="23" ht="42" customHeight="1">
      <c r="A23" s="18" t="n"/>
      <c r="B23" s="33" t="n"/>
      <c r="C23" s="18" t="n"/>
      <c r="D23" s="19" t="n"/>
      <c r="E23" s="19" t="n"/>
      <c r="F23" s="20" t="n"/>
      <c r="G23" s="20" t="n"/>
      <c r="H23" s="38" t="n"/>
      <c r="I23" s="38" t="n"/>
      <c r="J23" s="39" t="n"/>
      <c r="K23" s="39" t="n"/>
      <c r="L23" s="41">
        <f>IF(OR(J23="",K23=""),"",K23-J23)</f>
        <v/>
      </c>
      <c r="M23" s="14">
        <f>IF(OR(H23="",I23=""),"",MOD(I23-H23,1)*1440)</f>
        <v/>
      </c>
      <c r="N23" s="19" t="n"/>
      <c r="O23" s="20" t="n"/>
      <c r="P23" s="20" t="n"/>
      <c r="Q23" s="19" t="n"/>
      <c r="R23" s="25">
        <f>IF(P23="","",IFERROR(VLOOKUP(P23,'Parámetros'!$G$3:$H$6,2,FALSE),"Revisar catálogo"))</f>
        <v/>
      </c>
      <c r="S23" s="25">
        <f>IF(A23="","",IF(OR(B23="",C23="",D23="",E23="",F23="",G23="",H23="",I23="",J23="",K23="",N23="",O23="",P23=""),"Faltan datos obligatorios",IF(K23&lt;J23,"Revisar odómetros",IF(AND('Parámetros'!$B$3&lt;&gt;"",L23&gt;'Parámetros'!$B$3),"Distancia sobre umbral",IF(AND('Parámetros'!$B$4&lt;&gt;"",M23&gt;'Parámetros'!$B$4),"Duración sobre umbral",IF(AND(OR(P23="Requiere revisión",P23="No concluyente",P23="Prueba suspendida"),Q23=""),"Agregar observaciones",IF(AND(O23="Sí",P23="Sin novedad"),"Revisar coherencia","Sin alerta")))))))</f>
        <v/>
      </c>
    </row>
    <row r="24" ht="42" customHeight="1">
      <c r="A24" s="18" t="n"/>
      <c r="B24" s="33" t="n"/>
      <c r="C24" s="18" t="n"/>
      <c r="D24" s="19" t="n"/>
      <c r="E24" s="19" t="n"/>
      <c r="F24" s="20" t="n"/>
      <c r="G24" s="20" t="n"/>
      <c r="H24" s="38" t="n"/>
      <c r="I24" s="38" t="n"/>
      <c r="J24" s="39" t="n"/>
      <c r="K24" s="39" t="n"/>
      <c r="L24" s="40">
        <f>IF(OR(J24="",K24=""),"",K24-J24)</f>
        <v/>
      </c>
      <c r="M24" s="9">
        <f>IF(OR(H24="",I24=""),"",MOD(I24-H24,1)*1440)</f>
        <v/>
      </c>
      <c r="N24" s="19" t="n"/>
      <c r="O24" s="20" t="n"/>
      <c r="P24" s="20" t="n"/>
      <c r="Q24" s="19" t="n"/>
      <c r="R24" s="12">
        <f>IF(P24="","",IFERROR(VLOOKUP(P24,'Parámetros'!$G$3:$H$6,2,FALSE),"Revisar catálogo"))</f>
        <v/>
      </c>
      <c r="S24" s="12">
        <f>IF(A24="","",IF(OR(B24="",C24="",D24="",E24="",F24="",G24="",H24="",I24="",J24="",K24="",N24="",O24="",P24=""),"Faltan datos obligatorios",IF(K24&lt;J24,"Revisar odómetros",IF(AND('Parámetros'!$B$3&lt;&gt;"",L24&gt;'Parámetros'!$B$3),"Distancia sobre umbral",IF(AND('Parámetros'!$B$4&lt;&gt;"",M24&gt;'Parámetros'!$B$4),"Duración sobre umbral",IF(AND(OR(P24="Requiere revisión",P24="No concluyente",P24="Prueba suspendida"),Q24=""),"Agregar observaciones",IF(AND(O24="Sí",P24="Sin novedad"),"Revisar coherencia","Sin alerta")))))))</f>
        <v/>
      </c>
    </row>
    <row r="25" ht="42" customHeight="1">
      <c r="A25" s="18" t="n"/>
      <c r="B25" s="33" t="n"/>
      <c r="C25" s="18" t="n"/>
      <c r="D25" s="19" t="n"/>
      <c r="E25" s="19" t="n"/>
      <c r="F25" s="20" t="n"/>
      <c r="G25" s="20" t="n"/>
      <c r="H25" s="38" t="n"/>
      <c r="I25" s="38" t="n"/>
      <c r="J25" s="39" t="n"/>
      <c r="K25" s="39" t="n"/>
      <c r="L25" s="41">
        <f>IF(OR(J25="",K25=""),"",K25-J25)</f>
        <v/>
      </c>
      <c r="M25" s="14">
        <f>IF(OR(H25="",I25=""),"",MOD(I25-H25,1)*1440)</f>
        <v/>
      </c>
      <c r="N25" s="19" t="n"/>
      <c r="O25" s="20" t="n"/>
      <c r="P25" s="20" t="n"/>
      <c r="Q25" s="19" t="n"/>
      <c r="R25" s="25">
        <f>IF(P25="","",IFERROR(VLOOKUP(P25,'Parámetros'!$G$3:$H$6,2,FALSE),"Revisar catálogo"))</f>
        <v/>
      </c>
      <c r="S25" s="25">
        <f>IF(A25="","",IF(OR(B25="",C25="",D25="",E25="",F25="",G25="",H25="",I25="",J25="",K25="",N25="",O25="",P25=""),"Faltan datos obligatorios",IF(K25&lt;J25,"Revisar odómetros",IF(AND('Parámetros'!$B$3&lt;&gt;"",L25&gt;'Parámetros'!$B$3),"Distancia sobre umbral",IF(AND('Parámetros'!$B$4&lt;&gt;"",M25&gt;'Parámetros'!$B$4),"Duración sobre umbral",IF(AND(OR(P25="Requiere revisión",P25="No concluyente",P25="Prueba suspendida"),Q25=""),"Agregar observaciones",IF(AND(O25="Sí",P25="Sin novedad"),"Revisar coherencia","Sin alerta")))))))</f>
        <v/>
      </c>
    </row>
    <row r="26" ht="42" customHeight="1">
      <c r="A26" s="18" t="n"/>
      <c r="B26" s="33" t="n"/>
      <c r="C26" s="18" t="n"/>
      <c r="D26" s="19" t="n"/>
      <c r="E26" s="19" t="n"/>
      <c r="F26" s="20" t="n"/>
      <c r="G26" s="20" t="n"/>
      <c r="H26" s="38" t="n"/>
      <c r="I26" s="38" t="n"/>
      <c r="J26" s="39" t="n"/>
      <c r="K26" s="39" t="n"/>
      <c r="L26" s="40">
        <f>IF(OR(J26="",K26=""),"",K26-J26)</f>
        <v/>
      </c>
      <c r="M26" s="9">
        <f>IF(OR(H26="",I26=""),"",MOD(I26-H26,1)*1440)</f>
        <v/>
      </c>
      <c r="N26" s="19" t="n"/>
      <c r="O26" s="20" t="n"/>
      <c r="P26" s="20" t="n"/>
      <c r="Q26" s="19" t="n"/>
      <c r="R26" s="12">
        <f>IF(P26="","",IFERROR(VLOOKUP(P26,'Parámetros'!$G$3:$H$6,2,FALSE),"Revisar catálogo"))</f>
        <v/>
      </c>
      <c r="S26" s="12">
        <f>IF(A26="","",IF(OR(B26="",C26="",D26="",E26="",F26="",G26="",H26="",I26="",J26="",K26="",N26="",O26="",P26=""),"Faltan datos obligatorios",IF(K26&lt;J26,"Revisar odómetros",IF(AND('Parámetros'!$B$3&lt;&gt;"",L26&gt;'Parámetros'!$B$3),"Distancia sobre umbral",IF(AND('Parámetros'!$B$4&lt;&gt;"",M26&gt;'Parámetros'!$B$4),"Duración sobre umbral",IF(AND(OR(P26="Requiere revisión",P26="No concluyente",P26="Prueba suspendida"),Q26=""),"Agregar observaciones",IF(AND(O26="Sí",P26="Sin novedad"),"Revisar coherencia","Sin alerta")))))))</f>
        <v/>
      </c>
    </row>
    <row r="27" ht="42" customHeight="1">
      <c r="A27" s="18" t="n"/>
      <c r="B27" s="33" t="n"/>
      <c r="C27" s="18" t="n"/>
      <c r="D27" s="19" t="n"/>
      <c r="E27" s="19" t="n"/>
      <c r="F27" s="20" t="n"/>
      <c r="G27" s="20" t="n"/>
      <c r="H27" s="38" t="n"/>
      <c r="I27" s="38" t="n"/>
      <c r="J27" s="39" t="n"/>
      <c r="K27" s="39" t="n"/>
      <c r="L27" s="41">
        <f>IF(OR(J27="",K27=""),"",K27-J27)</f>
        <v/>
      </c>
      <c r="M27" s="14">
        <f>IF(OR(H27="",I27=""),"",MOD(I27-H27,1)*1440)</f>
        <v/>
      </c>
      <c r="N27" s="19" t="n"/>
      <c r="O27" s="20" t="n"/>
      <c r="P27" s="20" t="n"/>
      <c r="Q27" s="19" t="n"/>
      <c r="R27" s="25">
        <f>IF(P27="","",IFERROR(VLOOKUP(P27,'Parámetros'!$G$3:$H$6,2,FALSE),"Revisar catálogo"))</f>
        <v/>
      </c>
      <c r="S27" s="25">
        <f>IF(A27="","",IF(OR(B27="",C27="",D27="",E27="",F27="",G27="",H27="",I27="",J27="",K27="",N27="",O27="",P27=""),"Faltan datos obligatorios",IF(K27&lt;J27,"Revisar odómetros",IF(AND('Parámetros'!$B$3&lt;&gt;"",L27&gt;'Parámetros'!$B$3),"Distancia sobre umbral",IF(AND('Parámetros'!$B$4&lt;&gt;"",M27&gt;'Parámetros'!$B$4),"Duración sobre umbral",IF(AND(OR(P27="Requiere revisión",P27="No concluyente",P27="Prueba suspendida"),Q27=""),"Agregar observaciones",IF(AND(O27="Sí",P27="Sin novedad"),"Revisar coherencia","Sin alerta")))))))</f>
        <v/>
      </c>
    </row>
    <row r="28" ht="42" customHeight="1">
      <c r="A28" s="18" t="n"/>
      <c r="B28" s="33" t="n"/>
      <c r="C28" s="18" t="n"/>
      <c r="D28" s="19" t="n"/>
      <c r="E28" s="19" t="n"/>
      <c r="F28" s="20" t="n"/>
      <c r="G28" s="20" t="n"/>
      <c r="H28" s="38" t="n"/>
      <c r="I28" s="38" t="n"/>
      <c r="J28" s="39" t="n"/>
      <c r="K28" s="39" t="n"/>
      <c r="L28" s="40">
        <f>IF(OR(J28="",K28=""),"",K28-J28)</f>
        <v/>
      </c>
      <c r="M28" s="9">
        <f>IF(OR(H28="",I28=""),"",MOD(I28-H28,1)*1440)</f>
        <v/>
      </c>
      <c r="N28" s="19" t="n"/>
      <c r="O28" s="20" t="n"/>
      <c r="P28" s="20" t="n"/>
      <c r="Q28" s="19" t="n"/>
      <c r="R28" s="12">
        <f>IF(P28="","",IFERROR(VLOOKUP(P28,'Parámetros'!$G$3:$H$6,2,FALSE),"Revisar catálogo"))</f>
        <v/>
      </c>
      <c r="S28" s="12">
        <f>IF(A28="","",IF(OR(B28="",C28="",D28="",E28="",F28="",G28="",H28="",I28="",J28="",K28="",N28="",O28="",P28=""),"Faltan datos obligatorios",IF(K28&lt;J28,"Revisar odómetros",IF(AND('Parámetros'!$B$3&lt;&gt;"",L28&gt;'Parámetros'!$B$3),"Distancia sobre umbral",IF(AND('Parámetros'!$B$4&lt;&gt;"",M28&gt;'Parámetros'!$B$4),"Duración sobre umbral",IF(AND(OR(P28="Requiere revisión",P28="No concluyente",P28="Prueba suspendida"),Q28=""),"Agregar observaciones",IF(AND(O28="Sí",P28="Sin novedad"),"Revisar coherencia","Sin alerta")))))))</f>
        <v/>
      </c>
    </row>
    <row r="29" ht="42" customHeight="1">
      <c r="A29" s="18" t="n"/>
      <c r="B29" s="33" t="n"/>
      <c r="C29" s="18" t="n"/>
      <c r="D29" s="19" t="n"/>
      <c r="E29" s="19" t="n"/>
      <c r="F29" s="20" t="n"/>
      <c r="G29" s="20" t="n"/>
      <c r="H29" s="38" t="n"/>
      <c r="I29" s="38" t="n"/>
      <c r="J29" s="39" t="n"/>
      <c r="K29" s="39" t="n"/>
      <c r="L29" s="41">
        <f>IF(OR(J29="",K29=""),"",K29-J29)</f>
        <v/>
      </c>
      <c r="M29" s="14">
        <f>IF(OR(H29="",I29=""),"",MOD(I29-H29,1)*1440)</f>
        <v/>
      </c>
      <c r="N29" s="19" t="n"/>
      <c r="O29" s="20" t="n"/>
      <c r="P29" s="20" t="n"/>
      <c r="Q29" s="19" t="n"/>
      <c r="R29" s="25">
        <f>IF(P29="","",IFERROR(VLOOKUP(P29,'Parámetros'!$G$3:$H$6,2,FALSE),"Revisar catálogo"))</f>
        <v/>
      </c>
      <c r="S29" s="25">
        <f>IF(A29="","",IF(OR(B29="",C29="",D29="",E29="",F29="",G29="",H29="",I29="",J29="",K29="",N29="",O29="",P29=""),"Faltan datos obligatorios",IF(K29&lt;J29,"Revisar odómetros",IF(AND('Parámetros'!$B$3&lt;&gt;"",L29&gt;'Parámetros'!$B$3),"Distancia sobre umbral",IF(AND('Parámetros'!$B$4&lt;&gt;"",M29&gt;'Parámetros'!$B$4),"Duración sobre umbral",IF(AND(OR(P29="Requiere revisión",P29="No concluyente",P29="Prueba suspendida"),Q29=""),"Agregar observaciones",IF(AND(O29="Sí",P29="Sin novedad"),"Revisar coherencia","Sin alerta")))))))</f>
        <v/>
      </c>
    </row>
    <row r="30" ht="42" customHeight="1">
      <c r="A30" s="18" t="n"/>
      <c r="B30" s="33" t="n"/>
      <c r="C30" s="18" t="n"/>
      <c r="D30" s="19" t="n"/>
      <c r="E30" s="19" t="n"/>
      <c r="F30" s="20" t="n"/>
      <c r="G30" s="20" t="n"/>
      <c r="H30" s="38" t="n"/>
      <c r="I30" s="38" t="n"/>
      <c r="J30" s="39" t="n"/>
      <c r="K30" s="39" t="n"/>
      <c r="L30" s="40">
        <f>IF(OR(J30="",K30=""),"",K30-J30)</f>
        <v/>
      </c>
      <c r="M30" s="9">
        <f>IF(OR(H30="",I30=""),"",MOD(I30-H30,1)*1440)</f>
        <v/>
      </c>
      <c r="N30" s="19" t="n"/>
      <c r="O30" s="20" t="n"/>
      <c r="P30" s="20" t="n"/>
      <c r="Q30" s="19" t="n"/>
      <c r="R30" s="12">
        <f>IF(P30="","",IFERROR(VLOOKUP(P30,'Parámetros'!$G$3:$H$6,2,FALSE),"Revisar catálogo"))</f>
        <v/>
      </c>
      <c r="S30" s="12">
        <f>IF(A30="","",IF(OR(B30="",C30="",D30="",E30="",F30="",G30="",H30="",I30="",J30="",K30="",N30="",O30="",P30=""),"Faltan datos obligatorios",IF(K30&lt;J30,"Revisar odómetros",IF(AND('Parámetros'!$B$3&lt;&gt;"",L30&gt;'Parámetros'!$B$3),"Distancia sobre umbral",IF(AND('Parámetros'!$B$4&lt;&gt;"",M30&gt;'Parámetros'!$B$4),"Duración sobre umbral",IF(AND(OR(P30="Requiere revisión",P30="No concluyente",P30="Prueba suspendida"),Q30=""),"Agregar observaciones",IF(AND(O30="Sí",P30="Sin novedad"),"Revisar coherencia","Sin alerta")))))))</f>
        <v/>
      </c>
    </row>
    <row r="31" ht="42" customHeight="1">
      <c r="A31" s="18" t="n"/>
      <c r="B31" s="33" t="n"/>
      <c r="C31" s="18" t="n"/>
      <c r="D31" s="19" t="n"/>
      <c r="E31" s="19" t="n"/>
      <c r="F31" s="20" t="n"/>
      <c r="G31" s="20" t="n"/>
      <c r="H31" s="38" t="n"/>
      <c r="I31" s="38" t="n"/>
      <c r="J31" s="39" t="n"/>
      <c r="K31" s="39" t="n"/>
      <c r="L31" s="41">
        <f>IF(OR(J31="",K31=""),"",K31-J31)</f>
        <v/>
      </c>
      <c r="M31" s="14">
        <f>IF(OR(H31="",I31=""),"",MOD(I31-H31,1)*1440)</f>
        <v/>
      </c>
      <c r="N31" s="19" t="n"/>
      <c r="O31" s="20" t="n"/>
      <c r="P31" s="20" t="n"/>
      <c r="Q31" s="19" t="n"/>
      <c r="R31" s="25">
        <f>IF(P31="","",IFERROR(VLOOKUP(P31,'Parámetros'!$G$3:$H$6,2,FALSE),"Revisar catálogo"))</f>
        <v/>
      </c>
      <c r="S31" s="25">
        <f>IF(A31="","",IF(OR(B31="",C31="",D31="",E31="",F31="",G31="",H31="",I31="",J31="",K31="",N31="",O31="",P31=""),"Faltan datos obligatorios",IF(K31&lt;J31,"Revisar odómetros",IF(AND('Parámetros'!$B$3&lt;&gt;"",L31&gt;'Parámetros'!$B$3),"Distancia sobre umbral",IF(AND('Parámetros'!$B$4&lt;&gt;"",M31&gt;'Parámetros'!$B$4),"Duración sobre umbral",IF(AND(OR(P31="Requiere revisión",P31="No concluyente",P31="Prueba suspendida"),Q31=""),"Agregar observaciones",IF(AND(O31="Sí",P31="Sin novedad"),"Revisar coherencia","Sin alerta")))))))</f>
        <v/>
      </c>
    </row>
    <row r="32" ht="42" customHeight="1">
      <c r="A32" s="18" t="n"/>
      <c r="B32" s="33" t="n"/>
      <c r="C32" s="18" t="n"/>
      <c r="D32" s="19" t="n"/>
      <c r="E32" s="19" t="n"/>
      <c r="F32" s="20" t="n"/>
      <c r="G32" s="20" t="n"/>
      <c r="H32" s="38" t="n"/>
      <c r="I32" s="38" t="n"/>
      <c r="J32" s="39" t="n"/>
      <c r="K32" s="39" t="n"/>
      <c r="L32" s="40">
        <f>IF(OR(J32="",K32=""),"",K32-J32)</f>
        <v/>
      </c>
      <c r="M32" s="9">
        <f>IF(OR(H32="",I32=""),"",MOD(I32-H32,1)*1440)</f>
        <v/>
      </c>
      <c r="N32" s="19" t="n"/>
      <c r="O32" s="20" t="n"/>
      <c r="P32" s="20" t="n"/>
      <c r="Q32" s="19" t="n"/>
      <c r="R32" s="12">
        <f>IF(P32="","",IFERROR(VLOOKUP(P32,'Parámetros'!$G$3:$H$6,2,FALSE),"Revisar catálogo"))</f>
        <v/>
      </c>
      <c r="S32" s="12">
        <f>IF(A32="","",IF(OR(B32="",C32="",D32="",E32="",F32="",G32="",H32="",I32="",J32="",K32="",N32="",O32="",P32=""),"Faltan datos obligatorios",IF(K32&lt;J32,"Revisar odómetros",IF(AND('Parámetros'!$B$3&lt;&gt;"",L32&gt;'Parámetros'!$B$3),"Distancia sobre umbral",IF(AND('Parámetros'!$B$4&lt;&gt;"",M32&gt;'Parámetros'!$B$4),"Duración sobre umbral",IF(AND(OR(P32="Requiere revisión",P32="No concluyente",P32="Prueba suspendida"),Q32=""),"Agregar observaciones",IF(AND(O32="Sí",P32="Sin novedad"),"Revisar coherencia","Sin alerta")))))))</f>
        <v/>
      </c>
    </row>
    <row r="33" ht="42" customHeight="1">
      <c r="A33" s="18" t="n"/>
      <c r="B33" s="33" t="n"/>
      <c r="C33" s="18" t="n"/>
      <c r="D33" s="19" t="n"/>
      <c r="E33" s="19" t="n"/>
      <c r="F33" s="20" t="n"/>
      <c r="G33" s="20" t="n"/>
      <c r="H33" s="38" t="n"/>
      <c r="I33" s="38" t="n"/>
      <c r="J33" s="39" t="n"/>
      <c r="K33" s="39" t="n"/>
      <c r="L33" s="41">
        <f>IF(OR(J33="",K33=""),"",K33-J33)</f>
        <v/>
      </c>
      <c r="M33" s="14">
        <f>IF(OR(H33="",I33=""),"",MOD(I33-H33,1)*1440)</f>
        <v/>
      </c>
      <c r="N33" s="19" t="n"/>
      <c r="O33" s="20" t="n"/>
      <c r="P33" s="20" t="n"/>
      <c r="Q33" s="19" t="n"/>
      <c r="R33" s="25">
        <f>IF(P33="","",IFERROR(VLOOKUP(P33,'Parámetros'!$G$3:$H$6,2,FALSE),"Revisar catálogo"))</f>
        <v/>
      </c>
      <c r="S33" s="25">
        <f>IF(A33="","",IF(OR(B33="",C33="",D33="",E33="",F33="",G33="",H33="",I33="",J33="",K33="",N33="",O33="",P33=""),"Faltan datos obligatorios",IF(K33&lt;J33,"Revisar odómetros",IF(AND('Parámetros'!$B$3&lt;&gt;"",L33&gt;'Parámetros'!$B$3),"Distancia sobre umbral",IF(AND('Parámetros'!$B$4&lt;&gt;"",M33&gt;'Parámetros'!$B$4),"Duración sobre umbral",IF(AND(OR(P33="Requiere revisión",P33="No concluyente",P33="Prueba suspendida"),Q33=""),"Agregar observaciones",IF(AND(O33="Sí",P33="Sin novedad"),"Revisar coherencia","Sin alerta")))))))</f>
        <v/>
      </c>
    </row>
    <row r="34" ht="42" customHeight="1">
      <c r="A34" s="18" t="n"/>
      <c r="B34" s="33" t="n"/>
      <c r="C34" s="18" t="n"/>
      <c r="D34" s="19" t="n"/>
      <c r="E34" s="19" t="n"/>
      <c r="F34" s="20" t="n"/>
      <c r="G34" s="20" t="n"/>
      <c r="H34" s="38" t="n"/>
      <c r="I34" s="38" t="n"/>
      <c r="J34" s="39" t="n"/>
      <c r="K34" s="39" t="n"/>
      <c r="L34" s="40">
        <f>IF(OR(J34="",K34=""),"",K34-J34)</f>
        <v/>
      </c>
      <c r="M34" s="9">
        <f>IF(OR(H34="",I34=""),"",MOD(I34-H34,1)*1440)</f>
        <v/>
      </c>
      <c r="N34" s="19" t="n"/>
      <c r="O34" s="20" t="n"/>
      <c r="P34" s="20" t="n"/>
      <c r="Q34" s="19" t="n"/>
      <c r="R34" s="12">
        <f>IF(P34="","",IFERROR(VLOOKUP(P34,'Parámetros'!$G$3:$H$6,2,FALSE),"Revisar catálogo"))</f>
        <v/>
      </c>
      <c r="S34" s="12">
        <f>IF(A34="","",IF(OR(B34="",C34="",D34="",E34="",F34="",G34="",H34="",I34="",J34="",K34="",N34="",O34="",P34=""),"Faltan datos obligatorios",IF(K34&lt;J34,"Revisar odómetros",IF(AND('Parámetros'!$B$3&lt;&gt;"",L34&gt;'Parámetros'!$B$3),"Distancia sobre umbral",IF(AND('Parámetros'!$B$4&lt;&gt;"",M34&gt;'Parámetros'!$B$4),"Duración sobre umbral",IF(AND(OR(P34="Requiere revisión",P34="No concluyente",P34="Prueba suspendida"),Q34=""),"Agregar observaciones",IF(AND(O34="Sí",P34="Sin novedad"),"Revisar coherencia","Sin alerta")))))))</f>
        <v/>
      </c>
    </row>
    <row r="35" ht="42" customHeight="1">
      <c r="A35" s="18" t="n"/>
      <c r="B35" s="33" t="n"/>
      <c r="C35" s="18" t="n"/>
      <c r="D35" s="19" t="n"/>
      <c r="E35" s="19" t="n"/>
      <c r="F35" s="20" t="n"/>
      <c r="G35" s="20" t="n"/>
      <c r="H35" s="38" t="n"/>
      <c r="I35" s="38" t="n"/>
      <c r="J35" s="39" t="n"/>
      <c r="K35" s="39" t="n"/>
      <c r="L35" s="41">
        <f>IF(OR(J35="",K35=""),"",K35-J35)</f>
        <v/>
      </c>
      <c r="M35" s="14">
        <f>IF(OR(H35="",I35=""),"",MOD(I35-H35,1)*1440)</f>
        <v/>
      </c>
      <c r="N35" s="19" t="n"/>
      <c r="O35" s="20" t="n"/>
      <c r="P35" s="20" t="n"/>
      <c r="Q35" s="19" t="n"/>
      <c r="R35" s="25">
        <f>IF(P35="","",IFERROR(VLOOKUP(P35,'Parámetros'!$G$3:$H$6,2,FALSE),"Revisar catálogo"))</f>
        <v/>
      </c>
      <c r="S35" s="25">
        <f>IF(A35="","",IF(OR(B35="",C35="",D35="",E35="",F35="",G35="",H35="",I35="",J35="",K35="",N35="",O35="",P35=""),"Faltan datos obligatorios",IF(K35&lt;J35,"Revisar odómetros",IF(AND('Parámetros'!$B$3&lt;&gt;"",L35&gt;'Parámetros'!$B$3),"Distancia sobre umbral",IF(AND('Parámetros'!$B$4&lt;&gt;"",M35&gt;'Parámetros'!$B$4),"Duración sobre umbral",IF(AND(OR(P35="Requiere revisión",P35="No concluyente",P35="Prueba suspendida"),Q35=""),"Agregar observaciones",IF(AND(O35="Sí",P35="Sin novedad"),"Revisar coherencia","Sin alerta")))))))</f>
        <v/>
      </c>
    </row>
    <row r="36" ht="42" customHeight="1">
      <c r="A36" s="18" t="n"/>
      <c r="B36" s="33" t="n"/>
      <c r="C36" s="18" t="n"/>
      <c r="D36" s="19" t="n"/>
      <c r="E36" s="19" t="n"/>
      <c r="F36" s="20" t="n"/>
      <c r="G36" s="20" t="n"/>
      <c r="H36" s="38" t="n"/>
      <c r="I36" s="38" t="n"/>
      <c r="J36" s="39" t="n"/>
      <c r="K36" s="39" t="n"/>
      <c r="L36" s="40">
        <f>IF(OR(J36="",K36=""),"",K36-J36)</f>
        <v/>
      </c>
      <c r="M36" s="9">
        <f>IF(OR(H36="",I36=""),"",MOD(I36-H36,1)*1440)</f>
        <v/>
      </c>
      <c r="N36" s="19" t="n"/>
      <c r="O36" s="20" t="n"/>
      <c r="P36" s="20" t="n"/>
      <c r="Q36" s="19" t="n"/>
      <c r="R36" s="12">
        <f>IF(P36="","",IFERROR(VLOOKUP(P36,'Parámetros'!$G$3:$H$6,2,FALSE),"Revisar catálogo"))</f>
        <v/>
      </c>
      <c r="S36" s="12">
        <f>IF(A36="","",IF(OR(B36="",C36="",D36="",E36="",F36="",G36="",H36="",I36="",J36="",K36="",N36="",O36="",P36=""),"Faltan datos obligatorios",IF(K36&lt;J36,"Revisar odómetros",IF(AND('Parámetros'!$B$3&lt;&gt;"",L36&gt;'Parámetros'!$B$3),"Distancia sobre umbral",IF(AND('Parámetros'!$B$4&lt;&gt;"",M36&gt;'Parámetros'!$B$4),"Duración sobre umbral",IF(AND(OR(P36="Requiere revisión",P36="No concluyente",P36="Prueba suspendida"),Q36=""),"Agregar observaciones",IF(AND(O36="Sí",P36="Sin novedad"),"Revisar coherencia","Sin alerta")))))))</f>
        <v/>
      </c>
    </row>
    <row r="37" ht="42" customHeight="1">
      <c r="A37" s="18" t="n"/>
      <c r="B37" s="33" t="n"/>
      <c r="C37" s="18" t="n"/>
      <c r="D37" s="19" t="n"/>
      <c r="E37" s="19" t="n"/>
      <c r="F37" s="20" t="n"/>
      <c r="G37" s="20" t="n"/>
      <c r="H37" s="38" t="n"/>
      <c r="I37" s="38" t="n"/>
      <c r="J37" s="39" t="n"/>
      <c r="K37" s="39" t="n"/>
      <c r="L37" s="41">
        <f>IF(OR(J37="",K37=""),"",K37-J37)</f>
        <v/>
      </c>
      <c r="M37" s="14">
        <f>IF(OR(H37="",I37=""),"",MOD(I37-H37,1)*1440)</f>
        <v/>
      </c>
      <c r="N37" s="19" t="n"/>
      <c r="O37" s="20" t="n"/>
      <c r="P37" s="20" t="n"/>
      <c r="Q37" s="19" t="n"/>
      <c r="R37" s="25">
        <f>IF(P37="","",IFERROR(VLOOKUP(P37,'Parámetros'!$G$3:$H$6,2,FALSE),"Revisar catálogo"))</f>
        <v/>
      </c>
      <c r="S37" s="25">
        <f>IF(A37="","",IF(OR(B37="",C37="",D37="",E37="",F37="",G37="",H37="",I37="",J37="",K37="",N37="",O37="",P37=""),"Faltan datos obligatorios",IF(K37&lt;J37,"Revisar odómetros",IF(AND('Parámetros'!$B$3&lt;&gt;"",L37&gt;'Parámetros'!$B$3),"Distancia sobre umbral",IF(AND('Parámetros'!$B$4&lt;&gt;"",M37&gt;'Parámetros'!$B$4),"Duración sobre umbral",IF(AND(OR(P37="Requiere revisión",P37="No concluyente",P37="Prueba suspendida"),Q37=""),"Agregar observaciones",IF(AND(O37="Sí",P37="Sin novedad"),"Revisar coherencia","Sin alerta")))))))</f>
        <v/>
      </c>
    </row>
    <row r="38" ht="42" customHeight="1">
      <c r="A38" s="18" t="n"/>
      <c r="B38" s="33" t="n"/>
      <c r="C38" s="18" t="n"/>
      <c r="D38" s="19" t="n"/>
      <c r="E38" s="19" t="n"/>
      <c r="F38" s="20" t="n"/>
      <c r="G38" s="20" t="n"/>
      <c r="H38" s="38" t="n"/>
      <c r="I38" s="38" t="n"/>
      <c r="J38" s="39" t="n"/>
      <c r="K38" s="39" t="n"/>
      <c r="L38" s="40">
        <f>IF(OR(J38="",K38=""),"",K38-J38)</f>
        <v/>
      </c>
      <c r="M38" s="9">
        <f>IF(OR(H38="",I38=""),"",MOD(I38-H38,1)*1440)</f>
        <v/>
      </c>
      <c r="N38" s="19" t="n"/>
      <c r="O38" s="20" t="n"/>
      <c r="P38" s="20" t="n"/>
      <c r="Q38" s="19" t="n"/>
      <c r="R38" s="12">
        <f>IF(P38="","",IFERROR(VLOOKUP(P38,'Parámetros'!$G$3:$H$6,2,FALSE),"Revisar catálogo"))</f>
        <v/>
      </c>
      <c r="S38" s="12">
        <f>IF(A38="","",IF(OR(B38="",C38="",D38="",E38="",F38="",G38="",H38="",I38="",J38="",K38="",N38="",O38="",P38=""),"Faltan datos obligatorios",IF(K38&lt;J38,"Revisar odómetros",IF(AND('Parámetros'!$B$3&lt;&gt;"",L38&gt;'Parámetros'!$B$3),"Distancia sobre umbral",IF(AND('Parámetros'!$B$4&lt;&gt;"",M38&gt;'Parámetros'!$B$4),"Duración sobre umbral",IF(AND(OR(P38="Requiere revisión",P38="No concluyente",P38="Prueba suspendida"),Q38=""),"Agregar observaciones",IF(AND(O38="Sí",P38="Sin novedad"),"Revisar coherencia","Sin alerta")))))))</f>
        <v/>
      </c>
    </row>
    <row r="39" ht="42" customHeight="1">
      <c r="A39" s="18" t="n"/>
      <c r="B39" s="33" t="n"/>
      <c r="C39" s="18" t="n"/>
      <c r="D39" s="19" t="n"/>
      <c r="E39" s="19" t="n"/>
      <c r="F39" s="20" t="n"/>
      <c r="G39" s="20" t="n"/>
      <c r="H39" s="38" t="n"/>
      <c r="I39" s="38" t="n"/>
      <c r="J39" s="39" t="n"/>
      <c r="K39" s="39" t="n"/>
      <c r="L39" s="41">
        <f>IF(OR(J39="",K39=""),"",K39-J39)</f>
        <v/>
      </c>
      <c r="M39" s="14">
        <f>IF(OR(H39="",I39=""),"",MOD(I39-H39,1)*1440)</f>
        <v/>
      </c>
      <c r="N39" s="19" t="n"/>
      <c r="O39" s="20" t="n"/>
      <c r="P39" s="20" t="n"/>
      <c r="Q39" s="19" t="n"/>
      <c r="R39" s="25">
        <f>IF(P39="","",IFERROR(VLOOKUP(P39,'Parámetros'!$G$3:$H$6,2,FALSE),"Revisar catálogo"))</f>
        <v/>
      </c>
      <c r="S39" s="25">
        <f>IF(A39="","",IF(OR(B39="",C39="",D39="",E39="",F39="",G39="",H39="",I39="",J39="",K39="",N39="",O39="",P39=""),"Faltan datos obligatorios",IF(K39&lt;J39,"Revisar odómetros",IF(AND('Parámetros'!$B$3&lt;&gt;"",L39&gt;'Parámetros'!$B$3),"Distancia sobre umbral",IF(AND('Parámetros'!$B$4&lt;&gt;"",M39&gt;'Parámetros'!$B$4),"Duración sobre umbral",IF(AND(OR(P39="Requiere revisión",P39="No concluyente",P39="Prueba suspendida"),Q39=""),"Agregar observaciones",IF(AND(O39="Sí",P39="Sin novedad"),"Revisar coherencia","Sin alerta")))))))</f>
        <v/>
      </c>
    </row>
    <row r="40" ht="42" customHeight="1">
      <c r="A40" s="18" t="n"/>
      <c r="B40" s="33" t="n"/>
      <c r="C40" s="18" t="n"/>
      <c r="D40" s="19" t="n"/>
      <c r="E40" s="19" t="n"/>
      <c r="F40" s="20" t="n"/>
      <c r="G40" s="20" t="n"/>
      <c r="H40" s="38" t="n"/>
      <c r="I40" s="38" t="n"/>
      <c r="J40" s="39" t="n"/>
      <c r="K40" s="39" t="n"/>
      <c r="L40" s="40">
        <f>IF(OR(J40="",K40=""),"",K40-J40)</f>
        <v/>
      </c>
      <c r="M40" s="9">
        <f>IF(OR(H40="",I40=""),"",MOD(I40-H40,1)*1440)</f>
        <v/>
      </c>
      <c r="N40" s="19" t="n"/>
      <c r="O40" s="20" t="n"/>
      <c r="P40" s="20" t="n"/>
      <c r="Q40" s="19" t="n"/>
      <c r="R40" s="12">
        <f>IF(P40="","",IFERROR(VLOOKUP(P40,'Parámetros'!$G$3:$H$6,2,FALSE),"Revisar catálogo"))</f>
        <v/>
      </c>
      <c r="S40" s="12">
        <f>IF(A40="","",IF(OR(B40="",C40="",D40="",E40="",F40="",G40="",H40="",I40="",J40="",K40="",N40="",O40="",P40=""),"Faltan datos obligatorios",IF(K40&lt;J40,"Revisar odómetros",IF(AND('Parámetros'!$B$3&lt;&gt;"",L40&gt;'Parámetros'!$B$3),"Distancia sobre umbral",IF(AND('Parámetros'!$B$4&lt;&gt;"",M40&gt;'Parámetros'!$B$4),"Duración sobre umbral",IF(AND(OR(P40="Requiere revisión",P40="No concluyente",P40="Prueba suspendida"),Q40=""),"Agregar observaciones",IF(AND(O40="Sí",P40="Sin novedad"),"Revisar coherencia","Sin alerta")))))))</f>
        <v/>
      </c>
    </row>
    <row r="41" ht="42" customHeight="1">
      <c r="A41" s="18" t="n"/>
      <c r="B41" s="33" t="n"/>
      <c r="C41" s="18" t="n"/>
      <c r="D41" s="19" t="n"/>
      <c r="E41" s="19" t="n"/>
      <c r="F41" s="20" t="n"/>
      <c r="G41" s="20" t="n"/>
      <c r="H41" s="38" t="n"/>
      <c r="I41" s="38" t="n"/>
      <c r="J41" s="39" t="n"/>
      <c r="K41" s="39" t="n"/>
      <c r="L41" s="41">
        <f>IF(OR(J41="",K41=""),"",K41-J41)</f>
        <v/>
      </c>
      <c r="M41" s="14">
        <f>IF(OR(H41="",I41=""),"",MOD(I41-H41,1)*1440)</f>
        <v/>
      </c>
      <c r="N41" s="19" t="n"/>
      <c r="O41" s="20" t="n"/>
      <c r="P41" s="20" t="n"/>
      <c r="Q41" s="19" t="n"/>
      <c r="R41" s="25">
        <f>IF(P41="","",IFERROR(VLOOKUP(P41,'Parámetros'!$G$3:$H$6,2,FALSE),"Revisar catálogo"))</f>
        <v/>
      </c>
      <c r="S41" s="25">
        <f>IF(A41="","",IF(OR(B41="",C41="",D41="",E41="",F41="",G41="",H41="",I41="",J41="",K41="",N41="",O41="",P41=""),"Faltan datos obligatorios",IF(K41&lt;J41,"Revisar odómetros",IF(AND('Parámetros'!$B$3&lt;&gt;"",L41&gt;'Parámetros'!$B$3),"Distancia sobre umbral",IF(AND('Parámetros'!$B$4&lt;&gt;"",M41&gt;'Parámetros'!$B$4),"Duración sobre umbral",IF(AND(OR(P41="Requiere revisión",P41="No concluyente",P41="Prueba suspendida"),Q41=""),"Agregar observaciones",IF(AND(O41="Sí",P41="Sin novedad"),"Revisar coherencia","Sin alerta")))))))</f>
        <v/>
      </c>
    </row>
    <row r="42" ht="42" customHeight="1">
      <c r="A42" s="18" t="n"/>
      <c r="B42" s="33" t="n"/>
      <c r="C42" s="18" t="n"/>
      <c r="D42" s="19" t="n"/>
      <c r="E42" s="19" t="n"/>
      <c r="F42" s="20" t="n"/>
      <c r="G42" s="20" t="n"/>
      <c r="H42" s="38" t="n"/>
      <c r="I42" s="38" t="n"/>
      <c r="J42" s="39" t="n"/>
      <c r="K42" s="39" t="n"/>
      <c r="L42" s="40">
        <f>IF(OR(J42="",K42=""),"",K42-J42)</f>
        <v/>
      </c>
      <c r="M42" s="9">
        <f>IF(OR(H42="",I42=""),"",MOD(I42-H42,1)*1440)</f>
        <v/>
      </c>
      <c r="N42" s="19" t="n"/>
      <c r="O42" s="20" t="n"/>
      <c r="P42" s="20" t="n"/>
      <c r="Q42" s="19" t="n"/>
      <c r="R42" s="12">
        <f>IF(P42="","",IFERROR(VLOOKUP(P42,'Parámetros'!$G$3:$H$6,2,FALSE),"Revisar catálogo"))</f>
        <v/>
      </c>
      <c r="S42" s="12">
        <f>IF(A42="","",IF(OR(B42="",C42="",D42="",E42="",F42="",G42="",H42="",I42="",J42="",K42="",N42="",O42="",P42=""),"Faltan datos obligatorios",IF(K42&lt;J42,"Revisar odómetros",IF(AND('Parámetros'!$B$3&lt;&gt;"",L42&gt;'Parámetros'!$B$3),"Distancia sobre umbral",IF(AND('Parámetros'!$B$4&lt;&gt;"",M42&gt;'Parámetros'!$B$4),"Duración sobre umbral",IF(AND(OR(P42="Requiere revisión",P42="No concluyente",P42="Prueba suspendida"),Q42=""),"Agregar observaciones",IF(AND(O42="Sí",P42="Sin novedad"),"Revisar coherencia","Sin alerta")))))))</f>
        <v/>
      </c>
    </row>
    <row r="43" ht="42" customHeight="1">
      <c r="A43" s="18" t="n"/>
      <c r="B43" s="33" t="n"/>
      <c r="C43" s="18" t="n"/>
      <c r="D43" s="19" t="n"/>
      <c r="E43" s="19" t="n"/>
      <c r="F43" s="20" t="n"/>
      <c r="G43" s="20" t="n"/>
      <c r="H43" s="38" t="n"/>
      <c r="I43" s="38" t="n"/>
      <c r="J43" s="39" t="n"/>
      <c r="K43" s="39" t="n"/>
      <c r="L43" s="41">
        <f>IF(OR(J43="",K43=""),"",K43-J43)</f>
        <v/>
      </c>
      <c r="M43" s="14">
        <f>IF(OR(H43="",I43=""),"",MOD(I43-H43,1)*1440)</f>
        <v/>
      </c>
      <c r="N43" s="19" t="n"/>
      <c r="O43" s="20" t="n"/>
      <c r="P43" s="20" t="n"/>
      <c r="Q43" s="19" t="n"/>
      <c r="R43" s="25">
        <f>IF(P43="","",IFERROR(VLOOKUP(P43,'Parámetros'!$G$3:$H$6,2,FALSE),"Revisar catálogo"))</f>
        <v/>
      </c>
      <c r="S43" s="25">
        <f>IF(A43="","",IF(OR(B43="",C43="",D43="",E43="",F43="",G43="",H43="",I43="",J43="",K43="",N43="",O43="",P43=""),"Faltan datos obligatorios",IF(K43&lt;J43,"Revisar odómetros",IF(AND('Parámetros'!$B$3&lt;&gt;"",L43&gt;'Parámetros'!$B$3),"Distancia sobre umbral",IF(AND('Parámetros'!$B$4&lt;&gt;"",M43&gt;'Parámetros'!$B$4),"Duración sobre umbral",IF(AND(OR(P43="Requiere revisión",P43="No concluyente",P43="Prueba suspendida"),Q43=""),"Agregar observaciones",IF(AND(O43="Sí",P43="Sin novedad"),"Revisar coherencia","Sin alerta")))))))</f>
        <v/>
      </c>
    </row>
    <row r="44" ht="42" customHeight="1">
      <c r="A44" s="18" t="n"/>
      <c r="B44" s="33" t="n"/>
      <c r="C44" s="18" t="n"/>
      <c r="D44" s="19" t="n"/>
      <c r="E44" s="19" t="n"/>
      <c r="F44" s="20" t="n"/>
      <c r="G44" s="20" t="n"/>
      <c r="H44" s="38" t="n"/>
      <c r="I44" s="38" t="n"/>
      <c r="J44" s="39" t="n"/>
      <c r="K44" s="39" t="n"/>
      <c r="L44" s="40">
        <f>IF(OR(J44="",K44=""),"",K44-J44)</f>
        <v/>
      </c>
      <c r="M44" s="9">
        <f>IF(OR(H44="",I44=""),"",MOD(I44-H44,1)*1440)</f>
        <v/>
      </c>
      <c r="N44" s="19" t="n"/>
      <c r="O44" s="20" t="n"/>
      <c r="P44" s="20" t="n"/>
      <c r="Q44" s="19" t="n"/>
      <c r="R44" s="12">
        <f>IF(P44="","",IFERROR(VLOOKUP(P44,'Parámetros'!$G$3:$H$6,2,FALSE),"Revisar catálogo"))</f>
        <v/>
      </c>
      <c r="S44" s="12">
        <f>IF(A44="","",IF(OR(B44="",C44="",D44="",E44="",F44="",G44="",H44="",I44="",J44="",K44="",N44="",O44="",P44=""),"Faltan datos obligatorios",IF(K44&lt;J44,"Revisar odómetros",IF(AND('Parámetros'!$B$3&lt;&gt;"",L44&gt;'Parámetros'!$B$3),"Distancia sobre umbral",IF(AND('Parámetros'!$B$4&lt;&gt;"",M44&gt;'Parámetros'!$B$4),"Duración sobre umbral",IF(AND(OR(P44="Requiere revisión",P44="No concluyente",P44="Prueba suspendida"),Q44=""),"Agregar observaciones",IF(AND(O44="Sí",P44="Sin novedad"),"Revisar coherencia","Sin alerta")))))))</f>
        <v/>
      </c>
    </row>
    <row r="45" ht="42" customHeight="1">
      <c r="A45" s="18" t="n"/>
      <c r="B45" s="33" t="n"/>
      <c r="C45" s="18" t="n"/>
      <c r="D45" s="19" t="n"/>
      <c r="E45" s="19" t="n"/>
      <c r="F45" s="20" t="n"/>
      <c r="G45" s="20" t="n"/>
      <c r="H45" s="38" t="n"/>
      <c r="I45" s="38" t="n"/>
      <c r="J45" s="39" t="n"/>
      <c r="K45" s="39" t="n"/>
      <c r="L45" s="41">
        <f>IF(OR(J45="",K45=""),"",K45-J45)</f>
        <v/>
      </c>
      <c r="M45" s="14">
        <f>IF(OR(H45="",I45=""),"",MOD(I45-H45,1)*1440)</f>
        <v/>
      </c>
      <c r="N45" s="19" t="n"/>
      <c r="O45" s="20" t="n"/>
      <c r="P45" s="20" t="n"/>
      <c r="Q45" s="19" t="n"/>
      <c r="R45" s="25">
        <f>IF(P45="","",IFERROR(VLOOKUP(P45,'Parámetros'!$G$3:$H$6,2,FALSE),"Revisar catálogo"))</f>
        <v/>
      </c>
      <c r="S45" s="25">
        <f>IF(A45="","",IF(OR(B45="",C45="",D45="",E45="",F45="",G45="",H45="",I45="",J45="",K45="",N45="",O45="",P45=""),"Faltan datos obligatorios",IF(K45&lt;J45,"Revisar odómetros",IF(AND('Parámetros'!$B$3&lt;&gt;"",L45&gt;'Parámetros'!$B$3),"Distancia sobre umbral",IF(AND('Parámetros'!$B$4&lt;&gt;"",M45&gt;'Parámetros'!$B$4),"Duración sobre umbral",IF(AND(OR(P45="Requiere revisión",P45="No concluyente",P45="Prueba suspendida"),Q45=""),"Agregar observaciones",IF(AND(O45="Sí",P45="Sin novedad"),"Revisar coherencia","Sin alerta")))))))</f>
        <v/>
      </c>
    </row>
    <row r="46" ht="42" customHeight="1">
      <c r="A46" s="18" t="n"/>
      <c r="B46" s="33" t="n"/>
      <c r="C46" s="18" t="n"/>
      <c r="D46" s="19" t="n"/>
      <c r="E46" s="19" t="n"/>
      <c r="F46" s="20" t="n"/>
      <c r="G46" s="20" t="n"/>
      <c r="H46" s="38" t="n"/>
      <c r="I46" s="38" t="n"/>
      <c r="J46" s="39" t="n"/>
      <c r="K46" s="39" t="n"/>
      <c r="L46" s="40">
        <f>IF(OR(J46="",K46=""),"",K46-J46)</f>
        <v/>
      </c>
      <c r="M46" s="9">
        <f>IF(OR(H46="",I46=""),"",MOD(I46-H46,1)*1440)</f>
        <v/>
      </c>
      <c r="N46" s="19" t="n"/>
      <c r="O46" s="20" t="n"/>
      <c r="P46" s="20" t="n"/>
      <c r="Q46" s="19" t="n"/>
      <c r="R46" s="12">
        <f>IF(P46="","",IFERROR(VLOOKUP(P46,'Parámetros'!$G$3:$H$6,2,FALSE),"Revisar catálogo"))</f>
        <v/>
      </c>
      <c r="S46" s="12">
        <f>IF(A46="","",IF(OR(B46="",C46="",D46="",E46="",F46="",G46="",H46="",I46="",J46="",K46="",N46="",O46="",P46=""),"Faltan datos obligatorios",IF(K46&lt;J46,"Revisar odómetros",IF(AND('Parámetros'!$B$3&lt;&gt;"",L46&gt;'Parámetros'!$B$3),"Distancia sobre umbral",IF(AND('Parámetros'!$B$4&lt;&gt;"",M46&gt;'Parámetros'!$B$4),"Duración sobre umbral",IF(AND(OR(P46="Requiere revisión",P46="No concluyente",P46="Prueba suspendida"),Q46=""),"Agregar observaciones",IF(AND(O46="Sí",P46="Sin novedad"),"Revisar coherencia","Sin alerta")))))))</f>
        <v/>
      </c>
    </row>
    <row r="47" ht="42" customHeight="1">
      <c r="A47" s="18" t="n"/>
      <c r="B47" s="33" t="n"/>
      <c r="C47" s="18" t="n"/>
      <c r="D47" s="19" t="n"/>
      <c r="E47" s="19" t="n"/>
      <c r="F47" s="20" t="n"/>
      <c r="G47" s="20" t="n"/>
      <c r="H47" s="38" t="n"/>
      <c r="I47" s="38" t="n"/>
      <c r="J47" s="39" t="n"/>
      <c r="K47" s="39" t="n"/>
      <c r="L47" s="41">
        <f>IF(OR(J47="",K47=""),"",K47-J47)</f>
        <v/>
      </c>
      <c r="M47" s="14">
        <f>IF(OR(H47="",I47=""),"",MOD(I47-H47,1)*1440)</f>
        <v/>
      </c>
      <c r="N47" s="19" t="n"/>
      <c r="O47" s="20" t="n"/>
      <c r="P47" s="20" t="n"/>
      <c r="Q47" s="19" t="n"/>
      <c r="R47" s="25">
        <f>IF(P47="","",IFERROR(VLOOKUP(P47,'Parámetros'!$G$3:$H$6,2,FALSE),"Revisar catálogo"))</f>
        <v/>
      </c>
      <c r="S47" s="25">
        <f>IF(A47="","",IF(OR(B47="",C47="",D47="",E47="",F47="",G47="",H47="",I47="",J47="",K47="",N47="",O47="",P47=""),"Faltan datos obligatorios",IF(K47&lt;J47,"Revisar odómetros",IF(AND('Parámetros'!$B$3&lt;&gt;"",L47&gt;'Parámetros'!$B$3),"Distancia sobre umbral",IF(AND('Parámetros'!$B$4&lt;&gt;"",M47&gt;'Parámetros'!$B$4),"Duración sobre umbral",IF(AND(OR(P47="Requiere revisión",P47="No concluyente",P47="Prueba suspendida"),Q47=""),"Agregar observaciones",IF(AND(O47="Sí",P47="Sin novedad"),"Revisar coherencia","Sin alerta")))))))</f>
        <v/>
      </c>
    </row>
    <row r="48" ht="42" customHeight="1">
      <c r="A48" s="18" t="n"/>
      <c r="B48" s="33" t="n"/>
      <c r="C48" s="18" t="n"/>
      <c r="D48" s="19" t="n"/>
      <c r="E48" s="19" t="n"/>
      <c r="F48" s="20" t="n"/>
      <c r="G48" s="20" t="n"/>
      <c r="H48" s="38" t="n"/>
      <c r="I48" s="38" t="n"/>
      <c r="J48" s="39" t="n"/>
      <c r="K48" s="39" t="n"/>
      <c r="L48" s="40">
        <f>IF(OR(J48="",K48=""),"",K48-J48)</f>
        <v/>
      </c>
      <c r="M48" s="9">
        <f>IF(OR(H48="",I48=""),"",MOD(I48-H48,1)*1440)</f>
        <v/>
      </c>
      <c r="N48" s="19" t="n"/>
      <c r="O48" s="20" t="n"/>
      <c r="P48" s="20" t="n"/>
      <c r="Q48" s="19" t="n"/>
      <c r="R48" s="12">
        <f>IF(P48="","",IFERROR(VLOOKUP(P48,'Parámetros'!$G$3:$H$6,2,FALSE),"Revisar catálogo"))</f>
        <v/>
      </c>
      <c r="S48" s="12">
        <f>IF(A48="","",IF(OR(B48="",C48="",D48="",E48="",F48="",G48="",H48="",I48="",J48="",K48="",N48="",O48="",P48=""),"Faltan datos obligatorios",IF(K48&lt;J48,"Revisar odómetros",IF(AND('Parámetros'!$B$3&lt;&gt;"",L48&gt;'Parámetros'!$B$3),"Distancia sobre umbral",IF(AND('Parámetros'!$B$4&lt;&gt;"",M48&gt;'Parámetros'!$B$4),"Duración sobre umbral",IF(AND(OR(P48="Requiere revisión",P48="No concluyente",P48="Prueba suspendida"),Q48=""),"Agregar observaciones",IF(AND(O48="Sí",P48="Sin novedad"),"Revisar coherencia","Sin alerta")))))))</f>
        <v/>
      </c>
    </row>
    <row r="49" ht="42" customHeight="1">
      <c r="A49" s="18" t="n"/>
      <c r="B49" s="33" t="n"/>
      <c r="C49" s="18" t="n"/>
      <c r="D49" s="19" t="n"/>
      <c r="E49" s="19" t="n"/>
      <c r="F49" s="20" t="n"/>
      <c r="G49" s="20" t="n"/>
      <c r="H49" s="38" t="n"/>
      <c r="I49" s="38" t="n"/>
      <c r="J49" s="39" t="n"/>
      <c r="K49" s="39" t="n"/>
      <c r="L49" s="41">
        <f>IF(OR(J49="",K49=""),"",K49-J49)</f>
        <v/>
      </c>
      <c r="M49" s="14">
        <f>IF(OR(H49="",I49=""),"",MOD(I49-H49,1)*1440)</f>
        <v/>
      </c>
      <c r="N49" s="19" t="n"/>
      <c r="O49" s="20" t="n"/>
      <c r="P49" s="20" t="n"/>
      <c r="Q49" s="19" t="n"/>
      <c r="R49" s="25">
        <f>IF(P49="","",IFERROR(VLOOKUP(P49,'Parámetros'!$G$3:$H$6,2,FALSE),"Revisar catálogo"))</f>
        <v/>
      </c>
      <c r="S49" s="25">
        <f>IF(A49="","",IF(OR(B49="",C49="",D49="",E49="",F49="",G49="",H49="",I49="",J49="",K49="",N49="",O49="",P49=""),"Faltan datos obligatorios",IF(K49&lt;J49,"Revisar odómetros",IF(AND('Parámetros'!$B$3&lt;&gt;"",L49&gt;'Parámetros'!$B$3),"Distancia sobre umbral",IF(AND('Parámetros'!$B$4&lt;&gt;"",M49&gt;'Parámetros'!$B$4),"Duración sobre umbral",IF(AND(OR(P49="Requiere revisión",P49="No concluyente",P49="Prueba suspendida"),Q49=""),"Agregar observaciones",IF(AND(O49="Sí",P49="Sin novedad"),"Revisar coherencia","Sin alerta")))))))</f>
        <v/>
      </c>
    </row>
    <row r="50" ht="42" customHeight="1">
      <c r="A50" s="18" t="n"/>
      <c r="B50" s="33" t="n"/>
      <c r="C50" s="18" t="n"/>
      <c r="D50" s="19" t="n"/>
      <c r="E50" s="19" t="n"/>
      <c r="F50" s="20" t="n"/>
      <c r="G50" s="20" t="n"/>
      <c r="H50" s="38" t="n"/>
      <c r="I50" s="38" t="n"/>
      <c r="J50" s="39" t="n"/>
      <c r="K50" s="39" t="n"/>
      <c r="L50" s="40">
        <f>IF(OR(J50="",K50=""),"",K50-J50)</f>
        <v/>
      </c>
      <c r="M50" s="9">
        <f>IF(OR(H50="",I50=""),"",MOD(I50-H50,1)*1440)</f>
        <v/>
      </c>
      <c r="N50" s="19" t="n"/>
      <c r="O50" s="20" t="n"/>
      <c r="P50" s="20" t="n"/>
      <c r="Q50" s="19" t="n"/>
      <c r="R50" s="12">
        <f>IF(P50="","",IFERROR(VLOOKUP(P50,'Parámetros'!$G$3:$H$6,2,FALSE),"Revisar catálogo"))</f>
        <v/>
      </c>
      <c r="S50" s="12">
        <f>IF(A50="","",IF(OR(B50="",C50="",D50="",E50="",F50="",G50="",H50="",I50="",J50="",K50="",N50="",O50="",P50=""),"Faltan datos obligatorios",IF(K50&lt;J50,"Revisar odómetros",IF(AND('Parámetros'!$B$3&lt;&gt;"",L50&gt;'Parámetros'!$B$3),"Distancia sobre umbral",IF(AND('Parámetros'!$B$4&lt;&gt;"",M50&gt;'Parámetros'!$B$4),"Duración sobre umbral",IF(AND(OR(P50="Requiere revisión",P50="No concluyente",P50="Prueba suspendida"),Q50=""),"Agregar observaciones",IF(AND(O50="Sí",P50="Sin novedad"),"Revisar coherencia","Sin alerta")))))))</f>
        <v/>
      </c>
    </row>
    <row r="51" ht="42" customHeight="1">
      <c r="A51" s="18" t="n"/>
      <c r="B51" s="33" t="n"/>
      <c r="C51" s="18" t="n"/>
      <c r="D51" s="19" t="n"/>
      <c r="E51" s="19" t="n"/>
      <c r="F51" s="20" t="n"/>
      <c r="G51" s="20" t="n"/>
      <c r="H51" s="38" t="n"/>
      <c r="I51" s="38" t="n"/>
      <c r="J51" s="39" t="n"/>
      <c r="K51" s="39" t="n"/>
      <c r="L51" s="41">
        <f>IF(OR(J51="",K51=""),"",K51-J51)</f>
        <v/>
      </c>
      <c r="M51" s="14">
        <f>IF(OR(H51="",I51=""),"",MOD(I51-H51,1)*1440)</f>
        <v/>
      </c>
      <c r="N51" s="19" t="n"/>
      <c r="O51" s="20" t="n"/>
      <c r="P51" s="20" t="n"/>
      <c r="Q51" s="19" t="n"/>
      <c r="R51" s="25">
        <f>IF(P51="","",IFERROR(VLOOKUP(P51,'Parámetros'!$G$3:$H$6,2,FALSE),"Revisar catálogo"))</f>
        <v/>
      </c>
      <c r="S51" s="25">
        <f>IF(A51="","",IF(OR(B51="",C51="",D51="",E51="",F51="",G51="",H51="",I51="",J51="",K51="",N51="",O51="",P51=""),"Faltan datos obligatorios",IF(K51&lt;J51,"Revisar odómetros",IF(AND('Parámetros'!$B$3&lt;&gt;"",L51&gt;'Parámetros'!$B$3),"Distancia sobre umbral",IF(AND('Parámetros'!$B$4&lt;&gt;"",M51&gt;'Parámetros'!$B$4),"Duración sobre umbral",IF(AND(OR(P51="Requiere revisión",P51="No concluyente",P51="Prueba suspendida"),Q51=""),"Agregar observaciones",IF(AND(O51="Sí",P51="Sin novedad"),"Revisar coherencia","Sin alerta")))))))</f>
        <v/>
      </c>
    </row>
    <row r="52" ht="42" customHeight="1">
      <c r="A52" s="18" t="n"/>
      <c r="B52" s="33" t="n"/>
      <c r="C52" s="18" t="n"/>
      <c r="D52" s="19" t="n"/>
      <c r="E52" s="19" t="n"/>
      <c r="F52" s="20" t="n"/>
      <c r="G52" s="20" t="n"/>
      <c r="H52" s="38" t="n"/>
      <c r="I52" s="38" t="n"/>
      <c r="J52" s="39" t="n"/>
      <c r="K52" s="39" t="n"/>
      <c r="L52" s="40">
        <f>IF(OR(J52="",K52=""),"",K52-J52)</f>
        <v/>
      </c>
      <c r="M52" s="9">
        <f>IF(OR(H52="",I52=""),"",MOD(I52-H52,1)*1440)</f>
        <v/>
      </c>
      <c r="N52" s="19" t="n"/>
      <c r="O52" s="20" t="n"/>
      <c r="P52" s="20" t="n"/>
      <c r="Q52" s="19" t="n"/>
      <c r="R52" s="12">
        <f>IF(P52="","",IFERROR(VLOOKUP(P52,'Parámetros'!$G$3:$H$6,2,FALSE),"Revisar catálogo"))</f>
        <v/>
      </c>
      <c r="S52" s="12">
        <f>IF(A52="","",IF(OR(B52="",C52="",D52="",E52="",F52="",G52="",H52="",I52="",J52="",K52="",N52="",O52="",P52=""),"Faltan datos obligatorios",IF(K52&lt;J52,"Revisar odómetros",IF(AND('Parámetros'!$B$3&lt;&gt;"",L52&gt;'Parámetros'!$B$3),"Distancia sobre umbral",IF(AND('Parámetros'!$B$4&lt;&gt;"",M52&gt;'Parámetros'!$B$4),"Duración sobre umbral",IF(AND(OR(P52="Requiere revisión",P52="No concluyente",P52="Prueba suspendida"),Q52=""),"Agregar observaciones",IF(AND(O52="Sí",P52="Sin novedad"),"Revisar coherencia","Sin alerta")))))))</f>
        <v/>
      </c>
    </row>
    <row r="53" ht="42" customHeight="1">
      <c r="A53" s="18" t="n"/>
      <c r="B53" s="33" t="n"/>
      <c r="C53" s="18" t="n"/>
      <c r="D53" s="19" t="n"/>
      <c r="E53" s="19" t="n"/>
      <c r="F53" s="20" t="n"/>
      <c r="G53" s="20" t="n"/>
      <c r="H53" s="38" t="n"/>
      <c r="I53" s="38" t="n"/>
      <c r="J53" s="39" t="n"/>
      <c r="K53" s="39" t="n"/>
      <c r="L53" s="41">
        <f>IF(OR(J53="",K53=""),"",K53-J53)</f>
        <v/>
      </c>
      <c r="M53" s="14">
        <f>IF(OR(H53="",I53=""),"",MOD(I53-H53,1)*1440)</f>
        <v/>
      </c>
      <c r="N53" s="19" t="n"/>
      <c r="O53" s="20" t="n"/>
      <c r="P53" s="20" t="n"/>
      <c r="Q53" s="19" t="n"/>
      <c r="R53" s="25">
        <f>IF(P53="","",IFERROR(VLOOKUP(P53,'Parámetros'!$G$3:$H$6,2,FALSE),"Revisar catálogo"))</f>
        <v/>
      </c>
      <c r="S53" s="25">
        <f>IF(A53="","",IF(OR(B53="",C53="",D53="",E53="",F53="",G53="",H53="",I53="",J53="",K53="",N53="",O53="",P53=""),"Faltan datos obligatorios",IF(K53&lt;J53,"Revisar odómetros",IF(AND('Parámetros'!$B$3&lt;&gt;"",L53&gt;'Parámetros'!$B$3),"Distancia sobre umbral",IF(AND('Parámetros'!$B$4&lt;&gt;"",M53&gt;'Parámetros'!$B$4),"Duración sobre umbral",IF(AND(OR(P53="Requiere revisión",P53="No concluyente",P53="Prueba suspendida"),Q53=""),"Agregar observaciones",IF(AND(O53="Sí",P53="Sin novedad"),"Revisar coherencia","Sin alerta")))))))</f>
        <v/>
      </c>
    </row>
    <row r="54" ht="42" customHeight="1">
      <c r="A54" s="18" t="n"/>
      <c r="B54" s="33" t="n"/>
      <c r="C54" s="18" t="n"/>
      <c r="D54" s="19" t="n"/>
      <c r="E54" s="19" t="n"/>
      <c r="F54" s="20" t="n"/>
      <c r="G54" s="20" t="n"/>
      <c r="H54" s="38" t="n"/>
      <c r="I54" s="38" t="n"/>
      <c r="J54" s="39" t="n"/>
      <c r="K54" s="39" t="n"/>
      <c r="L54" s="40">
        <f>IF(OR(J54="",K54=""),"",K54-J54)</f>
        <v/>
      </c>
      <c r="M54" s="9">
        <f>IF(OR(H54="",I54=""),"",MOD(I54-H54,1)*1440)</f>
        <v/>
      </c>
      <c r="N54" s="19" t="n"/>
      <c r="O54" s="20" t="n"/>
      <c r="P54" s="20" t="n"/>
      <c r="Q54" s="19" t="n"/>
      <c r="R54" s="12">
        <f>IF(P54="","",IFERROR(VLOOKUP(P54,'Parámetros'!$G$3:$H$6,2,FALSE),"Revisar catálogo"))</f>
        <v/>
      </c>
      <c r="S54" s="12">
        <f>IF(A54="","",IF(OR(B54="",C54="",D54="",E54="",F54="",G54="",H54="",I54="",J54="",K54="",N54="",O54="",P54=""),"Faltan datos obligatorios",IF(K54&lt;J54,"Revisar odómetros",IF(AND('Parámetros'!$B$3&lt;&gt;"",L54&gt;'Parámetros'!$B$3),"Distancia sobre umbral",IF(AND('Parámetros'!$B$4&lt;&gt;"",M54&gt;'Parámetros'!$B$4),"Duración sobre umbral",IF(AND(OR(P54="Requiere revisión",P54="No concluyente",P54="Prueba suspendida"),Q54=""),"Agregar observaciones",IF(AND(O54="Sí",P54="Sin novedad"),"Revisar coherencia","Sin alerta")))))))</f>
        <v/>
      </c>
    </row>
    <row r="55" ht="42" customHeight="1">
      <c r="A55" s="18" t="n"/>
      <c r="B55" s="33" t="n"/>
      <c r="C55" s="18" t="n"/>
      <c r="D55" s="19" t="n"/>
      <c r="E55" s="19" t="n"/>
      <c r="F55" s="20" t="n"/>
      <c r="G55" s="20" t="n"/>
      <c r="H55" s="38" t="n"/>
      <c r="I55" s="38" t="n"/>
      <c r="J55" s="39" t="n"/>
      <c r="K55" s="39" t="n"/>
      <c r="L55" s="41">
        <f>IF(OR(J55="",K55=""),"",K55-J55)</f>
        <v/>
      </c>
      <c r="M55" s="14">
        <f>IF(OR(H55="",I55=""),"",MOD(I55-H55,1)*1440)</f>
        <v/>
      </c>
      <c r="N55" s="19" t="n"/>
      <c r="O55" s="20" t="n"/>
      <c r="P55" s="20" t="n"/>
      <c r="Q55" s="19" t="n"/>
      <c r="R55" s="25">
        <f>IF(P55="","",IFERROR(VLOOKUP(P55,'Parámetros'!$G$3:$H$6,2,FALSE),"Revisar catálogo"))</f>
        <v/>
      </c>
      <c r="S55" s="25">
        <f>IF(A55="","",IF(OR(B55="",C55="",D55="",E55="",F55="",G55="",H55="",I55="",J55="",K55="",N55="",O55="",P55=""),"Faltan datos obligatorios",IF(K55&lt;J55,"Revisar odómetros",IF(AND('Parámetros'!$B$3&lt;&gt;"",L55&gt;'Parámetros'!$B$3),"Distancia sobre umbral",IF(AND('Parámetros'!$B$4&lt;&gt;"",M55&gt;'Parámetros'!$B$4),"Duración sobre umbral",IF(AND(OR(P55="Requiere revisión",P55="No concluyente",P55="Prueba suspendida"),Q55=""),"Agregar observaciones",IF(AND(O55="Sí",P55="Sin novedad"),"Revisar coherencia","Sin alerta")))))))</f>
        <v/>
      </c>
    </row>
    <row r="56" ht="42" customHeight="1">
      <c r="A56" s="18" t="n"/>
      <c r="B56" s="33" t="n"/>
      <c r="C56" s="18" t="n"/>
      <c r="D56" s="19" t="n"/>
      <c r="E56" s="19" t="n"/>
      <c r="F56" s="20" t="n"/>
      <c r="G56" s="20" t="n"/>
      <c r="H56" s="38" t="n"/>
      <c r="I56" s="38" t="n"/>
      <c r="J56" s="39" t="n"/>
      <c r="K56" s="39" t="n"/>
      <c r="L56" s="40">
        <f>IF(OR(J56="",K56=""),"",K56-J56)</f>
        <v/>
      </c>
      <c r="M56" s="9">
        <f>IF(OR(H56="",I56=""),"",MOD(I56-H56,1)*1440)</f>
        <v/>
      </c>
      <c r="N56" s="19" t="n"/>
      <c r="O56" s="20" t="n"/>
      <c r="P56" s="20" t="n"/>
      <c r="Q56" s="19" t="n"/>
      <c r="R56" s="12">
        <f>IF(P56="","",IFERROR(VLOOKUP(P56,'Parámetros'!$G$3:$H$6,2,FALSE),"Revisar catálogo"))</f>
        <v/>
      </c>
      <c r="S56" s="12">
        <f>IF(A56="","",IF(OR(B56="",C56="",D56="",E56="",F56="",G56="",H56="",I56="",J56="",K56="",N56="",O56="",P56=""),"Faltan datos obligatorios",IF(K56&lt;J56,"Revisar odómetros",IF(AND('Parámetros'!$B$3&lt;&gt;"",L56&gt;'Parámetros'!$B$3),"Distancia sobre umbral",IF(AND('Parámetros'!$B$4&lt;&gt;"",M56&gt;'Parámetros'!$B$4),"Duración sobre umbral",IF(AND(OR(P56="Requiere revisión",P56="No concluyente",P56="Prueba suspendida"),Q56=""),"Agregar observaciones",IF(AND(O56="Sí",P56="Sin novedad"),"Revisar coherencia","Sin alerta")))))))</f>
        <v/>
      </c>
    </row>
    <row r="57" ht="42" customHeight="1">
      <c r="A57" s="18" t="n"/>
      <c r="B57" s="33" t="n"/>
      <c r="C57" s="18" t="n"/>
      <c r="D57" s="19" t="n"/>
      <c r="E57" s="19" t="n"/>
      <c r="F57" s="20" t="n"/>
      <c r="G57" s="20" t="n"/>
      <c r="H57" s="38" t="n"/>
      <c r="I57" s="38" t="n"/>
      <c r="J57" s="39" t="n"/>
      <c r="K57" s="39" t="n"/>
      <c r="L57" s="41">
        <f>IF(OR(J57="",K57=""),"",K57-J57)</f>
        <v/>
      </c>
      <c r="M57" s="14">
        <f>IF(OR(H57="",I57=""),"",MOD(I57-H57,1)*1440)</f>
        <v/>
      </c>
      <c r="N57" s="19" t="n"/>
      <c r="O57" s="20" t="n"/>
      <c r="P57" s="20" t="n"/>
      <c r="Q57" s="19" t="n"/>
      <c r="R57" s="25">
        <f>IF(P57="","",IFERROR(VLOOKUP(P57,'Parámetros'!$G$3:$H$6,2,FALSE),"Revisar catálogo"))</f>
        <v/>
      </c>
      <c r="S57" s="25">
        <f>IF(A57="","",IF(OR(B57="",C57="",D57="",E57="",F57="",G57="",H57="",I57="",J57="",K57="",N57="",O57="",P57=""),"Faltan datos obligatorios",IF(K57&lt;J57,"Revisar odómetros",IF(AND('Parámetros'!$B$3&lt;&gt;"",L57&gt;'Parámetros'!$B$3),"Distancia sobre umbral",IF(AND('Parámetros'!$B$4&lt;&gt;"",M57&gt;'Parámetros'!$B$4),"Duración sobre umbral",IF(AND(OR(P57="Requiere revisión",P57="No concluyente",P57="Prueba suspendida"),Q57=""),"Agregar observaciones",IF(AND(O57="Sí",P57="Sin novedad"),"Revisar coherencia","Sin alerta")))))))</f>
        <v/>
      </c>
    </row>
    <row r="58" ht="42" customHeight="1">
      <c r="A58" s="18" t="n"/>
      <c r="B58" s="33" t="n"/>
      <c r="C58" s="18" t="n"/>
      <c r="D58" s="19" t="n"/>
      <c r="E58" s="19" t="n"/>
      <c r="F58" s="20" t="n"/>
      <c r="G58" s="20" t="n"/>
      <c r="H58" s="38" t="n"/>
      <c r="I58" s="38" t="n"/>
      <c r="J58" s="39" t="n"/>
      <c r="K58" s="39" t="n"/>
      <c r="L58" s="40">
        <f>IF(OR(J58="",K58=""),"",K58-J58)</f>
        <v/>
      </c>
      <c r="M58" s="9">
        <f>IF(OR(H58="",I58=""),"",MOD(I58-H58,1)*1440)</f>
        <v/>
      </c>
      <c r="N58" s="19" t="n"/>
      <c r="O58" s="20" t="n"/>
      <c r="P58" s="20" t="n"/>
      <c r="Q58" s="19" t="n"/>
      <c r="R58" s="12">
        <f>IF(P58="","",IFERROR(VLOOKUP(P58,'Parámetros'!$G$3:$H$6,2,FALSE),"Revisar catálogo"))</f>
        <v/>
      </c>
      <c r="S58" s="12">
        <f>IF(A58="","",IF(OR(B58="",C58="",D58="",E58="",F58="",G58="",H58="",I58="",J58="",K58="",N58="",O58="",P58=""),"Faltan datos obligatorios",IF(K58&lt;J58,"Revisar odómetros",IF(AND('Parámetros'!$B$3&lt;&gt;"",L58&gt;'Parámetros'!$B$3),"Distancia sobre umbral",IF(AND('Parámetros'!$B$4&lt;&gt;"",M58&gt;'Parámetros'!$B$4),"Duración sobre umbral",IF(AND(OR(P58="Requiere revisión",P58="No concluyente",P58="Prueba suspendida"),Q58=""),"Agregar observaciones",IF(AND(O58="Sí",P58="Sin novedad"),"Revisar coherencia","Sin alerta")))))))</f>
        <v/>
      </c>
    </row>
    <row r="59" ht="42" customHeight="1">
      <c r="A59" s="18" t="n"/>
      <c r="B59" s="33" t="n"/>
      <c r="C59" s="18" t="n"/>
      <c r="D59" s="19" t="n"/>
      <c r="E59" s="19" t="n"/>
      <c r="F59" s="20" t="n"/>
      <c r="G59" s="20" t="n"/>
      <c r="H59" s="38" t="n"/>
      <c r="I59" s="38" t="n"/>
      <c r="J59" s="39" t="n"/>
      <c r="K59" s="39" t="n"/>
      <c r="L59" s="41">
        <f>IF(OR(J59="",K59=""),"",K59-J59)</f>
        <v/>
      </c>
      <c r="M59" s="14">
        <f>IF(OR(H59="",I59=""),"",MOD(I59-H59,1)*1440)</f>
        <v/>
      </c>
      <c r="N59" s="19" t="n"/>
      <c r="O59" s="20" t="n"/>
      <c r="P59" s="20" t="n"/>
      <c r="Q59" s="19" t="n"/>
      <c r="R59" s="25">
        <f>IF(P59="","",IFERROR(VLOOKUP(P59,'Parámetros'!$G$3:$H$6,2,FALSE),"Revisar catálogo"))</f>
        <v/>
      </c>
      <c r="S59" s="25">
        <f>IF(A59="","",IF(OR(B59="",C59="",D59="",E59="",F59="",G59="",H59="",I59="",J59="",K59="",N59="",O59="",P59=""),"Faltan datos obligatorios",IF(K59&lt;J59,"Revisar odómetros",IF(AND('Parámetros'!$B$3&lt;&gt;"",L59&gt;'Parámetros'!$B$3),"Distancia sobre umbral",IF(AND('Parámetros'!$B$4&lt;&gt;"",M59&gt;'Parámetros'!$B$4),"Duración sobre umbral",IF(AND(OR(P59="Requiere revisión",P59="No concluyente",P59="Prueba suspendida"),Q59=""),"Agregar observaciones",IF(AND(O59="Sí",P59="Sin novedad"),"Revisar coherencia","Sin alerta")))))))</f>
        <v/>
      </c>
    </row>
    <row r="60" ht="42" customHeight="1">
      <c r="A60" s="18" t="n"/>
      <c r="B60" s="33" t="n"/>
      <c r="C60" s="18" t="n"/>
      <c r="D60" s="19" t="n"/>
      <c r="E60" s="19" t="n"/>
      <c r="F60" s="20" t="n"/>
      <c r="G60" s="20" t="n"/>
      <c r="H60" s="38" t="n"/>
      <c r="I60" s="38" t="n"/>
      <c r="J60" s="39" t="n"/>
      <c r="K60" s="39" t="n"/>
      <c r="L60" s="40">
        <f>IF(OR(J60="",K60=""),"",K60-J60)</f>
        <v/>
      </c>
      <c r="M60" s="9">
        <f>IF(OR(H60="",I60=""),"",MOD(I60-H60,1)*1440)</f>
        <v/>
      </c>
      <c r="N60" s="19" t="n"/>
      <c r="O60" s="20" t="n"/>
      <c r="P60" s="20" t="n"/>
      <c r="Q60" s="19" t="n"/>
      <c r="R60" s="12">
        <f>IF(P60="","",IFERROR(VLOOKUP(P60,'Parámetros'!$G$3:$H$6,2,FALSE),"Revisar catálogo"))</f>
        <v/>
      </c>
      <c r="S60" s="12">
        <f>IF(A60="","",IF(OR(B60="",C60="",D60="",E60="",F60="",G60="",H60="",I60="",J60="",K60="",N60="",O60="",P60=""),"Faltan datos obligatorios",IF(K60&lt;J60,"Revisar odómetros",IF(AND('Parámetros'!$B$3&lt;&gt;"",L60&gt;'Parámetros'!$B$3),"Distancia sobre umbral",IF(AND('Parámetros'!$B$4&lt;&gt;"",M60&gt;'Parámetros'!$B$4),"Duración sobre umbral",IF(AND(OR(P60="Requiere revisión",P60="No concluyente",P60="Prueba suspendida"),Q60=""),"Agregar observaciones",IF(AND(O60="Sí",P60="Sin novedad"),"Revisar coherencia","Sin alerta")))))))</f>
        <v/>
      </c>
    </row>
    <row r="61" ht="42" customHeight="1">
      <c r="A61" s="18" t="n"/>
      <c r="B61" s="33" t="n"/>
      <c r="C61" s="18" t="n"/>
      <c r="D61" s="19" t="n"/>
      <c r="E61" s="19" t="n"/>
      <c r="F61" s="20" t="n"/>
      <c r="G61" s="20" t="n"/>
      <c r="H61" s="38" t="n"/>
      <c r="I61" s="38" t="n"/>
      <c r="J61" s="39" t="n"/>
      <c r="K61" s="39" t="n"/>
      <c r="L61" s="41">
        <f>IF(OR(J61="",K61=""),"",K61-J61)</f>
        <v/>
      </c>
      <c r="M61" s="14">
        <f>IF(OR(H61="",I61=""),"",MOD(I61-H61,1)*1440)</f>
        <v/>
      </c>
      <c r="N61" s="19" t="n"/>
      <c r="O61" s="20" t="n"/>
      <c r="P61" s="20" t="n"/>
      <c r="Q61" s="19" t="n"/>
      <c r="R61" s="25">
        <f>IF(P61="","",IFERROR(VLOOKUP(P61,'Parámetros'!$G$3:$H$6,2,FALSE),"Revisar catálogo"))</f>
        <v/>
      </c>
      <c r="S61" s="25">
        <f>IF(A61="","",IF(OR(B61="",C61="",D61="",E61="",F61="",G61="",H61="",I61="",J61="",K61="",N61="",O61="",P61=""),"Faltan datos obligatorios",IF(K61&lt;J61,"Revisar odómetros",IF(AND('Parámetros'!$B$3&lt;&gt;"",L61&gt;'Parámetros'!$B$3),"Distancia sobre umbral",IF(AND('Parámetros'!$B$4&lt;&gt;"",M61&gt;'Parámetros'!$B$4),"Duración sobre umbral",IF(AND(OR(P61="Requiere revisión",P61="No concluyente",P61="Prueba suspendida"),Q61=""),"Agregar observaciones",IF(AND(O61="Sí",P61="Sin novedad"),"Revisar coherencia","Sin alerta")))))))</f>
        <v/>
      </c>
    </row>
    <row r="62" ht="42" customHeight="1">
      <c r="A62" s="18" t="n"/>
      <c r="B62" s="33" t="n"/>
      <c r="C62" s="18" t="n"/>
      <c r="D62" s="19" t="n"/>
      <c r="E62" s="19" t="n"/>
      <c r="F62" s="20" t="n"/>
      <c r="G62" s="20" t="n"/>
      <c r="H62" s="38" t="n"/>
      <c r="I62" s="38" t="n"/>
      <c r="J62" s="39" t="n"/>
      <c r="K62" s="39" t="n"/>
      <c r="L62" s="40">
        <f>IF(OR(J62="",K62=""),"",K62-J62)</f>
        <v/>
      </c>
      <c r="M62" s="9">
        <f>IF(OR(H62="",I62=""),"",MOD(I62-H62,1)*1440)</f>
        <v/>
      </c>
      <c r="N62" s="19" t="n"/>
      <c r="O62" s="20" t="n"/>
      <c r="P62" s="20" t="n"/>
      <c r="Q62" s="19" t="n"/>
      <c r="R62" s="12">
        <f>IF(P62="","",IFERROR(VLOOKUP(P62,'Parámetros'!$G$3:$H$6,2,FALSE),"Revisar catálogo"))</f>
        <v/>
      </c>
      <c r="S62" s="12">
        <f>IF(A62="","",IF(OR(B62="",C62="",D62="",E62="",F62="",G62="",H62="",I62="",J62="",K62="",N62="",O62="",P62=""),"Faltan datos obligatorios",IF(K62&lt;J62,"Revisar odómetros",IF(AND('Parámetros'!$B$3&lt;&gt;"",L62&gt;'Parámetros'!$B$3),"Distancia sobre umbral",IF(AND('Parámetros'!$B$4&lt;&gt;"",M62&gt;'Parámetros'!$B$4),"Duración sobre umbral",IF(AND(OR(P62="Requiere revisión",P62="No concluyente",P62="Prueba suspendida"),Q62=""),"Agregar observaciones",IF(AND(O62="Sí",P62="Sin novedad"),"Revisar coherencia","Sin alerta")))))))</f>
        <v/>
      </c>
    </row>
    <row r="63" ht="42" customHeight="1">
      <c r="A63" s="18" t="n"/>
      <c r="B63" s="33" t="n"/>
      <c r="C63" s="18" t="n"/>
      <c r="D63" s="19" t="n"/>
      <c r="E63" s="19" t="n"/>
      <c r="F63" s="20" t="n"/>
      <c r="G63" s="20" t="n"/>
      <c r="H63" s="38" t="n"/>
      <c r="I63" s="38" t="n"/>
      <c r="J63" s="39" t="n"/>
      <c r="K63" s="39" t="n"/>
      <c r="L63" s="41">
        <f>IF(OR(J63="",K63=""),"",K63-J63)</f>
        <v/>
      </c>
      <c r="M63" s="14">
        <f>IF(OR(H63="",I63=""),"",MOD(I63-H63,1)*1440)</f>
        <v/>
      </c>
      <c r="N63" s="19" t="n"/>
      <c r="O63" s="20" t="n"/>
      <c r="P63" s="20" t="n"/>
      <c r="Q63" s="19" t="n"/>
      <c r="R63" s="25">
        <f>IF(P63="","",IFERROR(VLOOKUP(P63,'Parámetros'!$G$3:$H$6,2,FALSE),"Revisar catálogo"))</f>
        <v/>
      </c>
      <c r="S63" s="25">
        <f>IF(A63="","",IF(OR(B63="",C63="",D63="",E63="",F63="",G63="",H63="",I63="",J63="",K63="",N63="",O63="",P63=""),"Faltan datos obligatorios",IF(K63&lt;J63,"Revisar odómetros",IF(AND('Parámetros'!$B$3&lt;&gt;"",L63&gt;'Parámetros'!$B$3),"Distancia sobre umbral",IF(AND('Parámetros'!$B$4&lt;&gt;"",M63&gt;'Parámetros'!$B$4),"Duración sobre umbral",IF(AND(OR(P63="Requiere revisión",P63="No concluyente",P63="Prueba suspendida"),Q63=""),"Agregar observaciones",IF(AND(O63="Sí",P63="Sin novedad"),"Revisar coherencia","Sin alerta")))))))</f>
        <v/>
      </c>
    </row>
    <row r="64" ht="42" customHeight="1">
      <c r="A64" s="18" t="n"/>
      <c r="B64" s="33" t="n"/>
      <c r="C64" s="18" t="n"/>
      <c r="D64" s="19" t="n"/>
      <c r="E64" s="19" t="n"/>
      <c r="F64" s="20" t="n"/>
      <c r="G64" s="20" t="n"/>
      <c r="H64" s="38" t="n"/>
      <c r="I64" s="38" t="n"/>
      <c r="J64" s="39" t="n"/>
      <c r="K64" s="39" t="n"/>
      <c r="L64" s="40">
        <f>IF(OR(J64="",K64=""),"",K64-J64)</f>
        <v/>
      </c>
      <c r="M64" s="9">
        <f>IF(OR(H64="",I64=""),"",MOD(I64-H64,1)*1440)</f>
        <v/>
      </c>
      <c r="N64" s="19" t="n"/>
      <c r="O64" s="20" t="n"/>
      <c r="P64" s="20" t="n"/>
      <c r="Q64" s="19" t="n"/>
      <c r="R64" s="12">
        <f>IF(P64="","",IFERROR(VLOOKUP(P64,'Parámetros'!$G$3:$H$6,2,FALSE),"Revisar catálogo"))</f>
        <v/>
      </c>
      <c r="S64" s="12">
        <f>IF(A64="","",IF(OR(B64="",C64="",D64="",E64="",F64="",G64="",H64="",I64="",J64="",K64="",N64="",O64="",P64=""),"Faltan datos obligatorios",IF(K64&lt;J64,"Revisar odómetros",IF(AND('Parámetros'!$B$3&lt;&gt;"",L64&gt;'Parámetros'!$B$3),"Distancia sobre umbral",IF(AND('Parámetros'!$B$4&lt;&gt;"",M64&gt;'Parámetros'!$B$4),"Duración sobre umbral",IF(AND(OR(P64="Requiere revisión",P64="No concluyente",P64="Prueba suspendida"),Q64=""),"Agregar observaciones",IF(AND(O64="Sí",P64="Sin novedad"),"Revisar coherencia","Sin alerta")))))))</f>
        <v/>
      </c>
    </row>
    <row r="65" ht="42" customHeight="1">
      <c r="A65" s="18" t="n"/>
      <c r="B65" s="33" t="n"/>
      <c r="C65" s="18" t="n"/>
      <c r="D65" s="19" t="n"/>
      <c r="E65" s="19" t="n"/>
      <c r="F65" s="20" t="n"/>
      <c r="G65" s="20" t="n"/>
      <c r="H65" s="38" t="n"/>
      <c r="I65" s="38" t="n"/>
      <c r="J65" s="39" t="n"/>
      <c r="K65" s="39" t="n"/>
      <c r="L65" s="41">
        <f>IF(OR(J65="",K65=""),"",K65-J65)</f>
        <v/>
      </c>
      <c r="M65" s="14">
        <f>IF(OR(H65="",I65=""),"",MOD(I65-H65,1)*1440)</f>
        <v/>
      </c>
      <c r="N65" s="19" t="n"/>
      <c r="O65" s="20" t="n"/>
      <c r="P65" s="20" t="n"/>
      <c r="Q65" s="19" t="n"/>
      <c r="R65" s="25">
        <f>IF(P65="","",IFERROR(VLOOKUP(P65,'Parámetros'!$G$3:$H$6,2,FALSE),"Revisar catálogo"))</f>
        <v/>
      </c>
      <c r="S65" s="25">
        <f>IF(A65="","",IF(OR(B65="",C65="",D65="",E65="",F65="",G65="",H65="",I65="",J65="",K65="",N65="",O65="",P65=""),"Faltan datos obligatorios",IF(K65&lt;J65,"Revisar odómetros",IF(AND('Parámetros'!$B$3&lt;&gt;"",L65&gt;'Parámetros'!$B$3),"Distancia sobre umbral",IF(AND('Parámetros'!$B$4&lt;&gt;"",M65&gt;'Parámetros'!$B$4),"Duración sobre umbral",IF(AND(OR(P65="Requiere revisión",P65="No concluyente",P65="Prueba suspendida"),Q65=""),"Agregar observaciones",IF(AND(O65="Sí",P65="Sin novedad"),"Revisar coherencia","Sin alerta")))))))</f>
        <v/>
      </c>
    </row>
    <row r="66" ht="42" customHeight="1">
      <c r="A66" s="18" t="n"/>
      <c r="B66" s="33" t="n"/>
      <c r="C66" s="18" t="n"/>
      <c r="D66" s="19" t="n"/>
      <c r="E66" s="19" t="n"/>
      <c r="F66" s="20" t="n"/>
      <c r="G66" s="20" t="n"/>
      <c r="H66" s="38" t="n"/>
      <c r="I66" s="38" t="n"/>
      <c r="J66" s="39" t="n"/>
      <c r="K66" s="39" t="n"/>
      <c r="L66" s="40">
        <f>IF(OR(J66="",K66=""),"",K66-J66)</f>
        <v/>
      </c>
      <c r="M66" s="9">
        <f>IF(OR(H66="",I66=""),"",MOD(I66-H66,1)*1440)</f>
        <v/>
      </c>
      <c r="N66" s="19" t="n"/>
      <c r="O66" s="20" t="n"/>
      <c r="P66" s="20" t="n"/>
      <c r="Q66" s="19" t="n"/>
      <c r="R66" s="12">
        <f>IF(P66="","",IFERROR(VLOOKUP(P66,'Parámetros'!$G$3:$H$6,2,FALSE),"Revisar catálogo"))</f>
        <v/>
      </c>
      <c r="S66" s="12">
        <f>IF(A66="","",IF(OR(B66="",C66="",D66="",E66="",F66="",G66="",H66="",I66="",J66="",K66="",N66="",O66="",P66=""),"Faltan datos obligatorios",IF(K66&lt;J66,"Revisar odómetros",IF(AND('Parámetros'!$B$3&lt;&gt;"",L66&gt;'Parámetros'!$B$3),"Distancia sobre umbral",IF(AND('Parámetros'!$B$4&lt;&gt;"",M66&gt;'Parámetros'!$B$4),"Duración sobre umbral",IF(AND(OR(P66="Requiere revisión",P66="No concluyente",P66="Prueba suspendida"),Q66=""),"Agregar observaciones",IF(AND(O66="Sí",P66="Sin novedad"),"Revisar coherencia","Sin alerta")))))))</f>
        <v/>
      </c>
    </row>
    <row r="67" ht="42" customHeight="1">
      <c r="A67" s="18" t="n"/>
      <c r="B67" s="33" t="n"/>
      <c r="C67" s="18" t="n"/>
      <c r="D67" s="19" t="n"/>
      <c r="E67" s="19" t="n"/>
      <c r="F67" s="20" t="n"/>
      <c r="G67" s="20" t="n"/>
      <c r="H67" s="38" t="n"/>
      <c r="I67" s="38" t="n"/>
      <c r="J67" s="39" t="n"/>
      <c r="K67" s="39" t="n"/>
      <c r="L67" s="41">
        <f>IF(OR(J67="",K67=""),"",K67-J67)</f>
        <v/>
      </c>
      <c r="M67" s="14">
        <f>IF(OR(H67="",I67=""),"",MOD(I67-H67,1)*1440)</f>
        <v/>
      </c>
      <c r="N67" s="19" t="n"/>
      <c r="O67" s="20" t="n"/>
      <c r="P67" s="20" t="n"/>
      <c r="Q67" s="19" t="n"/>
      <c r="R67" s="25">
        <f>IF(P67="","",IFERROR(VLOOKUP(P67,'Parámetros'!$G$3:$H$6,2,FALSE),"Revisar catálogo"))</f>
        <v/>
      </c>
      <c r="S67" s="25">
        <f>IF(A67="","",IF(OR(B67="",C67="",D67="",E67="",F67="",G67="",H67="",I67="",J67="",K67="",N67="",O67="",P67=""),"Faltan datos obligatorios",IF(K67&lt;J67,"Revisar odómetros",IF(AND('Parámetros'!$B$3&lt;&gt;"",L67&gt;'Parámetros'!$B$3),"Distancia sobre umbral",IF(AND('Parámetros'!$B$4&lt;&gt;"",M67&gt;'Parámetros'!$B$4),"Duración sobre umbral",IF(AND(OR(P67="Requiere revisión",P67="No concluyente",P67="Prueba suspendida"),Q67=""),"Agregar observaciones",IF(AND(O67="Sí",P67="Sin novedad"),"Revisar coherencia","Sin alerta")))))))</f>
        <v/>
      </c>
    </row>
    <row r="68" ht="42" customHeight="1">
      <c r="A68" s="18" t="n"/>
      <c r="B68" s="33" t="n"/>
      <c r="C68" s="18" t="n"/>
      <c r="D68" s="19" t="n"/>
      <c r="E68" s="19" t="n"/>
      <c r="F68" s="20" t="n"/>
      <c r="G68" s="20" t="n"/>
      <c r="H68" s="38" t="n"/>
      <c r="I68" s="38" t="n"/>
      <c r="J68" s="39" t="n"/>
      <c r="K68" s="39" t="n"/>
      <c r="L68" s="40">
        <f>IF(OR(J68="",K68=""),"",K68-J68)</f>
        <v/>
      </c>
      <c r="M68" s="9">
        <f>IF(OR(H68="",I68=""),"",MOD(I68-H68,1)*1440)</f>
        <v/>
      </c>
      <c r="N68" s="19" t="n"/>
      <c r="O68" s="20" t="n"/>
      <c r="P68" s="20" t="n"/>
      <c r="Q68" s="19" t="n"/>
      <c r="R68" s="12">
        <f>IF(P68="","",IFERROR(VLOOKUP(P68,'Parámetros'!$G$3:$H$6,2,FALSE),"Revisar catálogo"))</f>
        <v/>
      </c>
      <c r="S68" s="12">
        <f>IF(A68="","",IF(OR(B68="",C68="",D68="",E68="",F68="",G68="",H68="",I68="",J68="",K68="",N68="",O68="",P68=""),"Faltan datos obligatorios",IF(K68&lt;J68,"Revisar odómetros",IF(AND('Parámetros'!$B$3&lt;&gt;"",L68&gt;'Parámetros'!$B$3),"Distancia sobre umbral",IF(AND('Parámetros'!$B$4&lt;&gt;"",M68&gt;'Parámetros'!$B$4),"Duración sobre umbral",IF(AND(OR(P68="Requiere revisión",P68="No concluyente",P68="Prueba suspendida"),Q68=""),"Agregar observaciones",IF(AND(O68="Sí",P68="Sin novedad"),"Revisar coherencia","Sin alerta")))))))</f>
        <v/>
      </c>
    </row>
    <row r="69" ht="42" customHeight="1">
      <c r="A69" s="18" t="n"/>
      <c r="B69" s="33" t="n"/>
      <c r="C69" s="18" t="n"/>
      <c r="D69" s="19" t="n"/>
      <c r="E69" s="19" t="n"/>
      <c r="F69" s="20" t="n"/>
      <c r="G69" s="20" t="n"/>
      <c r="H69" s="38" t="n"/>
      <c r="I69" s="38" t="n"/>
      <c r="J69" s="39" t="n"/>
      <c r="K69" s="39" t="n"/>
      <c r="L69" s="41">
        <f>IF(OR(J69="",K69=""),"",K69-J69)</f>
        <v/>
      </c>
      <c r="M69" s="14">
        <f>IF(OR(H69="",I69=""),"",MOD(I69-H69,1)*1440)</f>
        <v/>
      </c>
      <c r="N69" s="19" t="n"/>
      <c r="O69" s="20" t="n"/>
      <c r="P69" s="20" t="n"/>
      <c r="Q69" s="19" t="n"/>
      <c r="R69" s="25">
        <f>IF(P69="","",IFERROR(VLOOKUP(P69,'Parámetros'!$G$3:$H$6,2,FALSE),"Revisar catálogo"))</f>
        <v/>
      </c>
      <c r="S69" s="25">
        <f>IF(A69="","",IF(OR(B69="",C69="",D69="",E69="",F69="",G69="",H69="",I69="",J69="",K69="",N69="",O69="",P69=""),"Faltan datos obligatorios",IF(K69&lt;J69,"Revisar odómetros",IF(AND('Parámetros'!$B$3&lt;&gt;"",L69&gt;'Parámetros'!$B$3),"Distancia sobre umbral",IF(AND('Parámetros'!$B$4&lt;&gt;"",M69&gt;'Parámetros'!$B$4),"Duración sobre umbral",IF(AND(OR(P69="Requiere revisión",P69="No concluyente",P69="Prueba suspendida"),Q69=""),"Agregar observaciones",IF(AND(O69="Sí",P69="Sin novedad"),"Revisar coherencia","Sin alerta")))))))</f>
        <v/>
      </c>
    </row>
    <row r="70" ht="42" customHeight="1">
      <c r="A70" s="18" t="n"/>
      <c r="B70" s="33" t="n"/>
      <c r="C70" s="18" t="n"/>
      <c r="D70" s="19" t="n"/>
      <c r="E70" s="19" t="n"/>
      <c r="F70" s="20" t="n"/>
      <c r="G70" s="20" t="n"/>
      <c r="H70" s="38" t="n"/>
      <c r="I70" s="38" t="n"/>
      <c r="J70" s="39" t="n"/>
      <c r="K70" s="39" t="n"/>
      <c r="L70" s="40">
        <f>IF(OR(J70="",K70=""),"",K70-J70)</f>
        <v/>
      </c>
      <c r="M70" s="9">
        <f>IF(OR(H70="",I70=""),"",MOD(I70-H70,1)*1440)</f>
        <v/>
      </c>
      <c r="N70" s="19" t="n"/>
      <c r="O70" s="20" t="n"/>
      <c r="P70" s="20" t="n"/>
      <c r="Q70" s="19" t="n"/>
      <c r="R70" s="12">
        <f>IF(P70="","",IFERROR(VLOOKUP(P70,'Parámetros'!$G$3:$H$6,2,FALSE),"Revisar catálogo"))</f>
        <v/>
      </c>
      <c r="S70" s="12">
        <f>IF(A70="","",IF(OR(B70="",C70="",D70="",E70="",F70="",G70="",H70="",I70="",J70="",K70="",N70="",O70="",P70=""),"Faltan datos obligatorios",IF(K70&lt;J70,"Revisar odómetros",IF(AND('Parámetros'!$B$3&lt;&gt;"",L70&gt;'Parámetros'!$B$3),"Distancia sobre umbral",IF(AND('Parámetros'!$B$4&lt;&gt;"",M70&gt;'Parámetros'!$B$4),"Duración sobre umbral",IF(AND(OR(P70="Requiere revisión",P70="No concluyente",P70="Prueba suspendida"),Q70=""),"Agregar observaciones",IF(AND(O70="Sí",P70="Sin novedad"),"Revisar coherencia","Sin alerta")))))))</f>
        <v/>
      </c>
    </row>
    <row r="71" ht="42" customHeight="1">
      <c r="A71" s="18" t="n"/>
      <c r="B71" s="33" t="n"/>
      <c r="C71" s="18" t="n"/>
      <c r="D71" s="19" t="n"/>
      <c r="E71" s="19" t="n"/>
      <c r="F71" s="20" t="n"/>
      <c r="G71" s="20" t="n"/>
      <c r="H71" s="38" t="n"/>
      <c r="I71" s="38" t="n"/>
      <c r="J71" s="39" t="n"/>
      <c r="K71" s="39" t="n"/>
      <c r="L71" s="41">
        <f>IF(OR(J71="",K71=""),"",K71-J71)</f>
        <v/>
      </c>
      <c r="M71" s="14">
        <f>IF(OR(H71="",I71=""),"",MOD(I71-H71,1)*1440)</f>
        <v/>
      </c>
      <c r="N71" s="19" t="n"/>
      <c r="O71" s="20" t="n"/>
      <c r="P71" s="20" t="n"/>
      <c r="Q71" s="19" t="n"/>
      <c r="R71" s="25">
        <f>IF(P71="","",IFERROR(VLOOKUP(P71,'Parámetros'!$G$3:$H$6,2,FALSE),"Revisar catálogo"))</f>
        <v/>
      </c>
      <c r="S71" s="25">
        <f>IF(A71="","",IF(OR(B71="",C71="",D71="",E71="",F71="",G71="",H71="",I71="",J71="",K71="",N71="",O71="",P71=""),"Faltan datos obligatorios",IF(K71&lt;J71,"Revisar odómetros",IF(AND('Parámetros'!$B$3&lt;&gt;"",L71&gt;'Parámetros'!$B$3),"Distancia sobre umbral",IF(AND('Parámetros'!$B$4&lt;&gt;"",M71&gt;'Parámetros'!$B$4),"Duración sobre umbral",IF(AND(OR(P71="Requiere revisión",P71="No concluyente",P71="Prueba suspendida"),Q71=""),"Agregar observaciones",IF(AND(O71="Sí",P71="Sin novedad"),"Revisar coherencia","Sin alerta")))))))</f>
        <v/>
      </c>
    </row>
    <row r="72" ht="42" customHeight="1">
      <c r="A72" s="18" t="n"/>
      <c r="B72" s="33" t="n"/>
      <c r="C72" s="18" t="n"/>
      <c r="D72" s="19" t="n"/>
      <c r="E72" s="19" t="n"/>
      <c r="F72" s="20" t="n"/>
      <c r="G72" s="20" t="n"/>
      <c r="H72" s="38" t="n"/>
      <c r="I72" s="38" t="n"/>
      <c r="J72" s="39" t="n"/>
      <c r="K72" s="39" t="n"/>
      <c r="L72" s="40">
        <f>IF(OR(J72="",K72=""),"",K72-J72)</f>
        <v/>
      </c>
      <c r="M72" s="9">
        <f>IF(OR(H72="",I72=""),"",MOD(I72-H72,1)*1440)</f>
        <v/>
      </c>
      <c r="N72" s="19" t="n"/>
      <c r="O72" s="20" t="n"/>
      <c r="P72" s="20" t="n"/>
      <c r="Q72" s="19" t="n"/>
      <c r="R72" s="12">
        <f>IF(P72="","",IFERROR(VLOOKUP(P72,'Parámetros'!$G$3:$H$6,2,FALSE),"Revisar catálogo"))</f>
        <v/>
      </c>
      <c r="S72" s="12">
        <f>IF(A72="","",IF(OR(B72="",C72="",D72="",E72="",F72="",G72="",H72="",I72="",J72="",K72="",N72="",O72="",P72=""),"Faltan datos obligatorios",IF(K72&lt;J72,"Revisar odómetros",IF(AND('Parámetros'!$B$3&lt;&gt;"",L72&gt;'Parámetros'!$B$3),"Distancia sobre umbral",IF(AND('Parámetros'!$B$4&lt;&gt;"",M72&gt;'Parámetros'!$B$4),"Duración sobre umbral",IF(AND(OR(P72="Requiere revisión",P72="No concluyente",P72="Prueba suspendida"),Q72=""),"Agregar observaciones",IF(AND(O72="Sí",P72="Sin novedad"),"Revisar coherencia","Sin alerta")))))))</f>
        <v/>
      </c>
    </row>
    <row r="73" ht="42" customHeight="1">
      <c r="A73" s="18" t="n"/>
      <c r="B73" s="33" t="n"/>
      <c r="C73" s="18" t="n"/>
      <c r="D73" s="19" t="n"/>
      <c r="E73" s="19" t="n"/>
      <c r="F73" s="20" t="n"/>
      <c r="G73" s="20" t="n"/>
      <c r="H73" s="38" t="n"/>
      <c r="I73" s="38" t="n"/>
      <c r="J73" s="39" t="n"/>
      <c r="K73" s="39" t="n"/>
      <c r="L73" s="41">
        <f>IF(OR(J73="",K73=""),"",K73-J73)</f>
        <v/>
      </c>
      <c r="M73" s="14">
        <f>IF(OR(H73="",I73=""),"",MOD(I73-H73,1)*1440)</f>
        <v/>
      </c>
      <c r="N73" s="19" t="n"/>
      <c r="O73" s="20" t="n"/>
      <c r="P73" s="20" t="n"/>
      <c r="Q73" s="19" t="n"/>
      <c r="R73" s="25">
        <f>IF(P73="","",IFERROR(VLOOKUP(P73,'Parámetros'!$G$3:$H$6,2,FALSE),"Revisar catálogo"))</f>
        <v/>
      </c>
      <c r="S73" s="25">
        <f>IF(A73="","",IF(OR(B73="",C73="",D73="",E73="",F73="",G73="",H73="",I73="",J73="",K73="",N73="",O73="",P73=""),"Faltan datos obligatorios",IF(K73&lt;J73,"Revisar odómetros",IF(AND('Parámetros'!$B$3&lt;&gt;"",L73&gt;'Parámetros'!$B$3),"Distancia sobre umbral",IF(AND('Parámetros'!$B$4&lt;&gt;"",M73&gt;'Parámetros'!$B$4),"Duración sobre umbral",IF(AND(OR(P73="Requiere revisión",P73="No concluyente",P73="Prueba suspendida"),Q73=""),"Agregar observaciones",IF(AND(O73="Sí",P73="Sin novedad"),"Revisar coherencia","Sin alerta")))))))</f>
        <v/>
      </c>
    </row>
    <row r="74" ht="42" customHeight="1">
      <c r="A74" s="18" t="n"/>
      <c r="B74" s="33" t="n"/>
      <c r="C74" s="18" t="n"/>
      <c r="D74" s="19" t="n"/>
      <c r="E74" s="19" t="n"/>
      <c r="F74" s="20" t="n"/>
      <c r="G74" s="20" t="n"/>
      <c r="H74" s="38" t="n"/>
      <c r="I74" s="38" t="n"/>
      <c r="J74" s="39" t="n"/>
      <c r="K74" s="39" t="n"/>
      <c r="L74" s="40">
        <f>IF(OR(J74="",K74=""),"",K74-J74)</f>
        <v/>
      </c>
      <c r="M74" s="9">
        <f>IF(OR(H74="",I74=""),"",MOD(I74-H74,1)*1440)</f>
        <v/>
      </c>
      <c r="N74" s="19" t="n"/>
      <c r="O74" s="20" t="n"/>
      <c r="P74" s="20" t="n"/>
      <c r="Q74" s="19" t="n"/>
      <c r="R74" s="12">
        <f>IF(P74="","",IFERROR(VLOOKUP(P74,'Parámetros'!$G$3:$H$6,2,FALSE),"Revisar catálogo"))</f>
        <v/>
      </c>
      <c r="S74" s="12">
        <f>IF(A74="","",IF(OR(B74="",C74="",D74="",E74="",F74="",G74="",H74="",I74="",J74="",K74="",N74="",O74="",P74=""),"Faltan datos obligatorios",IF(K74&lt;J74,"Revisar odómetros",IF(AND('Parámetros'!$B$3&lt;&gt;"",L74&gt;'Parámetros'!$B$3),"Distancia sobre umbral",IF(AND('Parámetros'!$B$4&lt;&gt;"",M74&gt;'Parámetros'!$B$4),"Duración sobre umbral",IF(AND(OR(P74="Requiere revisión",P74="No concluyente",P74="Prueba suspendida"),Q74=""),"Agregar observaciones",IF(AND(O74="Sí",P74="Sin novedad"),"Revisar coherencia","Sin alerta")))))))</f>
        <v/>
      </c>
    </row>
    <row r="75" ht="42" customHeight="1">
      <c r="A75" s="18" t="n"/>
      <c r="B75" s="33" t="n"/>
      <c r="C75" s="18" t="n"/>
      <c r="D75" s="19" t="n"/>
      <c r="E75" s="19" t="n"/>
      <c r="F75" s="20" t="n"/>
      <c r="G75" s="20" t="n"/>
      <c r="H75" s="38" t="n"/>
      <c r="I75" s="38" t="n"/>
      <c r="J75" s="39" t="n"/>
      <c r="K75" s="39" t="n"/>
      <c r="L75" s="41">
        <f>IF(OR(J75="",K75=""),"",K75-J75)</f>
        <v/>
      </c>
      <c r="M75" s="14">
        <f>IF(OR(H75="",I75=""),"",MOD(I75-H75,1)*1440)</f>
        <v/>
      </c>
      <c r="N75" s="19" t="n"/>
      <c r="O75" s="20" t="n"/>
      <c r="P75" s="20" t="n"/>
      <c r="Q75" s="19" t="n"/>
      <c r="R75" s="25">
        <f>IF(P75="","",IFERROR(VLOOKUP(P75,'Parámetros'!$G$3:$H$6,2,FALSE),"Revisar catálogo"))</f>
        <v/>
      </c>
      <c r="S75" s="25">
        <f>IF(A75="","",IF(OR(B75="",C75="",D75="",E75="",F75="",G75="",H75="",I75="",J75="",K75="",N75="",O75="",P75=""),"Faltan datos obligatorios",IF(K75&lt;J75,"Revisar odómetros",IF(AND('Parámetros'!$B$3&lt;&gt;"",L75&gt;'Parámetros'!$B$3),"Distancia sobre umbral",IF(AND('Parámetros'!$B$4&lt;&gt;"",M75&gt;'Parámetros'!$B$4),"Duración sobre umbral",IF(AND(OR(P75="Requiere revisión",P75="No concluyente",P75="Prueba suspendida"),Q75=""),"Agregar observaciones",IF(AND(O75="Sí",P75="Sin novedad"),"Revisar coherencia","Sin alerta")))))))</f>
        <v/>
      </c>
    </row>
    <row r="76" ht="42" customHeight="1">
      <c r="A76" s="18" t="n"/>
      <c r="B76" s="33" t="n"/>
      <c r="C76" s="18" t="n"/>
      <c r="D76" s="19" t="n"/>
      <c r="E76" s="19" t="n"/>
      <c r="F76" s="20" t="n"/>
      <c r="G76" s="20" t="n"/>
      <c r="H76" s="38" t="n"/>
      <c r="I76" s="38" t="n"/>
      <c r="J76" s="39" t="n"/>
      <c r="K76" s="39" t="n"/>
      <c r="L76" s="40">
        <f>IF(OR(J76="",K76=""),"",K76-J76)</f>
        <v/>
      </c>
      <c r="M76" s="9">
        <f>IF(OR(H76="",I76=""),"",MOD(I76-H76,1)*1440)</f>
        <v/>
      </c>
      <c r="N76" s="19" t="n"/>
      <c r="O76" s="20" t="n"/>
      <c r="P76" s="20" t="n"/>
      <c r="Q76" s="19" t="n"/>
      <c r="R76" s="12">
        <f>IF(P76="","",IFERROR(VLOOKUP(P76,'Parámetros'!$G$3:$H$6,2,FALSE),"Revisar catálogo"))</f>
        <v/>
      </c>
      <c r="S76" s="12">
        <f>IF(A76="","",IF(OR(B76="",C76="",D76="",E76="",F76="",G76="",H76="",I76="",J76="",K76="",N76="",O76="",P76=""),"Faltan datos obligatorios",IF(K76&lt;J76,"Revisar odómetros",IF(AND('Parámetros'!$B$3&lt;&gt;"",L76&gt;'Parámetros'!$B$3),"Distancia sobre umbral",IF(AND('Parámetros'!$B$4&lt;&gt;"",M76&gt;'Parámetros'!$B$4),"Duración sobre umbral",IF(AND(OR(P76="Requiere revisión",P76="No concluyente",P76="Prueba suspendida"),Q76=""),"Agregar observaciones",IF(AND(O76="Sí",P76="Sin novedad"),"Revisar coherencia","Sin alerta")))))))</f>
        <v/>
      </c>
    </row>
    <row r="77" ht="42" customHeight="1">
      <c r="A77" s="18" t="n"/>
      <c r="B77" s="33" t="n"/>
      <c r="C77" s="18" t="n"/>
      <c r="D77" s="19" t="n"/>
      <c r="E77" s="19" t="n"/>
      <c r="F77" s="20" t="n"/>
      <c r="G77" s="20" t="n"/>
      <c r="H77" s="38" t="n"/>
      <c r="I77" s="38" t="n"/>
      <c r="J77" s="39" t="n"/>
      <c r="K77" s="39" t="n"/>
      <c r="L77" s="41">
        <f>IF(OR(J77="",K77=""),"",K77-J77)</f>
        <v/>
      </c>
      <c r="M77" s="14">
        <f>IF(OR(H77="",I77=""),"",MOD(I77-H77,1)*1440)</f>
        <v/>
      </c>
      <c r="N77" s="19" t="n"/>
      <c r="O77" s="20" t="n"/>
      <c r="P77" s="20" t="n"/>
      <c r="Q77" s="19" t="n"/>
      <c r="R77" s="25">
        <f>IF(P77="","",IFERROR(VLOOKUP(P77,'Parámetros'!$G$3:$H$6,2,FALSE),"Revisar catálogo"))</f>
        <v/>
      </c>
      <c r="S77" s="25">
        <f>IF(A77="","",IF(OR(B77="",C77="",D77="",E77="",F77="",G77="",H77="",I77="",J77="",K77="",N77="",O77="",P77=""),"Faltan datos obligatorios",IF(K77&lt;J77,"Revisar odómetros",IF(AND('Parámetros'!$B$3&lt;&gt;"",L77&gt;'Parámetros'!$B$3),"Distancia sobre umbral",IF(AND('Parámetros'!$B$4&lt;&gt;"",M77&gt;'Parámetros'!$B$4),"Duración sobre umbral",IF(AND(OR(P77="Requiere revisión",P77="No concluyente",P77="Prueba suspendida"),Q77=""),"Agregar observaciones",IF(AND(O77="Sí",P77="Sin novedad"),"Revisar coherencia","Sin alerta")))))))</f>
        <v/>
      </c>
    </row>
    <row r="78" ht="42" customHeight="1">
      <c r="A78" s="18" t="n"/>
      <c r="B78" s="33" t="n"/>
      <c r="C78" s="18" t="n"/>
      <c r="D78" s="19" t="n"/>
      <c r="E78" s="19" t="n"/>
      <c r="F78" s="20" t="n"/>
      <c r="G78" s="20" t="n"/>
      <c r="H78" s="38" t="n"/>
      <c r="I78" s="38" t="n"/>
      <c r="J78" s="39" t="n"/>
      <c r="K78" s="39" t="n"/>
      <c r="L78" s="40">
        <f>IF(OR(J78="",K78=""),"",K78-J78)</f>
        <v/>
      </c>
      <c r="M78" s="9">
        <f>IF(OR(H78="",I78=""),"",MOD(I78-H78,1)*1440)</f>
        <v/>
      </c>
      <c r="N78" s="19" t="n"/>
      <c r="O78" s="20" t="n"/>
      <c r="P78" s="20" t="n"/>
      <c r="Q78" s="19" t="n"/>
      <c r="R78" s="12">
        <f>IF(P78="","",IFERROR(VLOOKUP(P78,'Parámetros'!$G$3:$H$6,2,FALSE),"Revisar catálogo"))</f>
        <v/>
      </c>
      <c r="S78" s="12">
        <f>IF(A78="","",IF(OR(B78="",C78="",D78="",E78="",F78="",G78="",H78="",I78="",J78="",K78="",N78="",O78="",P78=""),"Faltan datos obligatorios",IF(K78&lt;J78,"Revisar odómetros",IF(AND('Parámetros'!$B$3&lt;&gt;"",L78&gt;'Parámetros'!$B$3),"Distancia sobre umbral",IF(AND('Parámetros'!$B$4&lt;&gt;"",M78&gt;'Parámetros'!$B$4),"Duración sobre umbral",IF(AND(OR(P78="Requiere revisión",P78="No concluyente",P78="Prueba suspendida"),Q78=""),"Agregar observaciones",IF(AND(O78="Sí",P78="Sin novedad"),"Revisar coherencia","Sin alerta")))))))</f>
        <v/>
      </c>
    </row>
    <row r="79" ht="42" customHeight="1">
      <c r="A79" s="18" t="n"/>
      <c r="B79" s="33" t="n"/>
      <c r="C79" s="18" t="n"/>
      <c r="D79" s="19" t="n"/>
      <c r="E79" s="19" t="n"/>
      <c r="F79" s="20" t="n"/>
      <c r="G79" s="20" t="n"/>
      <c r="H79" s="38" t="n"/>
      <c r="I79" s="38" t="n"/>
      <c r="J79" s="39" t="n"/>
      <c r="K79" s="39" t="n"/>
      <c r="L79" s="41">
        <f>IF(OR(J79="",K79=""),"",K79-J79)</f>
        <v/>
      </c>
      <c r="M79" s="14">
        <f>IF(OR(H79="",I79=""),"",MOD(I79-H79,1)*1440)</f>
        <v/>
      </c>
      <c r="N79" s="19" t="n"/>
      <c r="O79" s="20" t="n"/>
      <c r="P79" s="20" t="n"/>
      <c r="Q79" s="19" t="n"/>
      <c r="R79" s="25">
        <f>IF(P79="","",IFERROR(VLOOKUP(P79,'Parámetros'!$G$3:$H$6,2,FALSE),"Revisar catálogo"))</f>
        <v/>
      </c>
      <c r="S79" s="25">
        <f>IF(A79="","",IF(OR(B79="",C79="",D79="",E79="",F79="",G79="",H79="",I79="",J79="",K79="",N79="",O79="",P79=""),"Faltan datos obligatorios",IF(K79&lt;J79,"Revisar odómetros",IF(AND('Parámetros'!$B$3&lt;&gt;"",L79&gt;'Parámetros'!$B$3),"Distancia sobre umbral",IF(AND('Parámetros'!$B$4&lt;&gt;"",M79&gt;'Parámetros'!$B$4),"Duración sobre umbral",IF(AND(OR(P79="Requiere revisión",P79="No concluyente",P79="Prueba suspendida"),Q79=""),"Agregar observaciones",IF(AND(O79="Sí",P79="Sin novedad"),"Revisar coherencia","Sin alerta")))))))</f>
        <v/>
      </c>
    </row>
    <row r="80" ht="42" customHeight="1">
      <c r="A80" s="18" t="n"/>
      <c r="B80" s="33" t="n"/>
      <c r="C80" s="18" t="n"/>
      <c r="D80" s="19" t="n"/>
      <c r="E80" s="19" t="n"/>
      <c r="F80" s="20" t="n"/>
      <c r="G80" s="20" t="n"/>
      <c r="H80" s="38" t="n"/>
      <c r="I80" s="38" t="n"/>
      <c r="J80" s="39" t="n"/>
      <c r="K80" s="39" t="n"/>
      <c r="L80" s="40">
        <f>IF(OR(J80="",K80=""),"",K80-J80)</f>
        <v/>
      </c>
      <c r="M80" s="9">
        <f>IF(OR(H80="",I80=""),"",MOD(I80-H80,1)*1440)</f>
        <v/>
      </c>
      <c r="N80" s="19" t="n"/>
      <c r="O80" s="20" t="n"/>
      <c r="P80" s="20" t="n"/>
      <c r="Q80" s="19" t="n"/>
      <c r="R80" s="12">
        <f>IF(P80="","",IFERROR(VLOOKUP(P80,'Parámetros'!$G$3:$H$6,2,FALSE),"Revisar catálogo"))</f>
        <v/>
      </c>
      <c r="S80" s="12">
        <f>IF(A80="","",IF(OR(B80="",C80="",D80="",E80="",F80="",G80="",H80="",I80="",J80="",K80="",N80="",O80="",P80=""),"Faltan datos obligatorios",IF(K80&lt;J80,"Revisar odómetros",IF(AND('Parámetros'!$B$3&lt;&gt;"",L80&gt;'Parámetros'!$B$3),"Distancia sobre umbral",IF(AND('Parámetros'!$B$4&lt;&gt;"",M80&gt;'Parámetros'!$B$4),"Duración sobre umbral",IF(AND(OR(P80="Requiere revisión",P80="No concluyente",P80="Prueba suspendida"),Q80=""),"Agregar observaciones",IF(AND(O80="Sí",P80="Sin novedad"),"Revisar coherencia","Sin alerta")))))))</f>
        <v/>
      </c>
    </row>
    <row r="81" ht="42" customHeight="1">
      <c r="A81" s="18" t="n"/>
      <c r="B81" s="33" t="n"/>
      <c r="C81" s="18" t="n"/>
      <c r="D81" s="19" t="n"/>
      <c r="E81" s="19" t="n"/>
      <c r="F81" s="20" t="n"/>
      <c r="G81" s="20" t="n"/>
      <c r="H81" s="38" t="n"/>
      <c r="I81" s="38" t="n"/>
      <c r="J81" s="39" t="n"/>
      <c r="K81" s="39" t="n"/>
      <c r="L81" s="41">
        <f>IF(OR(J81="",K81=""),"",K81-J81)</f>
        <v/>
      </c>
      <c r="M81" s="14">
        <f>IF(OR(H81="",I81=""),"",MOD(I81-H81,1)*1440)</f>
        <v/>
      </c>
      <c r="N81" s="19" t="n"/>
      <c r="O81" s="20" t="n"/>
      <c r="P81" s="20" t="n"/>
      <c r="Q81" s="19" t="n"/>
      <c r="R81" s="25">
        <f>IF(P81="","",IFERROR(VLOOKUP(P81,'Parámetros'!$G$3:$H$6,2,FALSE),"Revisar catálogo"))</f>
        <v/>
      </c>
      <c r="S81" s="25">
        <f>IF(A81="","",IF(OR(B81="",C81="",D81="",E81="",F81="",G81="",H81="",I81="",J81="",K81="",N81="",O81="",P81=""),"Faltan datos obligatorios",IF(K81&lt;J81,"Revisar odómetros",IF(AND('Parámetros'!$B$3&lt;&gt;"",L81&gt;'Parámetros'!$B$3),"Distancia sobre umbral",IF(AND('Parámetros'!$B$4&lt;&gt;"",M81&gt;'Parámetros'!$B$4),"Duración sobre umbral",IF(AND(OR(P81="Requiere revisión",P81="No concluyente",P81="Prueba suspendida"),Q81=""),"Agregar observaciones",IF(AND(O81="Sí",P81="Sin novedad"),"Revisar coherencia","Sin alerta")))))))</f>
        <v/>
      </c>
    </row>
    <row r="82" ht="42" customHeight="1">
      <c r="A82" s="18" t="n"/>
      <c r="B82" s="33" t="n"/>
      <c r="C82" s="18" t="n"/>
      <c r="D82" s="19" t="n"/>
      <c r="E82" s="19" t="n"/>
      <c r="F82" s="20" t="n"/>
      <c r="G82" s="20" t="n"/>
      <c r="H82" s="38" t="n"/>
      <c r="I82" s="38" t="n"/>
      <c r="J82" s="39" t="n"/>
      <c r="K82" s="39" t="n"/>
      <c r="L82" s="40">
        <f>IF(OR(J82="",K82=""),"",K82-J82)</f>
        <v/>
      </c>
      <c r="M82" s="9">
        <f>IF(OR(H82="",I82=""),"",MOD(I82-H82,1)*1440)</f>
        <v/>
      </c>
      <c r="N82" s="19" t="n"/>
      <c r="O82" s="20" t="n"/>
      <c r="P82" s="20" t="n"/>
      <c r="Q82" s="19" t="n"/>
      <c r="R82" s="12">
        <f>IF(P82="","",IFERROR(VLOOKUP(P82,'Parámetros'!$G$3:$H$6,2,FALSE),"Revisar catálogo"))</f>
        <v/>
      </c>
      <c r="S82" s="12">
        <f>IF(A82="","",IF(OR(B82="",C82="",D82="",E82="",F82="",G82="",H82="",I82="",J82="",K82="",N82="",O82="",P82=""),"Faltan datos obligatorios",IF(K82&lt;J82,"Revisar odómetros",IF(AND('Parámetros'!$B$3&lt;&gt;"",L82&gt;'Parámetros'!$B$3),"Distancia sobre umbral",IF(AND('Parámetros'!$B$4&lt;&gt;"",M82&gt;'Parámetros'!$B$4),"Duración sobre umbral",IF(AND(OR(P82="Requiere revisión",P82="No concluyente",P82="Prueba suspendida"),Q82=""),"Agregar observaciones",IF(AND(O82="Sí",P82="Sin novedad"),"Revisar coherencia","Sin alerta")))))))</f>
        <v/>
      </c>
    </row>
    <row r="83" ht="42" customHeight="1">
      <c r="A83" s="18" t="n"/>
      <c r="B83" s="33" t="n"/>
      <c r="C83" s="18" t="n"/>
      <c r="D83" s="19" t="n"/>
      <c r="E83" s="19" t="n"/>
      <c r="F83" s="20" t="n"/>
      <c r="G83" s="20" t="n"/>
      <c r="H83" s="38" t="n"/>
      <c r="I83" s="38" t="n"/>
      <c r="J83" s="39" t="n"/>
      <c r="K83" s="39" t="n"/>
      <c r="L83" s="41">
        <f>IF(OR(J83="",K83=""),"",K83-J83)</f>
        <v/>
      </c>
      <c r="M83" s="14">
        <f>IF(OR(H83="",I83=""),"",MOD(I83-H83,1)*1440)</f>
        <v/>
      </c>
      <c r="N83" s="19" t="n"/>
      <c r="O83" s="20" t="n"/>
      <c r="P83" s="20" t="n"/>
      <c r="Q83" s="19" t="n"/>
      <c r="R83" s="25">
        <f>IF(P83="","",IFERROR(VLOOKUP(P83,'Parámetros'!$G$3:$H$6,2,FALSE),"Revisar catálogo"))</f>
        <v/>
      </c>
      <c r="S83" s="25">
        <f>IF(A83="","",IF(OR(B83="",C83="",D83="",E83="",F83="",G83="",H83="",I83="",J83="",K83="",N83="",O83="",P83=""),"Faltan datos obligatorios",IF(K83&lt;J83,"Revisar odómetros",IF(AND('Parámetros'!$B$3&lt;&gt;"",L83&gt;'Parámetros'!$B$3),"Distancia sobre umbral",IF(AND('Parámetros'!$B$4&lt;&gt;"",M83&gt;'Parámetros'!$B$4),"Duración sobre umbral",IF(AND(OR(P83="Requiere revisión",P83="No concluyente",P83="Prueba suspendida"),Q83=""),"Agregar observaciones",IF(AND(O83="Sí",P83="Sin novedad"),"Revisar coherencia","Sin alerta")))))))</f>
        <v/>
      </c>
    </row>
    <row r="84" ht="42" customHeight="1">
      <c r="A84" s="18" t="n"/>
      <c r="B84" s="33" t="n"/>
      <c r="C84" s="18" t="n"/>
      <c r="D84" s="19" t="n"/>
      <c r="E84" s="19" t="n"/>
      <c r="F84" s="20" t="n"/>
      <c r="G84" s="20" t="n"/>
      <c r="H84" s="38" t="n"/>
      <c r="I84" s="38" t="n"/>
      <c r="J84" s="39" t="n"/>
      <c r="K84" s="39" t="n"/>
      <c r="L84" s="40">
        <f>IF(OR(J84="",K84=""),"",K84-J84)</f>
        <v/>
      </c>
      <c r="M84" s="9">
        <f>IF(OR(H84="",I84=""),"",MOD(I84-H84,1)*1440)</f>
        <v/>
      </c>
      <c r="N84" s="19" t="n"/>
      <c r="O84" s="20" t="n"/>
      <c r="P84" s="20" t="n"/>
      <c r="Q84" s="19" t="n"/>
      <c r="R84" s="12">
        <f>IF(P84="","",IFERROR(VLOOKUP(P84,'Parámetros'!$G$3:$H$6,2,FALSE),"Revisar catálogo"))</f>
        <v/>
      </c>
      <c r="S84" s="12">
        <f>IF(A84="","",IF(OR(B84="",C84="",D84="",E84="",F84="",G84="",H84="",I84="",J84="",K84="",N84="",O84="",P84=""),"Faltan datos obligatorios",IF(K84&lt;J84,"Revisar odómetros",IF(AND('Parámetros'!$B$3&lt;&gt;"",L84&gt;'Parámetros'!$B$3),"Distancia sobre umbral",IF(AND('Parámetros'!$B$4&lt;&gt;"",M84&gt;'Parámetros'!$B$4),"Duración sobre umbral",IF(AND(OR(P84="Requiere revisión",P84="No concluyente",P84="Prueba suspendida"),Q84=""),"Agregar observaciones",IF(AND(O84="Sí",P84="Sin novedad"),"Revisar coherencia","Sin alerta")))))))</f>
        <v/>
      </c>
    </row>
    <row r="85" ht="42" customHeight="1">
      <c r="A85" s="18" t="n"/>
      <c r="B85" s="33" t="n"/>
      <c r="C85" s="18" t="n"/>
      <c r="D85" s="19" t="n"/>
      <c r="E85" s="19" t="n"/>
      <c r="F85" s="20" t="n"/>
      <c r="G85" s="20" t="n"/>
      <c r="H85" s="38" t="n"/>
      <c r="I85" s="38" t="n"/>
      <c r="J85" s="39" t="n"/>
      <c r="K85" s="39" t="n"/>
      <c r="L85" s="41">
        <f>IF(OR(J85="",K85=""),"",K85-J85)</f>
        <v/>
      </c>
      <c r="M85" s="14">
        <f>IF(OR(H85="",I85=""),"",MOD(I85-H85,1)*1440)</f>
        <v/>
      </c>
      <c r="N85" s="19" t="n"/>
      <c r="O85" s="20" t="n"/>
      <c r="P85" s="20" t="n"/>
      <c r="Q85" s="19" t="n"/>
      <c r="R85" s="25">
        <f>IF(P85="","",IFERROR(VLOOKUP(P85,'Parámetros'!$G$3:$H$6,2,FALSE),"Revisar catálogo"))</f>
        <v/>
      </c>
      <c r="S85" s="25">
        <f>IF(A85="","",IF(OR(B85="",C85="",D85="",E85="",F85="",G85="",H85="",I85="",J85="",K85="",N85="",O85="",P85=""),"Faltan datos obligatorios",IF(K85&lt;J85,"Revisar odómetros",IF(AND('Parámetros'!$B$3&lt;&gt;"",L85&gt;'Parámetros'!$B$3),"Distancia sobre umbral",IF(AND('Parámetros'!$B$4&lt;&gt;"",M85&gt;'Parámetros'!$B$4),"Duración sobre umbral",IF(AND(OR(P85="Requiere revisión",P85="No concluyente",P85="Prueba suspendida"),Q85=""),"Agregar observaciones",IF(AND(O85="Sí",P85="Sin novedad"),"Revisar coherencia","Sin alerta")))))))</f>
        <v/>
      </c>
    </row>
    <row r="86" ht="42" customHeight="1">
      <c r="A86" s="18" t="n"/>
      <c r="B86" s="33" t="n"/>
      <c r="C86" s="18" t="n"/>
      <c r="D86" s="19" t="n"/>
      <c r="E86" s="19" t="n"/>
      <c r="F86" s="20" t="n"/>
      <c r="G86" s="20" t="n"/>
      <c r="H86" s="38" t="n"/>
      <c r="I86" s="38" t="n"/>
      <c r="J86" s="39" t="n"/>
      <c r="K86" s="39" t="n"/>
      <c r="L86" s="40">
        <f>IF(OR(J86="",K86=""),"",K86-J86)</f>
        <v/>
      </c>
      <c r="M86" s="9">
        <f>IF(OR(H86="",I86=""),"",MOD(I86-H86,1)*1440)</f>
        <v/>
      </c>
      <c r="N86" s="19" t="n"/>
      <c r="O86" s="20" t="n"/>
      <c r="P86" s="20" t="n"/>
      <c r="Q86" s="19" t="n"/>
      <c r="R86" s="12">
        <f>IF(P86="","",IFERROR(VLOOKUP(P86,'Parámetros'!$G$3:$H$6,2,FALSE),"Revisar catálogo"))</f>
        <v/>
      </c>
      <c r="S86" s="12">
        <f>IF(A86="","",IF(OR(B86="",C86="",D86="",E86="",F86="",G86="",H86="",I86="",J86="",K86="",N86="",O86="",P86=""),"Faltan datos obligatorios",IF(K86&lt;J86,"Revisar odómetros",IF(AND('Parámetros'!$B$3&lt;&gt;"",L86&gt;'Parámetros'!$B$3),"Distancia sobre umbral",IF(AND('Parámetros'!$B$4&lt;&gt;"",M86&gt;'Parámetros'!$B$4),"Duración sobre umbral",IF(AND(OR(P86="Requiere revisión",P86="No concluyente",P86="Prueba suspendida"),Q86=""),"Agregar observaciones",IF(AND(O86="Sí",P86="Sin novedad"),"Revisar coherencia","Sin alerta")))))))</f>
        <v/>
      </c>
    </row>
    <row r="87" ht="42" customHeight="1">
      <c r="A87" s="18" t="n"/>
      <c r="B87" s="33" t="n"/>
      <c r="C87" s="18" t="n"/>
      <c r="D87" s="19" t="n"/>
      <c r="E87" s="19" t="n"/>
      <c r="F87" s="20" t="n"/>
      <c r="G87" s="20" t="n"/>
      <c r="H87" s="38" t="n"/>
      <c r="I87" s="38" t="n"/>
      <c r="J87" s="39" t="n"/>
      <c r="K87" s="39" t="n"/>
      <c r="L87" s="41">
        <f>IF(OR(J87="",K87=""),"",K87-J87)</f>
        <v/>
      </c>
      <c r="M87" s="14">
        <f>IF(OR(H87="",I87=""),"",MOD(I87-H87,1)*1440)</f>
        <v/>
      </c>
      <c r="N87" s="19" t="n"/>
      <c r="O87" s="20" t="n"/>
      <c r="P87" s="20" t="n"/>
      <c r="Q87" s="19" t="n"/>
      <c r="R87" s="25">
        <f>IF(P87="","",IFERROR(VLOOKUP(P87,'Parámetros'!$G$3:$H$6,2,FALSE),"Revisar catálogo"))</f>
        <v/>
      </c>
      <c r="S87" s="25">
        <f>IF(A87="","",IF(OR(B87="",C87="",D87="",E87="",F87="",G87="",H87="",I87="",J87="",K87="",N87="",O87="",P87=""),"Faltan datos obligatorios",IF(K87&lt;J87,"Revisar odómetros",IF(AND('Parámetros'!$B$3&lt;&gt;"",L87&gt;'Parámetros'!$B$3),"Distancia sobre umbral",IF(AND('Parámetros'!$B$4&lt;&gt;"",M87&gt;'Parámetros'!$B$4),"Duración sobre umbral",IF(AND(OR(P87="Requiere revisión",P87="No concluyente",P87="Prueba suspendida"),Q87=""),"Agregar observaciones",IF(AND(O87="Sí",P87="Sin novedad"),"Revisar coherencia","Sin alerta")))))))</f>
        <v/>
      </c>
    </row>
    <row r="88" ht="42" customHeight="1">
      <c r="A88" s="18" t="n"/>
      <c r="B88" s="33" t="n"/>
      <c r="C88" s="18" t="n"/>
      <c r="D88" s="19" t="n"/>
      <c r="E88" s="19" t="n"/>
      <c r="F88" s="20" t="n"/>
      <c r="G88" s="20" t="n"/>
      <c r="H88" s="38" t="n"/>
      <c r="I88" s="38" t="n"/>
      <c r="J88" s="39" t="n"/>
      <c r="K88" s="39" t="n"/>
      <c r="L88" s="40">
        <f>IF(OR(J88="",K88=""),"",K88-J88)</f>
        <v/>
      </c>
      <c r="M88" s="9">
        <f>IF(OR(H88="",I88=""),"",MOD(I88-H88,1)*1440)</f>
        <v/>
      </c>
      <c r="N88" s="19" t="n"/>
      <c r="O88" s="20" t="n"/>
      <c r="P88" s="20" t="n"/>
      <c r="Q88" s="19" t="n"/>
      <c r="R88" s="12">
        <f>IF(P88="","",IFERROR(VLOOKUP(P88,'Parámetros'!$G$3:$H$6,2,FALSE),"Revisar catálogo"))</f>
        <v/>
      </c>
      <c r="S88" s="12">
        <f>IF(A88="","",IF(OR(B88="",C88="",D88="",E88="",F88="",G88="",H88="",I88="",J88="",K88="",N88="",O88="",P88=""),"Faltan datos obligatorios",IF(K88&lt;J88,"Revisar odómetros",IF(AND('Parámetros'!$B$3&lt;&gt;"",L88&gt;'Parámetros'!$B$3),"Distancia sobre umbral",IF(AND('Parámetros'!$B$4&lt;&gt;"",M88&gt;'Parámetros'!$B$4),"Duración sobre umbral",IF(AND(OR(P88="Requiere revisión",P88="No concluyente",P88="Prueba suspendida"),Q88=""),"Agregar observaciones",IF(AND(O88="Sí",P88="Sin novedad"),"Revisar coherencia","Sin alerta")))))))</f>
        <v/>
      </c>
    </row>
    <row r="89" ht="42" customHeight="1">
      <c r="A89" s="18" t="n"/>
      <c r="B89" s="33" t="n"/>
      <c r="C89" s="18" t="n"/>
      <c r="D89" s="19" t="n"/>
      <c r="E89" s="19" t="n"/>
      <c r="F89" s="20" t="n"/>
      <c r="G89" s="20" t="n"/>
      <c r="H89" s="38" t="n"/>
      <c r="I89" s="38" t="n"/>
      <c r="J89" s="39" t="n"/>
      <c r="K89" s="39" t="n"/>
      <c r="L89" s="41">
        <f>IF(OR(J89="",K89=""),"",K89-J89)</f>
        <v/>
      </c>
      <c r="M89" s="14">
        <f>IF(OR(H89="",I89=""),"",MOD(I89-H89,1)*1440)</f>
        <v/>
      </c>
      <c r="N89" s="19" t="n"/>
      <c r="O89" s="20" t="n"/>
      <c r="P89" s="20" t="n"/>
      <c r="Q89" s="19" t="n"/>
      <c r="R89" s="25">
        <f>IF(P89="","",IFERROR(VLOOKUP(P89,'Parámetros'!$G$3:$H$6,2,FALSE),"Revisar catálogo"))</f>
        <v/>
      </c>
      <c r="S89" s="25">
        <f>IF(A89="","",IF(OR(B89="",C89="",D89="",E89="",F89="",G89="",H89="",I89="",J89="",K89="",N89="",O89="",P89=""),"Faltan datos obligatorios",IF(K89&lt;J89,"Revisar odómetros",IF(AND('Parámetros'!$B$3&lt;&gt;"",L89&gt;'Parámetros'!$B$3),"Distancia sobre umbral",IF(AND('Parámetros'!$B$4&lt;&gt;"",M89&gt;'Parámetros'!$B$4),"Duración sobre umbral",IF(AND(OR(P89="Requiere revisión",P89="No concluyente",P89="Prueba suspendida"),Q89=""),"Agregar observaciones",IF(AND(O89="Sí",P89="Sin novedad"),"Revisar coherencia","Sin alerta")))))))</f>
        <v/>
      </c>
    </row>
    <row r="90" ht="42" customHeight="1">
      <c r="A90" s="18" t="n"/>
      <c r="B90" s="33" t="n"/>
      <c r="C90" s="18" t="n"/>
      <c r="D90" s="19" t="n"/>
      <c r="E90" s="19" t="n"/>
      <c r="F90" s="20" t="n"/>
      <c r="G90" s="20" t="n"/>
      <c r="H90" s="38" t="n"/>
      <c r="I90" s="38" t="n"/>
      <c r="J90" s="39" t="n"/>
      <c r="K90" s="39" t="n"/>
      <c r="L90" s="40">
        <f>IF(OR(J90="",K90=""),"",K90-J90)</f>
        <v/>
      </c>
      <c r="M90" s="9">
        <f>IF(OR(H90="",I90=""),"",MOD(I90-H90,1)*1440)</f>
        <v/>
      </c>
      <c r="N90" s="19" t="n"/>
      <c r="O90" s="20" t="n"/>
      <c r="P90" s="20" t="n"/>
      <c r="Q90" s="19" t="n"/>
      <c r="R90" s="12">
        <f>IF(P90="","",IFERROR(VLOOKUP(P90,'Parámetros'!$G$3:$H$6,2,FALSE),"Revisar catálogo"))</f>
        <v/>
      </c>
      <c r="S90" s="12">
        <f>IF(A90="","",IF(OR(B90="",C90="",D90="",E90="",F90="",G90="",H90="",I90="",J90="",K90="",N90="",O90="",P90=""),"Faltan datos obligatorios",IF(K90&lt;J90,"Revisar odómetros",IF(AND('Parámetros'!$B$3&lt;&gt;"",L90&gt;'Parámetros'!$B$3),"Distancia sobre umbral",IF(AND('Parámetros'!$B$4&lt;&gt;"",M90&gt;'Parámetros'!$B$4),"Duración sobre umbral",IF(AND(OR(P90="Requiere revisión",P90="No concluyente",P90="Prueba suspendida"),Q90=""),"Agregar observaciones",IF(AND(O90="Sí",P90="Sin novedad"),"Revisar coherencia","Sin alerta")))))))</f>
        <v/>
      </c>
    </row>
    <row r="91" ht="42" customHeight="1">
      <c r="A91" s="18" t="n"/>
      <c r="B91" s="33" t="n"/>
      <c r="C91" s="18" t="n"/>
      <c r="D91" s="19" t="n"/>
      <c r="E91" s="19" t="n"/>
      <c r="F91" s="20" t="n"/>
      <c r="G91" s="20" t="n"/>
      <c r="H91" s="38" t="n"/>
      <c r="I91" s="38" t="n"/>
      <c r="J91" s="39" t="n"/>
      <c r="K91" s="39" t="n"/>
      <c r="L91" s="41">
        <f>IF(OR(J91="",K91=""),"",K91-J91)</f>
        <v/>
      </c>
      <c r="M91" s="14">
        <f>IF(OR(H91="",I91=""),"",MOD(I91-H91,1)*1440)</f>
        <v/>
      </c>
      <c r="N91" s="19" t="n"/>
      <c r="O91" s="20" t="n"/>
      <c r="P91" s="20" t="n"/>
      <c r="Q91" s="19" t="n"/>
      <c r="R91" s="25">
        <f>IF(P91="","",IFERROR(VLOOKUP(P91,'Parámetros'!$G$3:$H$6,2,FALSE),"Revisar catálogo"))</f>
        <v/>
      </c>
      <c r="S91" s="25">
        <f>IF(A91="","",IF(OR(B91="",C91="",D91="",E91="",F91="",G91="",H91="",I91="",J91="",K91="",N91="",O91="",P91=""),"Faltan datos obligatorios",IF(K91&lt;J91,"Revisar odómetros",IF(AND('Parámetros'!$B$3&lt;&gt;"",L91&gt;'Parámetros'!$B$3),"Distancia sobre umbral",IF(AND('Parámetros'!$B$4&lt;&gt;"",M91&gt;'Parámetros'!$B$4),"Duración sobre umbral",IF(AND(OR(P91="Requiere revisión",P91="No concluyente",P91="Prueba suspendida"),Q91=""),"Agregar observaciones",IF(AND(O91="Sí",P91="Sin novedad"),"Revisar coherencia","Sin alerta")))))))</f>
        <v/>
      </c>
    </row>
    <row r="92" ht="42" customHeight="1">
      <c r="A92" s="18" t="n"/>
      <c r="B92" s="33" t="n"/>
      <c r="C92" s="18" t="n"/>
      <c r="D92" s="19" t="n"/>
      <c r="E92" s="19" t="n"/>
      <c r="F92" s="20" t="n"/>
      <c r="G92" s="20" t="n"/>
      <c r="H92" s="38" t="n"/>
      <c r="I92" s="38" t="n"/>
      <c r="J92" s="39" t="n"/>
      <c r="K92" s="39" t="n"/>
      <c r="L92" s="40">
        <f>IF(OR(J92="",K92=""),"",K92-J92)</f>
        <v/>
      </c>
      <c r="M92" s="9">
        <f>IF(OR(H92="",I92=""),"",MOD(I92-H92,1)*1440)</f>
        <v/>
      </c>
      <c r="N92" s="19" t="n"/>
      <c r="O92" s="20" t="n"/>
      <c r="P92" s="20" t="n"/>
      <c r="Q92" s="19" t="n"/>
      <c r="R92" s="12">
        <f>IF(P92="","",IFERROR(VLOOKUP(P92,'Parámetros'!$G$3:$H$6,2,FALSE),"Revisar catálogo"))</f>
        <v/>
      </c>
      <c r="S92" s="12">
        <f>IF(A92="","",IF(OR(B92="",C92="",D92="",E92="",F92="",G92="",H92="",I92="",J92="",K92="",N92="",O92="",P92=""),"Faltan datos obligatorios",IF(K92&lt;J92,"Revisar odómetros",IF(AND('Parámetros'!$B$3&lt;&gt;"",L92&gt;'Parámetros'!$B$3),"Distancia sobre umbral",IF(AND('Parámetros'!$B$4&lt;&gt;"",M92&gt;'Parámetros'!$B$4),"Duración sobre umbral",IF(AND(OR(P92="Requiere revisión",P92="No concluyente",P92="Prueba suspendida"),Q92=""),"Agregar observaciones",IF(AND(O92="Sí",P92="Sin novedad"),"Revisar coherencia","Sin alerta")))))))</f>
        <v/>
      </c>
    </row>
    <row r="93" ht="42" customHeight="1">
      <c r="A93" s="18" t="n"/>
      <c r="B93" s="33" t="n"/>
      <c r="C93" s="18" t="n"/>
      <c r="D93" s="19" t="n"/>
      <c r="E93" s="19" t="n"/>
      <c r="F93" s="20" t="n"/>
      <c r="G93" s="20" t="n"/>
      <c r="H93" s="38" t="n"/>
      <c r="I93" s="38" t="n"/>
      <c r="J93" s="39" t="n"/>
      <c r="K93" s="39" t="n"/>
      <c r="L93" s="41">
        <f>IF(OR(J93="",K93=""),"",K93-J93)</f>
        <v/>
      </c>
      <c r="M93" s="14">
        <f>IF(OR(H93="",I93=""),"",MOD(I93-H93,1)*1440)</f>
        <v/>
      </c>
      <c r="N93" s="19" t="n"/>
      <c r="O93" s="20" t="n"/>
      <c r="P93" s="20" t="n"/>
      <c r="Q93" s="19" t="n"/>
      <c r="R93" s="25">
        <f>IF(P93="","",IFERROR(VLOOKUP(P93,'Parámetros'!$G$3:$H$6,2,FALSE),"Revisar catálogo"))</f>
        <v/>
      </c>
      <c r="S93" s="25">
        <f>IF(A93="","",IF(OR(B93="",C93="",D93="",E93="",F93="",G93="",H93="",I93="",J93="",K93="",N93="",O93="",P93=""),"Faltan datos obligatorios",IF(K93&lt;J93,"Revisar odómetros",IF(AND('Parámetros'!$B$3&lt;&gt;"",L93&gt;'Parámetros'!$B$3),"Distancia sobre umbral",IF(AND('Parámetros'!$B$4&lt;&gt;"",M93&gt;'Parámetros'!$B$4),"Duración sobre umbral",IF(AND(OR(P93="Requiere revisión",P93="No concluyente",P93="Prueba suspendida"),Q93=""),"Agregar observaciones",IF(AND(O93="Sí",P93="Sin novedad"),"Revisar coherencia","Sin alerta")))))))</f>
        <v/>
      </c>
    </row>
    <row r="94" ht="42" customHeight="1">
      <c r="A94" s="18" t="n"/>
      <c r="B94" s="33" t="n"/>
      <c r="C94" s="18" t="n"/>
      <c r="D94" s="19" t="n"/>
      <c r="E94" s="19" t="n"/>
      <c r="F94" s="20" t="n"/>
      <c r="G94" s="20" t="n"/>
      <c r="H94" s="38" t="n"/>
      <c r="I94" s="38" t="n"/>
      <c r="J94" s="39" t="n"/>
      <c r="K94" s="39" t="n"/>
      <c r="L94" s="40">
        <f>IF(OR(J94="",K94=""),"",K94-J94)</f>
        <v/>
      </c>
      <c r="M94" s="9">
        <f>IF(OR(H94="",I94=""),"",MOD(I94-H94,1)*1440)</f>
        <v/>
      </c>
      <c r="N94" s="19" t="n"/>
      <c r="O94" s="20" t="n"/>
      <c r="P94" s="20" t="n"/>
      <c r="Q94" s="19" t="n"/>
      <c r="R94" s="12">
        <f>IF(P94="","",IFERROR(VLOOKUP(P94,'Parámetros'!$G$3:$H$6,2,FALSE),"Revisar catálogo"))</f>
        <v/>
      </c>
      <c r="S94" s="12">
        <f>IF(A94="","",IF(OR(B94="",C94="",D94="",E94="",F94="",G94="",H94="",I94="",J94="",K94="",N94="",O94="",P94=""),"Faltan datos obligatorios",IF(K94&lt;J94,"Revisar odómetros",IF(AND('Parámetros'!$B$3&lt;&gt;"",L94&gt;'Parámetros'!$B$3),"Distancia sobre umbral",IF(AND('Parámetros'!$B$4&lt;&gt;"",M94&gt;'Parámetros'!$B$4),"Duración sobre umbral",IF(AND(OR(P94="Requiere revisión",P94="No concluyente",P94="Prueba suspendida"),Q94=""),"Agregar observaciones",IF(AND(O94="Sí",P94="Sin novedad"),"Revisar coherencia","Sin alerta")))))))</f>
        <v/>
      </c>
    </row>
    <row r="95" ht="42" customHeight="1">
      <c r="A95" s="18" t="n"/>
      <c r="B95" s="33" t="n"/>
      <c r="C95" s="18" t="n"/>
      <c r="D95" s="19" t="n"/>
      <c r="E95" s="19" t="n"/>
      <c r="F95" s="20" t="n"/>
      <c r="G95" s="20" t="n"/>
      <c r="H95" s="38" t="n"/>
      <c r="I95" s="38" t="n"/>
      <c r="J95" s="39" t="n"/>
      <c r="K95" s="39" t="n"/>
      <c r="L95" s="41">
        <f>IF(OR(J95="",K95=""),"",K95-J95)</f>
        <v/>
      </c>
      <c r="M95" s="14">
        <f>IF(OR(H95="",I95=""),"",MOD(I95-H95,1)*1440)</f>
        <v/>
      </c>
      <c r="N95" s="19" t="n"/>
      <c r="O95" s="20" t="n"/>
      <c r="P95" s="20" t="n"/>
      <c r="Q95" s="19" t="n"/>
      <c r="R95" s="25">
        <f>IF(P95="","",IFERROR(VLOOKUP(P95,'Parámetros'!$G$3:$H$6,2,FALSE),"Revisar catálogo"))</f>
        <v/>
      </c>
      <c r="S95" s="25">
        <f>IF(A95="","",IF(OR(B95="",C95="",D95="",E95="",F95="",G95="",H95="",I95="",J95="",K95="",N95="",O95="",P95=""),"Faltan datos obligatorios",IF(K95&lt;J95,"Revisar odómetros",IF(AND('Parámetros'!$B$3&lt;&gt;"",L95&gt;'Parámetros'!$B$3),"Distancia sobre umbral",IF(AND('Parámetros'!$B$4&lt;&gt;"",M95&gt;'Parámetros'!$B$4),"Duración sobre umbral",IF(AND(OR(P95="Requiere revisión",P95="No concluyente",P95="Prueba suspendida"),Q95=""),"Agregar observaciones",IF(AND(O95="Sí",P95="Sin novedad"),"Revisar coherencia","Sin alerta")))))))</f>
        <v/>
      </c>
    </row>
    <row r="96" ht="42" customHeight="1">
      <c r="A96" s="18" t="n"/>
      <c r="B96" s="33" t="n"/>
      <c r="C96" s="18" t="n"/>
      <c r="D96" s="19" t="n"/>
      <c r="E96" s="19" t="n"/>
      <c r="F96" s="20" t="n"/>
      <c r="G96" s="20" t="n"/>
      <c r="H96" s="38" t="n"/>
      <c r="I96" s="38" t="n"/>
      <c r="J96" s="39" t="n"/>
      <c r="K96" s="39" t="n"/>
      <c r="L96" s="40">
        <f>IF(OR(J96="",K96=""),"",K96-J96)</f>
        <v/>
      </c>
      <c r="M96" s="9">
        <f>IF(OR(H96="",I96=""),"",MOD(I96-H96,1)*1440)</f>
        <v/>
      </c>
      <c r="N96" s="19" t="n"/>
      <c r="O96" s="20" t="n"/>
      <c r="P96" s="20" t="n"/>
      <c r="Q96" s="19" t="n"/>
      <c r="R96" s="12">
        <f>IF(P96="","",IFERROR(VLOOKUP(P96,'Parámetros'!$G$3:$H$6,2,FALSE),"Revisar catálogo"))</f>
        <v/>
      </c>
      <c r="S96" s="12">
        <f>IF(A96="","",IF(OR(B96="",C96="",D96="",E96="",F96="",G96="",H96="",I96="",J96="",K96="",N96="",O96="",P96=""),"Faltan datos obligatorios",IF(K96&lt;J96,"Revisar odómetros",IF(AND('Parámetros'!$B$3&lt;&gt;"",L96&gt;'Parámetros'!$B$3),"Distancia sobre umbral",IF(AND('Parámetros'!$B$4&lt;&gt;"",M96&gt;'Parámetros'!$B$4),"Duración sobre umbral",IF(AND(OR(P96="Requiere revisión",P96="No concluyente",P96="Prueba suspendida"),Q96=""),"Agregar observaciones",IF(AND(O96="Sí",P96="Sin novedad"),"Revisar coherencia","Sin alerta")))))))</f>
        <v/>
      </c>
    </row>
    <row r="97" ht="42" customHeight="1">
      <c r="A97" s="18" t="n"/>
      <c r="B97" s="33" t="n"/>
      <c r="C97" s="18" t="n"/>
      <c r="D97" s="19" t="n"/>
      <c r="E97" s="19" t="n"/>
      <c r="F97" s="20" t="n"/>
      <c r="G97" s="20" t="n"/>
      <c r="H97" s="38" t="n"/>
      <c r="I97" s="38" t="n"/>
      <c r="J97" s="39" t="n"/>
      <c r="K97" s="39" t="n"/>
      <c r="L97" s="41">
        <f>IF(OR(J97="",K97=""),"",K97-J97)</f>
        <v/>
      </c>
      <c r="M97" s="14">
        <f>IF(OR(H97="",I97=""),"",MOD(I97-H97,1)*1440)</f>
        <v/>
      </c>
      <c r="N97" s="19" t="n"/>
      <c r="O97" s="20" t="n"/>
      <c r="P97" s="20" t="n"/>
      <c r="Q97" s="19" t="n"/>
      <c r="R97" s="25">
        <f>IF(P97="","",IFERROR(VLOOKUP(P97,'Parámetros'!$G$3:$H$6,2,FALSE),"Revisar catálogo"))</f>
        <v/>
      </c>
      <c r="S97" s="25">
        <f>IF(A97="","",IF(OR(B97="",C97="",D97="",E97="",F97="",G97="",H97="",I97="",J97="",K97="",N97="",O97="",P97=""),"Faltan datos obligatorios",IF(K97&lt;J97,"Revisar odómetros",IF(AND('Parámetros'!$B$3&lt;&gt;"",L97&gt;'Parámetros'!$B$3),"Distancia sobre umbral",IF(AND('Parámetros'!$B$4&lt;&gt;"",M97&gt;'Parámetros'!$B$4),"Duración sobre umbral",IF(AND(OR(P97="Requiere revisión",P97="No concluyente",P97="Prueba suspendida"),Q97=""),"Agregar observaciones",IF(AND(O97="Sí",P97="Sin novedad"),"Revisar coherencia","Sin alerta")))))))</f>
        <v/>
      </c>
    </row>
    <row r="98" ht="42" customHeight="1">
      <c r="A98" s="18" t="n"/>
      <c r="B98" s="33" t="n"/>
      <c r="C98" s="18" t="n"/>
      <c r="D98" s="19" t="n"/>
      <c r="E98" s="19" t="n"/>
      <c r="F98" s="20" t="n"/>
      <c r="G98" s="20" t="n"/>
      <c r="H98" s="38" t="n"/>
      <c r="I98" s="38" t="n"/>
      <c r="J98" s="39" t="n"/>
      <c r="K98" s="39" t="n"/>
      <c r="L98" s="40">
        <f>IF(OR(J98="",K98=""),"",K98-J98)</f>
        <v/>
      </c>
      <c r="M98" s="9">
        <f>IF(OR(H98="",I98=""),"",MOD(I98-H98,1)*1440)</f>
        <v/>
      </c>
      <c r="N98" s="19" t="n"/>
      <c r="O98" s="20" t="n"/>
      <c r="P98" s="20" t="n"/>
      <c r="Q98" s="19" t="n"/>
      <c r="R98" s="12">
        <f>IF(P98="","",IFERROR(VLOOKUP(P98,'Parámetros'!$G$3:$H$6,2,FALSE),"Revisar catálogo"))</f>
        <v/>
      </c>
      <c r="S98" s="12">
        <f>IF(A98="","",IF(OR(B98="",C98="",D98="",E98="",F98="",G98="",H98="",I98="",J98="",K98="",N98="",O98="",P98=""),"Faltan datos obligatorios",IF(K98&lt;J98,"Revisar odómetros",IF(AND('Parámetros'!$B$3&lt;&gt;"",L98&gt;'Parámetros'!$B$3),"Distancia sobre umbral",IF(AND('Parámetros'!$B$4&lt;&gt;"",M98&gt;'Parámetros'!$B$4),"Duración sobre umbral",IF(AND(OR(P98="Requiere revisión",P98="No concluyente",P98="Prueba suspendida"),Q98=""),"Agregar observaciones",IF(AND(O98="Sí",P98="Sin novedad"),"Revisar coherencia","Sin alerta")))))))</f>
        <v/>
      </c>
    </row>
    <row r="99" ht="42" customHeight="1">
      <c r="A99" s="18" t="n"/>
      <c r="B99" s="33" t="n"/>
      <c r="C99" s="18" t="n"/>
      <c r="D99" s="19" t="n"/>
      <c r="E99" s="19" t="n"/>
      <c r="F99" s="20" t="n"/>
      <c r="G99" s="20" t="n"/>
      <c r="H99" s="38" t="n"/>
      <c r="I99" s="38" t="n"/>
      <c r="J99" s="39" t="n"/>
      <c r="K99" s="39" t="n"/>
      <c r="L99" s="41">
        <f>IF(OR(J99="",K99=""),"",K99-J99)</f>
        <v/>
      </c>
      <c r="M99" s="14">
        <f>IF(OR(H99="",I99=""),"",MOD(I99-H99,1)*1440)</f>
        <v/>
      </c>
      <c r="N99" s="19" t="n"/>
      <c r="O99" s="20" t="n"/>
      <c r="P99" s="20" t="n"/>
      <c r="Q99" s="19" t="n"/>
      <c r="R99" s="25">
        <f>IF(P99="","",IFERROR(VLOOKUP(P99,'Parámetros'!$G$3:$H$6,2,FALSE),"Revisar catálogo"))</f>
        <v/>
      </c>
      <c r="S99" s="25">
        <f>IF(A99="","",IF(OR(B99="",C99="",D99="",E99="",F99="",G99="",H99="",I99="",J99="",K99="",N99="",O99="",P99=""),"Faltan datos obligatorios",IF(K99&lt;J99,"Revisar odómetros",IF(AND('Parámetros'!$B$3&lt;&gt;"",L99&gt;'Parámetros'!$B$3),"Distancia sobre umbral",IF(AND('Parámetros'!$B$4&lt;&gt;"",M99&gt;'Parámetros'!$B$4),"Duración sobre umbral",IF(AND(OR(P99="Requiere revisión",P99="No concluyente",P99="Prueba suspendida"),Q99=""),"Agregar observaciones",IF(AND(O99="Sí",P99="Sin novedad"),"Revisar coherencia","Sin alerta")))))))</f>
        <v/>
      </c>
    </row>
    <row r="100" ht="42" customHeight="1">
      <c r="A100" s="18" t="n"/>
      <c r="B100" s="33" t="n"/>
      <c r="C100" s="18" t="n"/>
      <c r="D100" s="19" t="n"/>
      <c r="E100" s="19" t="n"/>
      <c r="F100" s="20" t="n"/>
      <c r="G100" s="20" t="n"/>
      <c r="H100" s="38" t="n"/>
      <c r="I100" s="38" t="n"/>
      <c r="J100" s="39" t="n"/>
      <c r="K100" s="39" t="n"/>
      <c r="L100" s="40">
        <f>IF(OR(J100="",K100=""),"",K100-J100)</f>
        <v/>
      </c>
      <c r="M100" s="9">
        <f>IF(OR(H100="",I100=""),"",MOD(I100-H100,1)*1440)</f>
        <v/>
      </c>
      <c r="N100" s="19" t="n"/>
      <c r="O100" s="20" t="n"/>
      <c r="P100" s="20" t="n"/>
      <c r="Q100" s="19" t="n"/>
      <c r="R100" s="12">
        <f>IF(P100="","",IFERROR(VLOOKUP(P100,'Parámetros'!$G$3:$H$6,2,FALSE),"Revisar catálogo"))</f>
        <v/>
      </c>
      <c r="S100" s="12">
        <f>IF(A100="","",IF(OR(B100="",C100="",D100="",E100="",F100="",G100="",H100="",I100="",J100="",K100="",N100="",O100="",P100=""),"Faltan datos obligatorios",IF(K100&lt;J100,"Revisar odómetros",IF(AND('Parámetros'!$B$3&lt;&gt;"",L100&gt;'Parámetros'!$B$3),"Distancia sobre umbral",IF(AND('Parámetros'!$B$4&lt;&gt;"",M100&gt;'Parámetros'!$B$4),"Duración sobre umbral",IF(AND(OR(P100="Requiere revisión",P100="No concluyente",P100="Prueba suspendida"),Q100=""),"Agregar observaciones",IF(AND(O100="Sí",P100="Sin novedad"),"Revisar coherencia","Sin alerta")))))))</f>
        <v/>
      </c>
    </row>
    <row r="101" ht="42" customHeight="1">
      <c r="A101" s="18" t="n"/>
      <c r="B101" s="33" t="n"/>
      <c r="C101" s="18" t="n"/>
      <c r="D101" s="19" t="n"/>
      <c r="E101" s="19" t="n"/>
      <c r="F101" s="20" t="n"/>
      <c r="G101" s="20" t="n"/>
      <c r="H101" s="38" t="n"/>
      <c r="I101" s="38" t="n"/>
      <c r="J101" s="39" t="n"/>
      <c r="K101" s="39" t="n"/>
      <c r="L101" s="41">
        <f>IF(OR(J101="",K101=""),"",K101-J101)</f>
        <v/>
      </c>
      <c r="M101" s="14">
        <f>IF(OR(H101="",I101=""),"",MOD(I101-H101,1)*1440)</f>
        <v/>
      </c>
      <c r="N101" s="19" t="n"/>
      <c r="O101" s="20" t="n"/>
      <c r="P101" s="20" t="n"/>
      <c r="Q101" s="19" t="n"/>
      <c r="R101" s="25">
        <f>IF(P101="","",IFERROR(VLOOKUP(P101,'Parámetros'!$G$3:$H$6,2,FALSE),"Revisar catálogo"))</f>
        <v/>
      </c>
      <c r="S101" s="25">
        <f>IF(A101="","",IF(OR(B101="",C101="",D101="",E101="",F101="",G101="",H101="",I101="",J101="",K101="",N101="",O101="",P101=""),"Faltan datos obligatorios",IF(K101&lt;J101,"Revisar odómetros",IF(AND('Parámetros'!$B$3&lt;&gt;"",L101&gt;'Parámetros'!$B$3),"Distancia sobre umbral",IF(AND('Parámetros'!$B$4&lt;&gt;"",M101&gt;'Parámetros'!$B$4),"Duración sobre umbral",IF(AND(OR(P101="Requiere revisión",P101="No concluyente",P101="Prueba suspendida"),Q101=""),"Agregar observaciones",IF(AND(O101="Sí",P101="Sin novedad"),"Revisar coherencia","Sin alerta")))))))</f>
        <v/>
      </c>
    </row>
    <row r="102" ht="42" customHeight="1">
      <c r="A102" s="18" t="n"/>
      <c r="B102" s="33" t="n"/>
      <c r="C102" s="18" t="n"/>
      <c r="D102" s="19" t="n"/>
      <c r="E102" s="19" t="n"/>
      <c r="F102" s="20" t="n"/>
      <c r="G102" s="20" t="n"/>
      <c r="H102" s="38" t="n"/>
      <c r="I102" s="38" t="n"/>
      <c r="J102" s="39" t="n"/>
      <c r="K102" s="39" t="n"/>
      <c r="L102" s="40">
        <f>IF(OR(J102="",K102=""),"",K102-J102)</f>
        <v/>
      </c>
      <c r="M102" s="9">
        <f>IF(OR(H102="",I102=""),"",MOD(I102-H102,1)*1440)</f>
        <v/>
      </c>
      <c r="N102" s="19" t="n"/>
      <c r="O102" s="20" t="n"/>
      <c r="P102" s="20" t="n"/>
      <c r="Q102" s="19" t="n"/>
      <c r="R102" s="12">
        <f>IF(P102="","",IFERROR(VLOOKUP(P102,'Parámetros'!$G$3:$H$6,2,FALSE),"Revisar catálogo"))</f>
        <v/>
      </c>
      <c r="S102" s="12">
        <f>IF(A102="","",IF(OR(B102="",C102="",D102="",E102="",F102="",G102="",H102="",I102="",J102="",K102="",N102="",O102="",P102=""),"Faltan datos obligatorios",IF(K102&lt;J102,"Revisar odómetros",IF(AND('Parámetros'!$B$3&lt;&gt;"",L102&gt;'Parámetros'!$B$3),"Distancia sobre umbral",IF(AND('Parámetros'!$B$4&lt;&gt;"",M102&gt;'Parámetros'!$B$4),"Duración sobre umbral",IF(AND(OR(P102="Requiere revisión",P102="No concluyente",P102="Prueba suspendida"),Q102=""),"Agregar observaciones",IF(AND(O102="Sí",P102="Sin novedad"),"Revisar coherencia","Sin alerta")))))))</f>
        <v/>
      </c>
    </row>
    <row r="103" ht="42" customHeight="1">
      <c r="A103" s="18" t="n"/>
      <c r="B103" s="33" t="n"/>
      <c r="C103" s="18" t="n"/>
      <c r="D103" s="19" t="n"/>
      <c r="E103" s="19" t="n"/>
      <c r="F103" s="20" t="n"/>
      <c r="G103" s="20" t="n"/>
      <c r="H103" s="38" t="n"/>
      <c r="I103" s="38" t="n"/>
      <c r="J103" s="39" t="n"/>
      <c r="K103" s="39" t="n"/>
      <c r="L103" s="41">
        <f>IF(OR(J103="",K103=""),"",K103-J103)</f>
        <v/>
      </c>
      <c r="M103" s="14">
        <f>IF(OR(H103="",I103=""),"",MOD(I103-H103,1)*1440)</f>
        <v/>
      </c>
      <c r="N103" s="19" t="n"/>
      <c r="O103" s="20" t="n"/>
      <c r="P103" s="20" t="n"/>
      <c r="Q103" s="19" t="n"/>
      <c r="R103" s="25">
        <f>IF(P103="","",IFERROR(VLOOKUP(P103,'Parámetros'!$G$3:$H$6,2,FALSE),"Revisar catálogo"))</f>
        <v/>
      </c>
      <c r="S103" s="25">
        <f>IF(A103="","",IF(OR(B103="",C103="",D103="",E103="",F103="",G103="",H103="",I103="",J103="",K103="",N103="",O103="",P103=""),"Faltan datos obligatorios",IF(K103&lt;J103,"Revisar odómetros",IF(AND('Parámetros'!$B$3&lt;&gt;"",L103&gt;'Parámetros'!$B$3),"Distancia sobre umbral",IF(AND('Parámetros'!$B$4&lt;&gt;"",M103&gt;'Parámetros'!$B$4),"Duración sobre umbral",IF(AND(OR(P103="Requiere revisión",P103="No concluyente",P103="Prueba suspendida"),Q103=""),"Agregar observaciones",IF(AND(O103="Sí",P103="Sin novedad"),"Revisar coherencia","Sin alerta")))))))</f>
        <v/>
      </c>
    </row>
    <row r="104" ht="42" customHeight="1">
      <c r="A104" s="18" t="n"/>
      <c r="B104" s="33" t="n"/>
      <c r="C104" s="18" t="n"/>
      <c r="D104" s="19" t="n"/>
      <c r="E104" s="19" t="n"/>
      <c r="F104" s="20" t="n"/>
      <c r="G104" s="20" t="n"/>
      <c r="H104" s="38" t="n"/>
      <c r="I104" s="38" t="n"/>
      <c r="J104" s="39" t="n"/>
      <c r="K104" s="39" t="n"/>
      <c r="L104" s="40">
        <f>IF(OR(J104="",K104=""),"",K104-J104)</f>
        <v/>
      </c>
      <c r="M104" s="9">
        <f>IF(OR(H104="",I104=""),"",MOD(I104-H104,1)*1440)</f>
        <v/>
      </c>
      <c r="N104" s="19" t="n"/>
      <c r="O104" s="20" t="n"/>
      <c r="P104" s="20" t="n"/>
      <c r="Q104" s="19" t="n"/>
      <c r="R104" s="12">
        <f>IF(P104="","",IFERROR(VLOOKUP(P104,'Parámetros'!$G$3:$H$6,2,FALSE),"Revisar catálogo"))</f>
        <v/>
      </c>
      <c r="S104" s="12">
        <f>IF(A104="","",IF(OR(B104="",C104="",D104="",E104="",F104="",G104="",H104="",I104="",J104="",K104="",N104="",O104="",P104=""),"Faltan datos obligatorios",IF(K104&lt;J104,"Revisar odómetros",IF(AND('Parámetros'!$B$3&lt;&gt;"",L104&gt;'Parámetros'!$B$3),"Distancia sobre umbral",IF(AND('Parámetros'!$B$4&lt;&gt;"",M104&gt;'Parámetros'!$B$4),"Duración sobre umbral",IF(AND(OR(P104="Requiere revisión",P104="No concluyente",P104="Prueba suspendida"),Q104=""),"Agregar observaciones",IF(AND(O104="Sí",P104="Sin novedad"),"Revisar coherencia","Sin alerta")))))))</f>
        <v/>
      </c>
    </row>
    <row r="105" ht="42" customHeight="1">
      <c r="A105" s="18" t="n"/>
      <c r="B105" s="33" t="n"/>
      <c r="C105" s="18" t="n"/>
      <c r="D105" s="19" t="n"/>
      <c r="E105" s="19" t="n"/>
      <c r="F105" s="20" t="n"/>
      <c r="G105" s="20" t="n"/>
      <c r="H105" s="38" t="n"/>
      <c r="I105" s="38" t="n"/>
      <c r="J105" s="39" t="n"/>
      <c r="K105" s="39" t="n"/>
      <c r="L105" s="41">
        <f>IF(OR(J105="",K105=""),"",K105-J105)</f>
        <v/>
      </c>
      <c r="M105" s="14">
        <f>IF(OR(H105="",I105=""),"",MOD(I105-H105,1)*1440)</f>
        <v/>
      </c>
      <c r="N105" s="19" t="n"/>
      <c r="O105" s="20" t="n"/>
      <c r="P105" s="20" t="n"/>
      <c r="Q105" s="19" t="n"/>
      <c r="R105" s="25">
        <f>IF(P105="","",IFERROR(VLOOKUP(P105,'Parámetros'!$G$3:$H$6,2,FALSE),"Revisar catálogo"))</f>
        <v/>
      </c>
      <c r="S105" s="25">
        <f>IF(A105="","",IF(OR(B105="",C105="",D105="",E105="",F105="",G105="",H105="",I105="",J105="",K105="",N105="",O105="",P105=""),"Faltan datos obligatorios",IF(K105&lt;J105,"Revisar odómetros",IF(AND('Parámetros'!$B$3&lt;&gt;"",L105&gt;'Parámetros'!$B$3),"Distancia sobre umbral",IF(AND('Parámetros'!$B$4&lt;&gt;"",M105&gt;'Parámetros'!$B$4),"Duración sobre umbral",IF(AND(OR(P105="Requiere revisión",P105="No concluyente",P105="Prueba suspendida"),Q105=""),"Agregar observaciones",IF(AND(O105="Sí",P105="Sin novedad"),"Revisar coherencia","Sin alerta")))))))</f>
        <v/>
      </c>
    </row>
  </sheetData>
  <mergeCells count="1">
    <mergeCell ref="A1:S1"/>
  </mergeCells>
  <conditionalFormatting sqref="A6:A105">
    <cfRule type="expression" priority="1" dxfId="0">
      <formula>AND($A6&lt;&gt;"",COUNTIF($A$6:$A$105,$A6)&gt;1)</formula>
    </cfRule>
  </conditionalFormatting>
  <conditionalFormatting sqref="L6:L105">
    <cfRule type="expression" priority="2" dxfId="0">
      <formula>AND($L6&lt;&gt;"",$L6&lt;0)</formula>
    </cfRule>
  </conditionalFormatting>
  <conditionalFormatting sqref="P6:P105">
    <cfRule type="expression" priority="3" dxfId="0">
      <formula>$P6="Requiere revisión"</formula>
    </cfRule>
  </conditionalFormatting>
  <conditionalFormatting sqref="S6:S105">
    <cfRule type="expression" priority="4" dxfId="0">
      <formula>AND($S6&lt;&gt;"",$S6&lt;&gt;"Sin alerta")</formula>
    </cfRule>
    <cfRule type="expression" priority="5" dxfId="1">
      <formula>$S6="Sin alerta"</formula>
    </cfRule>
  </conditionalFormatting>
  <dataValidations count="7">
    <dataValidation sqref="B6:B105" showDropDown="0" showInputMessage="1" showErrorMessage="1" allowBlank="0" errorTitle="Fecha incoherente" error="La fecha es futura o excede la antigüedad permitida." promptTitle="Fecha de prueba" prompt="Usa dd/mm/aaaa y respeta la antigüedad indicada en Parámetros." type="custom">
      <formula1>AND(B6&gt;=TODAY()-INDIRECT("'Parámetros'!$B$5"),B6&lt;=TODAY())</formula1>
    </dataValidation>
    <dataValidation sqref="H6:I105" showDropDown="0" showInputMessage="1" showErrorMessage="1" allowBlank="0" errorTitle="Hora no válida" error="Usa una hora entre 00:00 y 23:59." promptTitle="Hora de prueba" prompt="Captura una hora válida." type="time" operator="between">
      <formula1>0</formula1>
      <formula2>0.99999</formula2>
    </dataValidation>
    <dataValidation sqref="J6:K105" showDropDown="0" showInputMessage="1" showErrorMessage="1" allowBlank="0" errorTitle="Odómetro no válido" error="Revisa el valor y el máximo indicado en Parámetros." promptTitle="Lectura de odómetro" prompt="Captura kilómetros con cero o un decimal." type="decimal" operator="between">
      <formula1>0</formula1>
      <formula2>INDIRECT("'Parámetros'!$B$6")</formula2>
    </dataValidation>
    <dataValidation sqref="F6:F105" showDropDown="0" showInputMessage="0" showErrorMessage="1" allowBlank="0" errorTitle="Tipo de ruta no válido" error="Selecciona una opción del catálogo editable." type="list">
      <formula1>INDIRECT("'Parámetros'!$D$3:$D$6")</formula1>
    </dataValidation>
    <dataValidation sqref="G6:G105" showDropDown="0" showInputMessage="0" showErrorMessage="1" allowBlank="0" errorTitle="Condición no válida" error="Selecciona una opción del catálogo editable." type="list">
      <formula1>INDIRECT("'Parámetros'!$E$3:$E$7")</formula1>
    </dataValidation>
    <dataValidation sqref="O6:O105" showDropDown="0" showInputMessage="0" showErrorMessage="1" allowBlank="0" errorTitle="Respuesta no válida" error="Selecciona Sí, No o No se evaluó." type="list">
      <formula1>INDIRECT("'Parámetros'!$F$3:$F$5")</formula1>
    </dataValidation>
    <dataValidation sqref="P6:P105" showDropDown="0" showInputMessage="0" showErrorMessage="1" allowBlank="0" errorTitle="Resultado no válido" error="Selecciona un resultado del catálogo editable." type="list">
      <formula1>INDIRECT("'Parámetros'!$G$3:$G$6")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 fitToPage="1"/>
  </sheetPr>
  <dimension ref="A1:H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21" customWidth="1" min="4" max="4"/>
    <col width="23" customWidth="1" min="5" max="5"/>
    <col width="18" customWidth="1" min="6" max="6"/>
    <col width="22" customWidth="1" min="7" max="7"/>
    <col width="37" customWidth="1" min="8" max="8"/>
  </cols>
  <sheetData>
    <row r="1" ht="28" customHeight="1">
      <c r="A1" s="1" t="inlineStr">
        <is>
          <t>Parámetros y catálogos editables | Datos ficticios</t>
        </is>
      </c>
    </row>
    <row r="2" ht="34" customHeight="1">
      <c r="A2" s="4" t="inlineStr">
        <is>
          <t>Parámetro</t>
        </is>
      </c>
      <c r="B2" s="4" t="inlineStr">
        <is>
          <t>Valor</t>
        </is>
      </c>
      <c r="D2" s="4" t="inlineStr">
        <is>
          <t>Tipo de ruta</t>
        </is>
      </c>
      <c r="E2" s="4" t="inlineStr">
        <is>
          <t>Condición</t>
        </is>
      </c>
      <c r="F2" s="4" t="inlineStr">
        <is>
          <t>Reproducción</t>
        </is>
      </c>
      <c r="G2" s="4" t="inlineStr">
        <is>
          <t>Resultado</t>
        </is>
      </c>
      <c r="H2" s="4" t="inlineStr">
        <is>
          <t>Acción administrativa sugerida</t>
        </is>
      </c>
    </row>
    <row r="3">
      <c r="A3" s="5" t="inlineStr">
        <is>
          <t>Umbral de distancia por prueba (km)</t>
        </is>
      </c>
      <c r="B3" s="42" t="n">
        <v>80</v>
      </c>
      <c r="D3" s="19" t="inlineStr">
        <is>
          <t>Urbana</t>
        </is>
      </c>
      <c r="E3" s="19" t="inlineStr">
        <is>
          <t>Seca</t>
        </is>
      </c>
      <c r="F3" s="19" t="inlineStr">
        <is>
          <t>Sí</t>
        </is>
      </c>
      <c r="G3" s="19" t="inlineStr">
        <is>
          <t>Sin novedad</t>
        </is>
      </c>
      <c r="H3" s="19" t="inlineStr">
        <is>
          <t>Cerrar registro administrativo</t>
        </is>
      </c>
    </row>
    <row r="4">
      <c r="A4" s="7" t="inlineStr">
        <is>
          <t>Umbral de duración por prueba (min)</t>
        </is>
      </c>
      <c r="B4" s="43" t="n">
        <v>180</v>
      </c>
      <c r="D4" s="19" t="inlineStr">
        <is>
          <t>Carretera</t>
        </is>
      </c>
      <c r="E4" s="19" t="inlineStr">
        <is>
          <t>Húmeda</t>
        </is>
      </c>
      <c r="F4" s="19" t="inlineStr">
        <is>
          <t>No</t>
        </is>
      </c>
      <c r="G4" s="19" t="inlineStr">
        <is>
          <t>Requiere revisión</t>
        </is>
      </c>
      <c r="H4" s="19" t="inlineStr">
        <is>
          <t>Turnar a revisión en taller</t>
        </is>
      </c>
    </row>
    <row r="5">
      <c r="A5" s="5" t="inlineStr">
        <is>
          <t>Antigüedad máxima de captura (días)</t>
        </is>
      </c>
      <c r="B5" s="44" t="n">
        <v>365</v>
      </c>
      <c r="D5" s="19" t="inlineStr">
        <is>
          <t>Mixta</t>
        </is>
      </c>
      <c r="E5" s="19" t="inlineStr">
        <is>
          <t>Tránsito intenso</t>
        </is>
      </c>
      <c r="F5" s="19" t="inlineStr">
        <is>
          <t>No se evaluó</t>
        </is>
      </c>
      <c r="G5" s="19" t="inlineStr">
        <is>
          <t>No concluyente</t>
        </is>
      </c>
      <c r="H5" s="19" t="inlineStr">
        <is>
          <t>Programar nueva prueba</t>
        </is>
      </c>
    </row>
    <row r="6">
      <c r="A6" s="7" t="inlineStr">
        <is>
          <t>Odómetro máximo permitido (km)</t>
        </is>
      </c>
      <c r="B6" s="45" t="n">
        <v>2000000</v>
      </c>
      <c r="D6" s="19" t="inlineStr">
        <is>
          <t>Patio controlado</t>
        </is>
      </c>
      <c r="E6" s="19" t="inlineStr">
        <is>
          <t>Baja visibilidad</t>
        </is>
      </c>
      <c r="G6" s="19" t="inlineStr">
        <is>
          <t>Prueba suspendida</t>
        </is>
      </c>
      <c r="H6" s="19" t="inlineStr">
        <is>
          <t>Documentar causa y reprogramar</t>
        </is>
      </c>
    </row>
    <row r="7">
      <c r="E7" s="19" t="inlineStr">
        <is>
          <t>Superficie irregular</t>
        </is>
      </c>
    </row>
    <row r="8"/>
    <row r="9" ht="48" customHeight="1">
      <c r="A9" s="4" t="inlineStr">
        <is>
          <t>Nota de uso</t>
        </is>
      </c>
      <c r="B9" s="30" t="inlineStr">
        <is>
          <t>Los umbrales son criterios internos modificables para revisar la captura. No representan límites técnicos, contractuales ni normativos.</t>
        </is>
      </c>
    </row>
  </sheetData>
  <mergeCells count="1">
    <mergeCell ref="A1:H1"/>
  </mergeCells>
  <dataValidations count="4">
    <dataValidation sqref="B3" showDropDown="0" showInputMessage="0" showErrorMessage="1" allowBlank="0" errorTitle="Umbral no válido" error="Captura un valor entre 1 y 1000 km." type="decimal" operator="between">
      <formula1>1</formula1>
      <formula2>1000</formula2>
    </dataValidation>
    <dataValidation sqref="B4" showDropDown="0" showInputMessage="0" showErrorMessage="1" allowBlank="0" errorTitle="Umbral no válido" error="Captura un valor entre 1 y 1440 minutos." type="whole" operator="between">
      <formula1>1</formula1>
      <formula2>1440</formula2>
    </dataValidation>
    <dataValidation sqref="B5" showDropDown="0" showInputMessage="0" showErrorMessage="1" allowBlank="0" errorTitle="Periodo no válido" error="Captura de 1 a 3650 días." type="whole" operator="between">
      <formula1>1</formula1>
      <formula2>3650</formula2>
    </dataValidation>
    <dataValidation sqref="B6" showDropDown="0" showInputMessage="0" showErrorMessage="1" allowBlank="0" errorTitle="Odómetro máximo no válido" error="Captura un valor entre 1000 y 5000000 km." type="decimal" operator="between">
      <formula1>1000</formula1>
      <formula2>5000000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D3A24"/>
    <outlinePr summaryBelow="1" summaryRight="1"/>
    <pageSetUpPr fitToPage="1"/>
  </sheetPr>
  <dimension ref="A1:B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02" customWidth="1" min="2" max="2"/>
  </cols>
  <sheetData>
    <row r="1" ht="28" customHeight="1">
      <c r="A1" s="1" t="inlineStr">
        <is>
          <t>Indicaciones de uso y lectura de alertas</t>
        </is>
      </c>
    </row>
    <row r="2"/>
    <row r="3" ht="28" customHeight="1">
      <c r="A3" s="4" t="inlineStr">
        <is>
          <t>Tema</t>
        </is>
      </c>
      <c r="B3" s="4" t="inlineStr">
        <is>
          <t>Qué revisar</t>
        </is>
      </c>
    </row>
    <row r="4" ht="78" customHeight="1">
      <c r="A4" s="31" t="inlineStr">
        <is>
          <t>Flujo de trabajo</t>
        </is>
      </c>
      <c r="B4" s="12" t="inlineStr">
        <is>
          <t>1. Ajusta los umbrales y catálogos amarillos en Parámetros. 2. Captura una prueba por fila en Pruebas de ruta. 3. Revisa la alerta y la acción administrativa calculadas. 4. Consulta el periodo deseado en Resumen.</t>
        </is>
      </c>
    </row>
    <row r="5" ht="58" customHeight="1">
      <c r="A5" s="32" t="inlineStr">
        <is>
          <t>Celdas amarillas</t>
        </is>
      </c>
      <c r="B5" s="25" t="inlineStr">
        <is>
          <t>Son datos editables. Revisa especialmente fecha, horas, odómetros, síntoma, reproducción, resultado y observaciones.</t>
        </is>
      </c>
    </row>
    <row r="6" ht="58" customHeight="1">
      <c r="A6" s="31" t="inlineStr">
        <is>
          <t>Folio en rojo</t>
        </is>
      </c>
      <c r="B6" s="12" t="inlineStr">
        <is>
          <t>El folio aparece más de una vez dentro de las 100 filas preparadas. Confirma el identificador y corrige el duplicado.</t>
        </is>
      </c>
    </row>
    <row r="7" ht="58" customHeight="1">
      <c r="A7" s="32" t="inlineStr">
        <is>
          <t>Distancia negativa en rojo</t>
        </is>
      </c>
      <c r="B7" s="25" t="inlineStr">
        <is>
          <t>El odómetro de regreso es menor que el de salida. Revisa las columnas J y K; la alerta no determina una falla del vehículo.</t>
        </is>
      </c>
    </row>
    <row r="8" ht="58" customHeight="1">
      <c r="A8" s="31" t="inlineStr">
        <is>
          <t>Alerta roja por distancia</t>
        </is>
      </c>
      <c r="B8" s="12" t="inlineStr">
        <is>
          <t>La distancia calculada en L supera el umbral editable de Parámetros B3. Confirma odómetros y si el recorrido correspondía a lo previsto.</t>
        </is>
      </c>
    </row>
    <row r="9" ht="58" customHeight="1">
      <c r="A9" s="32" t="inlineStr">
        <is>
          <t>Alerta roja por duración</t>
        </is>
      </c>
      <c r="B9" s="25" t="inlineStr">
        <is>
          <t>La duración calculada en M supera el umbral editable de Parámetros B4. Confirma las horas de salida y regreso.</t>
        </is>
      </c>
    </row>
    <row r="10" ht="58" customHeight="1">
      <c r="A10" s="31" t="inlineStr">
        <is>
          <t>Resultado en rojo</t>
        </is>
      </c>
      <c r="B10" s="12" t="inlineStr">
        <is>
          <t>Requiere revisión es una clasificación administrativa. Consulta el síntoma, las observaciones y la acción sugerida antes de turnar el registro.</t>
        </is>
      </c>
    </row>
    <row r="11" ht="58" customHeight="1">
      <c r="A11" s="32" t="inlineStr">
        <is>
          <t>Faltan datos obligatorios</t>
        </is>
      </c>
      <c r="B11" s="25" t="inlineStr">
        <is>
          <t>Revisa las entradas principales de A a P. Las observaciones se solicitan cuando el resultado no es Sin novedad.</t>
        </is>
      </c>
    </row>
    <row r="12" ht="58" customHeight="1">
      <c r="A12" s="31" t="inlineStr">
        <is>
          <t>Revisar coherencia</t>
        </is>
      </c>
      <c r="B12" s="12" t="inlineStr">
        <is>
          <t>El síntoma se marcó como reproducido, pero el resultado quedó Sin novedad. Confirma las columnas O y P.</t>
        </is>
      </c>
    </row>
    <row r="13" ht="58" customHeight="1">
      <c r="A13" s="32" t="inlineStr">
        <is>
          <t>Alerta verde</t>
        </is>
      </c>
      <c r="B13" s="25" t="inlineStr">
        <is>
          <t>Sin alerta significa que las comprobaciones de captura no encontraron las condiciones anteriores. No es una aprobación ni una garantía técnica.</t>
        </is>
      </c>
    </row>
    <row r="14" ht="78" customHeight="1">
      <c r="A14" s="31" t="inlineStr">
        <is>
          <t>Fórmulas preparadas</t>
        </is>
      </c>
      <c r="B14" s="12" t="inlineStr">
        <is>
          <t>En las filas 6, 55 y 105, igual que en todo el rango, L resta K menos J; M obtiene minutos desde H e I; R busca P en Parámetros G:H mediante VLOOKUP protegido con IFERROR; S revisa faltantes, coherencia y umbrales. Si faltan entradas necesarias, los cálculos quedan visualmente vacíos.</t>
        </is>
      </c>
    </row>
    <row r="15" ht="78" customHeight="1">
      <c r="A15" s="32" t="inlineStr">
        <is>
          <t>Alcance</t>
        </is>
      </c>
      <c r="B15" s="25" t="inlineStr">
        <is>
          <t>El libro apoya un registro administrativo ficticio. No realiza diagnóstico automotriz, no sincroniza datos, no sustituye una evaluación técnica y no acredita cumplimiento legal, fiscal, contractual o normativo.</t>
        </is>
      </c>
    </row>
  </sheetData>
  <mergeCells count="1"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Horizonte Motor</dc:creator>
  <dc:title xmlns:dc="http://purl.org/dc/elements/1.1/">Formato de prueba de ruta en Excel</dc:title>
  <dc:description xmlns:dc="http://purl.org/dc/elements/1.1/">Libro ficticio para registrar condiciones, síntomas reproducidos y resultados administrativos de pruebas de ruta.</dc:description>
  <dc:subject xmlns:dc="http://purl.org/dc/elements/1.1/">Registro administrativo de pruebas de ruta</dc:subject>
  <dcterms:created xmlns:dcterms="http://purl.org/dc/terms/" xmlns:xsi="http://www.w3.org/2001/XMLSchema-instance" xsi:type="dcterms:W3CDTF">2026-09-10T09:30:24Z</dcterms:created>
  <dcterms:modified xmlns:dcterms="http://purl.org/dc/terms/" xmlns:xsi="http://www.w3.org/2001/XMLSchema-instance" xsi:type="dcterms:W3CDTF">2026-09-10T09:30:25+00:00Z</dcterms:modified>
</cp:coreProperties>
</file>