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1" hidden="1">'Clientes'!$A$4:$S$104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F6B73"/>
      <sz val="9"/>
    </font>
    <font>
      <name val="Aptos"/>
      <b val="1"/>
      <color rgb="00FFFFFF"/>
      <sz val="10"/>
    </font>
    <font>
      <name val="Aptos"/>
      <b val="1"/>
      <color rgb="00263238"/>
      <sz val="10"/>
    </font>
    <font>
      <name val="Aptos"/>
      <color rgb="00263238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BD3A24"/>
      </patternFill>
    </fill>
    <fill>
      <patternFill patternType="solid">
        <fgColor rgb="000E7C86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9" fontId="5" fillId="4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49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9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left" vertical="top" wrapText="1"/>
    </xf>
    <xf numFmtId="9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31" customWidth="1" min="4" max="4"/>
    <col width="15" customWidth="1" min="5" max="5"/>
    <col width="18" customWidth="1" min="6" max="6"/>
  </cols>
  <sheetData>
    <row r="1" ht="28" customHeight="1">
      <c r="A1" s="1" t="inlineStr">
        <is>
          <t>Taller Demostrativo Ficticio del Centro — Resumen de fichas de clientes</t>
        </is>
      </c>
      <c r="B1" s="30" t="n"/>
      <c r="C1" s="30" t="n"/>
      <c r="D1" s="30" t="n"/>
      <c r="E1" s="30" t="n"/>
      <c r="F1" s="31" t="n"/>
    </row>
    <row r="2" ht="30" customHeight="1">
      <c r="A2" s="2" t="inlineStr">
        <is>
          <t>Control administrativo con datos de ejemplo ficticios. Las alertas dependen de la captura y de los parámetros configurados.</t>
        </is>
      </c>
    </row>
    <row r="3">
      <c r="A3" s="3" t="inlineStr">
        <is>
          <t>Inicio del periodo</t>
        </is>
      </c>
      <c r="B3" s="4">
        <f>'Parámetros'!$B$5</f>
        <v/>
      </c>
      <c r="C3" s="3" t="inlineStr">
        <is>
          <t>Fin del periodo</t>
        </is>
      </c>
      <c r="D3" s="4">
        <f>'Parámetros'!$B$6</f>
        <v/>
      </c>
      <c r="E3" s="3" t="inlineStr">
        <is>
          <t>Umbral de integridad</t>
        </is>
      </c>
      <c r="F3" s="5">
        <f>'Parámetros'!$B$4</f>
        <v/>
      </c>
    </row>
    <row r="4">
      <c r="A4" s="6" t="inlineStr">
        <is>
          <t>Indicador</t>
        </is>
      </c>
      <c r="B4" s="6" t="inlineStr">
        <is>
          <t>Resultado</t>
        </is>
      </c>
      <c r="D4" s="6" t="inlineStr">
        <is>
          <t>Estado de ficha</t>
        </is>
      </c>
      <c r="E4" s="6" t="inlineStr">
        <is>
          <t>Cantidad</t>
        </is>
      </c>
    </row>
    <row r="5">
      <c r="A5" s="7" t="inlineStr">
        <is>
          <t>Total de fichas con folio</t>
        </is>
      </c>
      <c r="B5" s="8">
        <f>COUNTIF(Clientes!$A$5:$A$104,"&lt;&gt;")</f>
        <v/>
      </c>
      <c r="D5" s="8" t="inlineStr">
        <is>
          <t>Activo</t>
        </is>
      </c>
      <c r="E5" s="8">
        <f>COUNTIF(Clientes!$M$5:$M$104,"Activo")</f>
        <v/>
      </c>
    </row>
    <row r="6">
      <c r="A6" s="9" t="inlineStr">
        <is>
          <t>Altas dentro del periodo</t>
        </is>
      </c>
      <c r="B6" s="10">
        <f>COUNTIFS(Clientes!$B$5:$B$104,"&gt;="&amp;'Parámetros'!$B$5,Clientes!$B$5:$B$104,"&lt;="&amp;'Parámetros'!$B$6)</f>
        <v/>
      </c>
      <c r="D6" s="10" t="inlineStr">
        <is>
          <t>Inactivo</t>
        </is>
      </c>
      <c r="E6" s="10">
        <f>COUNTIF(Clientes!$M$5:$M$104,"Inactivo")</f>
        <v/>
      </c>
    </row>
    <row r="7">
      <c r="A7" s="7" t="inlineStr">
        <is>
          <t>Fichas activas</t>
        </is>
      </c>
      <c r="B7" s="8">
        <f>COUNTIF(Clientes!$M$5:$M$104,"Activo")</f>
        <v/>
      </c>
      <c r="D7" s="8" t="inlineStr">
        <is>
          <t>Prospecto</t>
        </is>
      </c>
      <c r="E7" s="8">
        <f>COUNTIF(Clientes!$M$5:$M$104,"Prospecto")</f>
        <v/>
      </c>
    </row>
    <row r="8">
      <c r="A8" s="9" t="inlineStr">
        <is>
          <t>Últimas visitas dentro del periodo</t>
        </is>
      </c>
      <c r="B8" s="10">
        <f>COUNTIFS(Clientes!$L$5:$L$104,"&gt;="&amp;'Parámetros'!$B$5,Clientes!$L$5:$L$104,"&lt;="&amp;'Parámetros'!$B$6)</f>
        <v/>
      </c>
    </row>
    <row r="9">
      <c r="A9" s="7" t="inlineStr">
        <is>
          <t>Integridad promedio</t>
        </is>
      </c>
      <c r="B9" s="11">
        <f>IFERROR(AVERAGEIF(Clientes!$P$5:$P$104,"&gt;0",Clientes!$P$5:$P$104),"")</f>
        <v/>
      </c>
    </row>
    <row r="10">
      <c r="A10" s="9" t="inlineStr">
        <is>
          <t>Fichas con alerta</t>
        </is>
      </c>
      <c r="B10" s="10">
        <f>COUNTIFS(Clientes!$R$5:$R$104,"&lt;&gt;",Clientes!$R$5:$R$104,"&lt;&gt;Sin alerta")</f>
        <v/>
      </c>
      <c r="D10" s="6" t="inlineStr">
        <is>
          <t>Alertas comprobables</t>
        </is>
      </c>
      <c r="E10" s="6" t="inlineStr">
        <is>
          <t>Cantidad</t>
        </is>
      </c>
    </row>
    <row r="11">
      <c r="A11" s="7" t="inlineStr">
        <is>
          <t>Consentimiento operativo en Sí</t>
        </is>
      </c>
      <c r="B11" s="8">
        <f>COUNTIF(Clientes!$G$5:$G$104,"Sí")</f>
        <v/>
      </c>
      <c r="D11" s="8" t="inlineStr">
        <is>
          <t>Completar ficha</t>
        </is>
      </c>
      <c r="E11" s="8">
        <f>COUNTIF(Clientes!$R$5:$R$104,"Completar ficha")</f>
        <v/>
      </c>
    </row>
    <row r="12">
      <c r="A12" s="9" t="inlineStr">
        <is>
          <t>Consentimiento operativo pendiente</t>
        </is>
      </c>
      <c r="B12" s="10">
        <f>COUNTIF(Clientes!$G$5:$G$104,"Pendiente")</f>
        <v/>
      </c>
      <c r="D12" s="10" t="inlineStr">
        <is>
          <t>Revisar consentimiento</t>
        </is>
      </c>
      <c r="E12" s="10">
        <f>COUNTIF(Clientes!$R$5:$R$104,"Revisar fecha de consentimiento")+COUNTIF(Clientes!$R$5:$R$104,"Revisar consentimiento pendiente")</f>
        <v/>
      </c>
    </row>
    <row r="13">
      <c r="A13" s="7" t="inlineStr">
        <is>
          <t>Seguimientos por revisar</t>
        </is>
      </c>
      <c r="B13" s="8">
        <f>COUNTIF(Clientes!$R$5:$R$104,"Revisar seguimiento")</f>
        <v/>
      </c>
      <c r="D13" s="8" t="inlineStr">
        <is>
          <t>Revisar seguimiento</t>
        </is>
      </c>
      <c r="E13" s="8">
        <f>COUNTIF(Clientes!$R$5:$R$104,"Revisar seguimiento")</f>
        <v/>
      </c>
    </row>
    <row r="14">
      <c r="A14" s="9" t="inlineStr">
        <is>
          <t>Última fecha de alta registrada</t>
        </is>
      </c>
      <c r="B14" s="12">
        <f>IF(COUNT(Clientes!$B$5:$B$104)=0,"",MAX(Clientes!$B$5:$B$104))</f>
        <v/>
      </c>
      <c r="D14" s="10" t="inlineStr">
        <is>
          <t>Revisar última visita</t>
        </is>
      </c>
      <c r="E14" s="10">
        <f>COUNTIF(Clientes!$R$5:$R$104,"Revisar última visita")</f>
        <v/>
      </c>
    </row>
    <row r="15">
      <c r="D15" s="8" t="inlineStr">
        <is>
          <t>Falta teléfono preferido</t>
        </is>
      </c>
      <c r="E15" s="8">
        <f>COUNTIF(Clientes!$R$5:$R$104,"Falta teléfono preferido")</f>
        <v/>
      </c>
    </row>
    <row r="16">
      <c r="D16" s="10" t="inlineStr">
        <is>
          <t>Falta correo preferido</t>
        </is>
      </c>
      <c r="E16" s="10">
        <f>COUNTIF(Clientes!$R$5:$R$104,"Falta correo preferido")</f>
        <v/>
      </c>
    </row>
    <row r="17">
      <c r="D17" s="8" t="inlineStr">
        <is>
          <t>Sin alerta</t>
        </is>
      </c>
      <c r="E17" s="8">
        <f>COUNTIF(Clientes!$R$5:$R$104,"Sin alerta")</f>
        <v/>
      </c>
    </row>
  </sheetData>
  <mergeCells count="1">
    <mergeCell ref="A1:F1"/>
  </mergeCells>
  <conditionalFormatting sqref="B10">
    <cfRule type="expression" priority="1" dxfId="0">
      <formula>$B$10&gt;0</formula>
    </cfRule>
  </conditionalFormatting>
  <conditionalFormatting sqref="E11:E16">
    <cfRule type="expression" priority="2" dxfId="0">
      <formula>E11&gt;0</formula>
    </cfRule>
  </conditionalFormatting>
  <conditionalFormatting sqref="E17">
    <cfRule type="expression" priority="3" dxfId="1">
      <formula>E17&gt;0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S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4" customWidth="1" min="3" max="3"/>
    <col width="16" customWidth="1" min="4" max="4"/>
    <col width="30" customWidth="1" min="5" max="5"/>
    <col width="18" customWidth="1" min="6" max="6"/>
    <col width="22" customWidth="1" min="7" max="7"/>
    <col width="20" customWidth="1" min="8" max="8"/>
    <col width="35" customWidth="1" min="9" max="9"/>
    <col width="12" customWidth="1" min="10" max="10"/>
    <col width="15" customWidth="1" min="11" max="11"/>
    <col width="15" customWidth="1" min="12" max="12"/>
    <col width="14" customWidth="1" min="13" max="13"/>
    <col width="34" customWidth="1" min="14" max="14"/>
    <col width="43" customWidth="1" min="15" max="15"/>
    <col width="12" customWidth="1" min="16" max="16"/>
    <col width="15" customWidth="1" min="17" max="17"/>
    <col width="32" customWidth="1" min="18" max="18"/>
    <col width="38" customWidth="1" min="19" max="19"/>
  </cols>
  <sheetData>
    <row r="1" ht="28" customHeight="1">
      <c r="A1" s="1" t="inlineStr">
        <is>
          <t>Taller Demostrativo Ficticio del Centro — Ficha de cliente automotriz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1" t="n"/>
    </row>
    <row r="2" ht="30" customHeight="1">
      <c r="A2" s="2" t="inlineStr">
        <is>
          <t>Capture una fila por ficha. Las filas de ejemplo son ficticias y el rango operativo preparado comprende de la fila 5 a la 104.</t>
        </is>
      </c>
    </row>
    <row r="3"/>
    <row r="4" ht="42" customHeight="1">
      <c r="A4" s="6" t="inlineStr">
        <is>
          <t>Folio</t>
        </is>
      </c>
      <c r="B4" s="6" t="inlineStr">
        <is>
          <t>Fecha de alta</t>
        </is>
      </c>
      <c r="C4" s="6" t="inlineStr">
        <is>
          <t>Cliente</t>
        </is>
      </c>
      <c r="D4" s="6" t="inlineStr">
        <is>
          <t>Teléfono</t>
        </is>
      </c>
      <c r="E4" s="6" t="inlineStr">
        <is>
          <t>Correo electrónico</t>
        </is>
      </c>
      <c r="F4" s="6" t="inlineStr">
        <is>
          <t>Medio preferido</t>
        </is>
      </c>
      <c r="G4" s="6" t="inlineStr">
        <is>
          <t>Consentimiento operativo</t>
        </is>
      </c>
      <c r="H4" s="6" t="inlineStr">
        <is>
          <t>Fecha de consentimiento</t>
        </is>
      </c>
      <c r="I4" s="6" t="inlineStr">
        <is>
          <t>Vehículo</t>
        </is>
      </c>
      <c r="J4" s="6" t="inlineStr">
        <is>
          <t>Año modelo</t>
        </is>
      </c>
      <c r="K4" s="6" t="inlineStr">
        <is>
          <t>Placa</t>
        </is>
      </c>
      <c r="L4" s="6" t="inlineStr">
        <is>
          <t>Última visita</t>
        </is>
      </c>
      <c r="M4" s="6" t="inlineStr">
        <is>
          <t>Estado</t>
        </is>
      </c>
      <c r="N4" s="6" t="inlineStr">
        <is>
          <t>Responsable</t>
        </is>
      </c>
      <c r="O4" s="6" t="inlineStr">
        <is>
          <t>Notas</t>
        </is>
      </c>
      <c r="P4" s="6" t="inlineStr">
        <is>
          <t>Integridad</t>
        </is>
      </c>
      <c r="Q4" s="6" t="inlineStr">
        <is>
          <t>Días sin visita</t>
        </is>
      </c>
      <c r="R4" s="6" t="inlineStr">
        <is>
          <t>Alerta</t>
        </is>
      </c>
      <c r="S4" s="6" t="inlineStr">
        <is>
          <t>Acción administrativa</t>
        </is>
      </c>
    </row>
    <row r="5">
      <c r="A5" s="13" t="inlineStr">
        <is>
          <t>FIC-CLI-001</t>
        </is>
      </c>
      <c r="B5" s="14" t="n">
        <v>46154</v>
      </c>
      <c r="C5" s="15" t="inlineStr">
        <is>
          <t>Cliente ficticio 001 – Ana Muestra</t>
        </is>
      </c>
      <c r="D5" s="13" t="inlineStr">
        <is>
          <t>0000000001</t>
        </is>
      </c>
      <c r="E5" s="13" t="inlineStr">
        <is>
          <t>cliente001@example.invalid</t>
        </is>
      </c>
      <c r="F5" s="16" t="inlineStr">
        <is>
          <t>Teléfono</t>
        </is>
      </c>
      <c r="G5" s="16" t="inlineStr">
        <is>
          <t>Sí</t>
        </is>
      </c>
      <c r="H5" s="14" t="n">
        <v>46154</v>
      </c>
      <c r="I5" s="15" t="inlineStr">
        <is>
          <t>Marca Ficticia / Modelo Muestra 01</t>
        </is>
      </c>
      <c r="J5" s="17" t="n">
        <v>2023</v>
      </c>
      <c r="K5" s="13" t="inlineStr">
        <is>
          <t>FIC-001-A</t>
        </is>
      </c>
      <c r="L5" s="14" t="n">
        <v>46249</v>
      </c>
      <c r="M5" s="16" t="inlineStr">
        <is>
          <t>Activo</t>
        </is>
      </c>
      <c r="N5" s="16" t="inlineStr">
        <is>
          <t>Asesora ficticia 01 – Alma Muestra</t>
        </is>
      </c>
      <c r="O5" s="15" t="inlineStr">
        <is>
          <t>Ejemplo ficticio: prefiere llamada por la mañana.</t>
        </is>
      </c>
      <c r="P5" s="11">
        <f>IF(COUNTA(A5:O5)=0,"",(COUNTA(A5:C5)+IF(COUNTA(D5:E5)&gt;0,1,0)+COUNTA(F5:G5)+IF(G5="Sí",IF(H5&lt;&gt;"",1,0),IF(G5&lt;&gt;"",1,0))+COUNTA(I5:N5))/13)</f>
        <v/>
      </c>
      <c r="Q5" s="18">
        <f>IF(L5="","",MAX(0,TODAY()-L5))</f>
        <v/>
      </c>
      <c r="R5" s="19">
        <f>IF(COUNTA(A5:O5)=0,"",IF(AND(G5="Sí",H5=""),"Revisar fecha de consentimiento",IF(G5="Pendiente","Revisar consentimiento pendiente",IF(AND(OR(F5="Teléfono",F5="WhatsApp"),D5=""),"Falta teléfono preferido",IF(AND(F5="Correo",E5=""),"Falta correo preferido",IF(AND(M5="Activo",L5=""),"Revisar última visita",IF(P5&lt;'Parámetros'!$B$4,"Completar ficha",IF(AND(M5="Activo",L5&lt;&gt;"",Q5&gt;'Parámetros'!$B$3),"Revisar seguimiento","Sin alerta"))))))))</f>
        <v/>
      </c>
      <c r="S5" s="19">
        <f>IF(R5="","",IFERROR(VLOOKUP(R5,'Parámetros'!$G$3:$H$10,2,FALSE),"Revisar captura"))</f>
        <v/>
      </c>
    </row>
    <row r="6">
      <c r="A6" s="13" t="inlineStr">
        <is>
          <t>FIC-CLI-002</t>
        </is>
      </c>
      <c r="B6" s="14" t="n">
        <v>46169</v>
      </c>
      <c r="C6" s="15" t="inlineStr">
        <is>
          <t>Cliente ficticio 002 – Beto Prueba</t>
        </is>
      </c>
      <c r="D6" s="13" t="inlineStr">
        <is>
          <t>0000000002</t>
        </is>
      </c>
      <c r="E6" s="13" t="n"/>
      <c r="F6" s="16" t="inlineStr">
        <is>
          <t>Correo</t>
        </is>
      </c>
      <c r="G6" s="16" t="inlineStr">
        <is>
          <t>Sí</t>
        </is>
      </c>
      <c r="H6" s="14" t="n">
        <v>46170</v>
      </c>
      <c r="I6" s="15" t="inlineStr">
        <is>
          <t>Marca Ficticia / Modelo Muestra 02</t>
        </is>
      </c>
      <c r="J6" s="17" t="n">
        <v>2021</v>
      </c>
      <c r="K6" s="13" t="inlineStr">
        <is>
          <t>FIC-002-B</t>
        </is>
      </c>
      <c r="L6" s="14" t="n">
        <v>46234</v>
      </c>
      <c r="M6" s="16" t="inlineStr">
        <is>
          <t>Activo</t>
        </is>
      </c>
      <c r="N6" s="16" t="inlineStr">
        <is>
          <t>Asesor ficticio 02 – Bruno Ejemplo</t>
        </is>
      </c>
      <c r="O6" s="15" t="inlineStr">
        <is>
          <t>Ejemplo ficticio: falta el correo seleccionado como preferido.</t>
        </is>
      </c>
      <c r="P6" s="20">
        <f>IF(COUNTA(A6:O6)=0,"",(COUNTA(A6:C6)+IF(COUNTA(D6:E6)&gt;0,1,0)+COUNTA(F6:G6)+IF(G6="Sí",IF(H6&lt;&gt;"",1,0),IF(G6&lt;&gt;"",1,0))+COUNTA(I6:N6))/13)</f>
        <v/>
      </c>
      <c r="Q6" s="21">
        <f>IF(L6="","",MAX(0,TODAY()-L6))</f>
        <v/>
      </c>
      <c r="R6" s="22">
        <f>IF(COUNTA(A6:O6)=0,"",IF(AND(G6="Sí",H6=""),"Revisar fecha de consentimiento",IF(G6="Pendiente","Revisar consentimiento pendiente",IF(AND(OR(F6="Teléfono",F6="WhatsApp"),D6=""),"Falta teléfono preferido",IF(AND(F6="Correo",E6=""),"Falta correo preferido",IF(AND(M6="Activo",L6=""),"Revisar última visita",IF(P6&lt;'Parámetros'!$B$4,"Completar ficha",IF(AND(M6="Activo",L6&lt;&gt;"",Q6&gt;'Parámetros'!$B$3),"Revisar seguimiento","Sin alerta"))))))))</f>
        <v/>
      </c>
      <c r="S6" s="22">
        <f>IF(R6="","",IFERROR(VLOOKUP(R6,'Parámetros'!$G$3:$H$10,2,FALSE),"Revisar captura"))</f>
        <v/>
      </c>
    </row>
    <row r="7">
      <c r="A7" s="13" t="inlineStr">
        <is>
          <t>FIC-CLI-003</t>
        </is>
      </c>
      <c r="B7" s="14" t="n">
        <v>46184</v>
      </c>
      <c r="C7" s="15" t="inlineStr">
        <is>
          <t>Cliente ficticio 003 – Ceci Demostración</t>
        </is>
      </c>
      <c r="D7" s="13" t="inlineStr">
        <is>
          <t>0000000003</t>
        </is>
      </c>
      <c r="E7" s="13" t="inlineStr">
        <is>
          <t>cliente003@example.invalid</t>
        </is>
      </c>
      <c r="F7" s="16" t="inlineStr">
        <is>
          <t>WhatsApp</t>
        </is>
      </c>
      <c r="G7" s="16" t="inlineStr">
        <is>
          <t>Sí</t>
        </is>
      </c>
      <c r="H7" s="14" t="n"/>
      <c r="I7" s="15" t="inlineStr">
        <is>
          <t>Marca Ficticia / Modelo Muestra 03</t>
        </is>
      </c>
      <c r="J7" s="17" t="n">
        <v>2024</v>
      </c>
      <c r="K7" s="13" t="inlineStr">
        <is>
          <t>FIC-003-C</t>
        </is>
      </c>
      <c r="L7" s="14" t="n">
        <v>46259</v>
      </c>
      <c r="M7" s="16" t="inlineStr">
        <is>
          <t>Activo</t>
        </is>
      </c>
      <c r="N7" s="16" t="inlineStr">
        <is>
          <t>Asesora ficticia 03 – Carla Prueba</t>
        </is>
      </c>
      <c r="O7" s="15" t="inlineStr">
        <is>
          <t>Ejemplo ficticio: falta la fecha de consentimiento.</t>
        </is>
      </c>
      <c r="P7" s="11">
        <f>IF(COUNTA(A7:O7)=0,"",(COUNTA(A7:C7)+IF(COUNTA(D7:E7)&gt;0,1,0)+COUNTA(F7:G7)+IF(G7="Sí",IF(H7&lt;&gt;"",1,0),IF(G7&lt;&gt;"",1,0))+COUNTA(I7:N7))/13)</f>
        <v/>
      </c>
      <c r="Q7" s="18">
        <f>IF(L7="","",MAX(0,TODAY()-L7))</f>
        <v/>
      </c>
      <c r="R7" s="19">
        <f>IF(COUNTA(A7:O7)=0,"",IF(AND(G7="Sí",H7=""),"Revisar fecha de consentimiento",IF(G7="Pendiente","Revisar consentimiento pendiente",IF(AND(OR(F7="Teléfono",F7="WhatsApp"),D7=""),"Falta teléfono preferido",IF(AND(F7="Correo",E7=""),"Falta correo preferido",IF(AND(M7="Activo",L7=""),"Revisar última visita",IF(P7&lt;'Parámetros'!$B$4,"Completar ficha",IF(AND(M7="Activo",L7&lt;&gt;"",Q7&gt;'Parámetros'!$B$3),"Revisar seguimiento","Sin alerta"))))))))</f>
        <v/>
      </c>
      <c r="S7" s="19">
        <f>IF(R7="","",IFERROR(VLOOKUP(R7,'Parámetros'!$G$3:$H$10,2,FALSE),"Revisar captura"))</f>
        <v/>
      </c>
    </row>
    <row r="8">
      <c r="A8" s="13" t="inlineStr">
        <is>
          <t>FIC-CLI-004</t>
        </is>
      </c>
      <c r="B8" s="14" t="n">
        <v>45774</v>
      </c>
      <c r="C8" s="15" t="inlineStr">
        <is>
          <t>Cliente ficticio 004 – Diego Ensayo</t>
        </is>
      </c>
      <c r="D8" s="13" t="inlineStr">
        <is>
          <t>0000000004</t>
        </is>
      </c>
      <c r="E8" s="13" t="inlineStr">
        <is>
          <t>cliente004@example.invalid</t>
        </is>
      </c>
      <c r="F8" s="16" t="inlineStr">
        <is>
          <t>Teléfono</t>
        </is>
      </c>
      <c r="G8" s="16" t="inlineStr">
        <is>
          <t>Sí</t>
        </is>
      </c>
      <c r="H8" s="14" t="n">
        <v>45774</v>
      </c>
      <c r="I8" s="15" t="inlineStr">
        <is>
          <t>Marca Ficticia / Modelo Muestra 04</t>
        </is>
      </c>
      <c r="J8" s="17" t="n">
        <v>2019</v>
      </c>
      <c r="K8" s="13" t="inlineStr">
        <is>
          <t>FIC-004-D</t>
        </is>
      </c>
      <c r="L8" s="14" t="n">
        <v>46024</v>
      </c>
      <c r="M8" s="16" t="inlineStr">
        <is>
          <t>Activo</t>
        </is>
      </c>
      <c r="N8" s="16" t="inlineStr">
        <is>
          <t>Asesora ficticia 01 – Alma Muestra</t>
        </is>
      </c>
      <c r="O8" s="15" t="inlineStr">
        <is>
          <t>Ejemplo ficticio: última visita anterior al umbral configurado.</t>
        </is>
      </c>
      <c r="P8" s="20">
        <f>IF(COUNTA(A8:O8)=0,"",(COUNTA(A8:C8)+IF(COUNTA(D8:E8)&gt;0,1,0)+COUNTA(F8:G8)+IF(G8="Sí",IF(H8&lt;&gt;"",1,0),IF(G8&lt;&gt;"",1,0))+COUNTA(I8:N8))/13)</f>
        <v/>
      </c>
      <c r="Q8" s="21">
        <f>IF(L8="","",MAX(0,TODAY()-L8))</f>
        <v/>
      </c>
      <c r="R8" s="22">
        <f>IF(COUNTA(A8:O8)=0,"",IF(AND(G8="Sí",H8=""),"Revisar fecha de consentimiento",IF(G8="Pendiente","Revisar consentimiento pendiente",IF(AND(OR(F8="Teléfono",F8="WhatsApp"),D8=""),"Falta teléfono preferido",IF(AND(F8="Correo",E8=""),"Falta correo preferido",IF(AND(M8="Activo",L8=""),"Revisar última visita",IF(P8&lt;'Parámetros'!$B$4,"Completar ficha",IF(AND(M8="Activo",L8&lt;&gt;"",Q8&gt;'Parámetros'!$B$3),"Revisar seguimiento","Sin alerta"))))))))</f>
        <v/>
      </c>
      <c r="S8" s="22">
        <f>IF(R8="","",IFERROR(VLOOKUP(R8,'Parámetros'!$G$3:$H$10,2,FALSE),"Revisar captura"))</f>
        <v/>
      </c>
    </row>
    <row r="9">
      <c r="A9" s="13" t="inlineStr">
        <is>
          <t>FIC-CLI-005</t>
        </is>
      </c>
      <c r="B9" s="14" t="n">
        <v>46204</v>
      </c>
      <c r="C9" s="15" t="inlineStr">
        <is>
          <t>Cliente ficticio 005 – Elena Simulación</t>
        </is>
      </c>
      <c r="D9" s="13" t="inlineStr">
        <is>
          <t>0000000005</t>
        </is>
      </c>
      <c r="E9" s="13" t="n"/>
      <c r="F9" s="16" t="inlineStr">
        <is>
          <t>Sin preferencia</t>
        </is>
      </c>
      <c r="G9" s="16" t="inlineStr">
        <is>
          <t>No</t>
        </is>
      </c>
      <c r="H9" s="14" t="n"/>
      <c r="I9" s="15" t="inlineStr">
        <is>
          <t>Marca Ficticia / Modelo Muestra 05</t>
        </is>
      </c>
      <c r="J9" s="17" t="n"/>
      <c r="K9" s="13" t="n"/>
      <c r="L9" s="14" t="n">
        <v>46214</v>
      </c>
      <c r="M9" s="16" t="inlineStr">
        <is>
          <t>Activo</t>
        </is>
      </c>
      <c r="N9" s="16" t="inlineStr">
        <is>
          <t>Asesor ficticio 02 – Bruno Ejemplo</t>
        </is>
      </c>
      <c r="O9" s="15" t="inlineStr">
        <is>
          <t>Ejemplo ficticio: faltan datos del vehículo.</t>
        </is>
      </c>
      <c r="P9" s="11">
        <f>IF(COUNTA(A9:O9)=0,"",(COUNTA(A9:C9)+IF(COUNTA(D9:E9)&gt;0,1,0)+COUNTA(F9:G9)+IF(G9="Sí",IF(H9&lt;&gt;"",1,0),IF(G9&lt;&gt;"",1,0))+COUNTA(I9:N9))/13)</f>
        <v/>
      </c>
      <c r="Q9" s="18">
        <f>IF(L9="","",MAX(0,TODAY()-L9))</f>
        <v/>
      </c>
      <c r="R9" s="19">
        <f>IF(COUNTA(A9:O9)=0,"",IF(AND(G9="Sí",H9=""),"Revisar fecha de consentimiento",IF(G9="Pendiente","Revisar consentimiento pendiente",IF(AND(OR(F9="Teléfono",F9="WhatsApp"),D9=""),"Falta teléfono preferido",IF(AND(F9="Correo",E9=""),"Falta correo preferido",IF(AND(M9="Activo",L9=""),"Revisar última visita",IF(P9&lt;'Parámetros'!$B$4,"Completar ficha",IF(AND(M9="Activo",L9&lt;&gt;"",Q9&gt;'Parámetros'!$B$3),"Revisar seguimiento","Sin alerta"))))))))</f>
        <v/>
      </c>
      <c r="S9" s="19">
        <f>IF(R9="","",IFERROR(VLOOKUP(R9,'Parámetros'!$G$3:$H$10,2,FALSE),"Revisar captura"))</f>
        <v/>
      </c>
    </row>
    <row r="10">
      <c r="A10" s="13" t="inlineStr">
        <is>
          <t>FIC-CLI-006</t>
        </is>
      </c>
      <c r="B10" s="14" t="n">
        <v>45624</v>
      </c>
      <c r="C10" s="15" t="inlineStr">
        <is>
          <t>Cliente ficticio 006 – Fabio Modelo</t>
        </is>
      </c>
      <c r="D10" s="13" t="inlineStr">
        <is>
          <t>0000000006</t>
        </is>
      </c>
      <c r="E10" s="13" t="inlineStr">
        <is>
          <t>cliente006@example.invalid</t>
        </is>
      </c>
      <c r="F10" s="16" t="inlineStr">
        <is>
          <t>Correo</t>
        </is>
      </c>
      <c r="G10" s="16" t="inlineStr">
        <is>
          <t>No</t>
        </is>
      </c>
      <c r="H10" s="14" t="n"/>
      <c r="I10" s="15" t="inlineStr">
        <is>
          <t>Marca Ficticia / Modelo Muestra 06</t>
        </is>
      </c>
      <c r="J10" s="17" t="n">
        <v>2016</v>
      </c>
      <c r="K10" s="13" t="inlineStr">
        <is>
          <t>FIC-006-F</t>
        </is>
      </c>
      <c r="L10" s="14" t="n">
        <v>46174</v>
      </c>
      <c r="M10" s="16" t="inlineStr">
        <is>
          <t>Inactivo</t>
        </is>
      </c>
      <c r="N10" s="16" t="inlineStr">
        <is>
          <t>Asesora ficticia 03 – Carla Prueba</t>
        </is>
      </c>
      <c r="O10" s="15" t="inlineStr">
        <is>
          <t>Ejemplo ficticio: ficha inactiva conservada para consulta.</t>
        </is>
      </c>
      <c r="P10" s="20">
        <f>IF(COUNTA(A10:O10)=0,"",(COUNTA(A10:C10)+IF(COUNTA(D10:E10)&gt;0,1,0)+COUNTA(F10:G10)+IF(G10="Sí",IF(H10&lt;&gt;"",1,0),IF(G10&lt;&gt;"",1,0))+COUNTA(I10:N10))/13)</f>
        <v/>
      </c>
      <c r="Q10" s="21">
        <f>IF(L10="","",MAX(0,TODAY()-L10))</f>
        <v/>
      </c>
      <c r="R10" s="22">
        <f>IF(COUNTA(A10:O10)=0,"",IF(AND(G10="Sí",H10=""),"Revisar fecha de consentimiento",IF(G10="Pendiente","Revisar consentimiento pendiente",IF(AND(OR(F10="Teléfono",F10="WhatsApp"),D10=""),"Falta teléfono preferido",IF(AND(F10="Correo",E10=""),"Falta correo preferido",IF(AND(M10="Activo",L10=""),"Revisar última visita",IF(P10&lt;'Parámetros'!$B$4,"Completar ficha",IF(AND(M10="Activo",L10&lt;&gt;"",Q10&gt;'Parámetros'!$B$3),"Revisar seguimiento","Sin alerta"))))))))</f>
        <v/>
      </c>
      <c r="S10" s="22">
        <f>IF(R10="","",IFERROR(VLOOKUP(R10,'Parámetros'!$G$3:$H$10,2,FALSE),"Revisar captura"))</f>
        <v/>
      </c>
    </row>
    <row r="11">
      <c r="A11" s="13" t="inlineStr">
        <is>
          <t>FIC-CLI-007</t>
        </is>
      </c>
      <c r="B11" s="14" t="n">
        <v>46244</v>
      </c>
      <c r="C11" s="15" t="inlineStr">
        <is>
          <t>Cliente ficticio 007 – Gina Caso</t>
        </is>
      </c>
      <c r="D11" s="13" t="inlineStr">
        <is>
          <t>0000000007</t>
        </is>
      </c>
      <c r="E11" s="13" t="inlineStr">
        <is>
          <t>cliente007@example.invalid</t>
        </is>
      </c>
      <c r="F11" s="16" t="inlineStr">
        <is>
          <t>Correo</t>
        </is>
      </c>
      <c r="G11" s="16" t="inlineStr">
        <is>
          <t>Pendiente</t>
        </is>
      </c>
      <c r="H11" s="14" t="n"/>
      <c r="I11" s="15" t="inlineStr">
        <is>
          <t>Marca Ficticia / Modelo Muestra 07</t>
        </is>
      </c>
      <c r="J11" s="17" t="n">
        <v>2026</v>
      </c>
      <c r="K11" s="13" t="inlineStr">
        <is>
          <t>FIC-007-G</t>
        </is>
      </c>
      <c r="L11" s="14" t="n"/>
      <c r="M11" s="16" t="inlineStr">
        <is>
          <t>Prospecto</t>
        </is>
      </c>
      <c r="N11" s="16" t="inlineStr">
        <is>
          <t>Asesora ficticia 01 – Alma Muestra</t>
        </is>
      </c>
      <c r="O11" s="15" t="inlineStr">
        <is>
          <t>Ejemplo ficticio: contacto operativo pendiente de confirmar.</t>
        </is>
      </c>
      <c r="P11" s="11">
        <f>IF(COUNTA(A11:O11)=0,"",(COUNTA(A11:C11)+IF(COUNTA(D11:E11)&gt;0,1,0)+COUNTA(F11:G11)+IF(G11="Sí",IF(H11&lt;&gt;"",1,0),IF(G11&lt;&gt;"",1,0))+COUNTA(I11:N11))/13)</f>
        <v/>
      </c>
      <c r="Q11" s="18">
        <f>IF(L11="","",MAX(0,TODAY()-L11))</f>
        <v/>
      </c>
      <c r="R11" s="19">
        <f>IF(COUNTA(A11:O11)=0,"",IF(AND(G11="Sí",H11=""),"Revisar fecha de consentimiento",IF(G11="Pendiente","Revisar consentimiento pendiente",IF(AND(OR(F11="Teléfono",F11="WhatsApp"),D11=""),"Falta teléfono preferido",IF(AND(F11="Correo",E11=""),"Falta correo preferido",IF(AND(M11="Activo",L11=""),"Revisar última visita",IF(P11&lt;'Parámetros'!$B$4,"Completar ficha",IF(AND(M11="Activo",L11&lt;&gt;"",Q11&gt;'Parámetros'!$B$3),"Revisar seguimiento","Sin alerta"))))))))</f>
        <v/>
      </c>
      <c r="S11" s="19">
        <f>IF(R11="","",IFERROR(VLOOKUP(R11,'Parámetros'!$G$3:$H$10,2,FALSE),"Revisar captura"))</f>
        <v/>
      </c>
    </row>
    <row r="12">
      <c r="A12" s="13" t="inlineStr">
        <is>
          <t>FIC-CLI-008</t>
        </is>
      </c>
      <c r="B12" s="14" t="n">
        <v>46219</v>
      </c>
      <c r="C12" s="15" t="inlineStr">
        <is>
          <t>Cliente ficticio 008 – Hugo Práctica</t>
        </is>
      </c>
      <c r="D12" s="13" t="n"/>
      <c r="E12" s="13" t="inlineStr">
        <is>
          <t>cliente008@example.invalid</t>
        </is>
      </c>
      <c r="F12" s="16" t="inlineStr">
        <is>
          <t>WhatsApp</t>
        </is>
      </c>
      <c r="G12" s="16" t="inlineStr">
        <is>
          <t>Sí</t>
        </is>
      </c>
      <c r="H12" s="14" t="n">
        <v>46220</v>
      </c>
      <c r="I12" s="15" t="inlineStr">
        <is>
          <t>Marca Ficticia / Modelo Muestra 08</t>
        </is>
      </c>
      <c r="J12" s="17" t="n">
        <v>2025</v>
      </c>
      <c r="K12" s="13" t="inlineStr">
        <is>
          <t>FIC-008-H</t>
        </is>
      </c>
      <c r="L12" s="14" t="n">
        <v>46254</v>
      </c>
      <c r="M12" s="16" t="inlineStr">
        <is>
          <t>Activo</t>
        </is>
      </c>
      <c r="N12" s="16" t="inlineStr">
        <is>
          <t>Asesor ficticio 02 – Bruno Ejemplo</t>
        </is>
      </c>
      <c r="O12" s="15" t="inlineStr">
        <is>
          <t>Ejemplo ficticio: falta el teléfono del medio preferido.</t>
        </is>
      </c>
      <c r="P12" s="20">
        <f>IF(COUNTA(A12:O12)=0,"",(COUNTA(A12:C12)+IF(COUNTA(D12:E12)&gt;0,1,0)+COUNTA(F12:G12)+IF(G12="Sí",IF(H12&lt;&gt;"",1,0),IF(G12&lt;&gt;"",1,0))+COUNTA(I12:N12))/13)</f>
        <v/>
      </c>
      <c r="Q12" s="21">
        <f>IF(L12="","",MAX(0,TODAY()-L12))</f>
        <v/>
      </c>
      <c r="R12" s="22">
        <f>IF(COUNTA(A12:O12)=0,"",IF(AND(G12="Sí",H12=""),"Revisar fecha de consentimiento",IF(G12="Pendiente","Revisar consentimiento pendiente",IF(AND(OR(F12="Teléfono",F12="WhatsApp"),D12=""),"Falta teléfono preferido",IF(AND(F12="Correo",E12=""),"Falta correo preferido",IF(AND(M12="Activo",L12=""),"Revisar última visita",IF(P12&lt;'Parámetros'!$B$4,"Completar ficha",IF(AND(M12="Activo",L12&lt;&gt;"",Q12&gt;'Parámetros'!$B$3),"Revisar seguimiento","Sin alerta"))))))))</f>
        <v/>
      </c>
      <c r="S12" s="22">
        <f>IF(R12="","",IFERROR(VLOOKUP(R12,'Parámetros'!$G$3:$H$10,2,FALSE),"Revisar captura"))</f>
        <v/>
      </c>
    </row>
    <row r="13">
      <c r="A13" s="13" t="inlineStr">
        <is>
          <t>FIC-CLI-009</t>
        </is>
      </c>
      <c r="B13" s="14" t="n">
        <v>46074</v>
      </c>
      <c r="C13" s="15" t="inlineStr">
        <is>
          <t>Cliente ficticio 009 – Iris Ejemplo</t>
        </is>
      </c>
      <c r="D13" s="13" t="inlineStr">
        <is>
          <t>0000000009</t>
        </is>
      </c>
      <c r="E13" s="13" t="inlineStr">
        <is>
          <t>cliente009@example.invalid</t>
        </is>
      </c>
      <c r="F13" s="16" t="inlineStr">
        <is>
          <t>Teléfono</t>
        </is>
      </c>
      <c r="G13" s="16" t="inlineStr">
        <is>
          <t>Pendiente</t>
        </is>
      </c>
      <c r="H13" s="14" t="n"/>
      <c r="I13" s="15" t="inlineStr">
        <is>
          <t>Marca Ficticia / Modelo Muestra 09</t>
        </is>
      </c>
      <c r="J13" s="17" t="n">
        <v>2022</v>
      </c>
      <c r="K13" s="13" t="inlineStr">
        <is>
          <t>FIC-009-I</t>
        </is>
      </c>
      <c r="L13" s="14" t="n">
        <v>46239</v>
      </c>
      <c r="M13" s="16" t="inlineStr">
        <is>
          <t>Activo</t>
        </is>
      </c>
      <c r="N13" s="16" t="inlineStr">
        <is>
          <t>Asesora ficticia 03 – Carla Prueba</t>
        </is>
      </c>
      <c r="O13" s="15" t="inlineStr">
        <is>
          <t>Ejemplo ficticio: consentimiento operativo pendiente.</t>
        </is>
      </c>
      <c r="P13" s="11">
        <f>IF(COUNTA(A13:O13)=0,"",(COUNTA(A13:C13)+IF(COUNTA(D13:E13)&gt;0,1,0)+COUNTA(F13:G13)+IF(G13="Sí",IF(H13&lt;&gt;"",1,0),IF(G13&lt;&gt;"",1,0))+COUNTA(I13:N13))/13)</f>
        <v/>
      </c>
      <c r="Q13" s="18">
        <f>IF(L13="","",MAX(0,TODAY()-L13))</f>
        <v/>
      </c>
      <c r="R13" s="19">
        <f>IF(COUNTA(A13:O13)=0,"",IF(AND(G13="Sí",H13=""),"Revisar fecha de consentimiento",IF(G13="Pendiente","Revisar consentimiento pendiente",IF(AND(OR(F13="Teléfono",F13="WhatsApp"),D13=""),"Falta teléfono preferido",IF(AND(F13="Correo",E13=""),"Falta correo preferido",IF(AND(M13="Activo",L13=""),"Revisar última visita",IF(P13&lt;'Parámetros'!$B$4,"Completar ficha",IF(AND(M13="Activo",L13&lt;&gt;"",Q13&gt;'Parámetros'!$B$3),"Revisar seguimiento","Sin alerta"))))))))</f>
        <v/>
      </c>
      <c r="S13" s="19">
        <f>IF(R13="","",IFERROR(VLOOKUP(R13,'Parámetros'!$G$3:$H$10,2,FALSE),"Revisar captura"))</f>
        <v/>
      </c>
    </row>
    <row r="14">
      <c r="A14" s="13" t="inlineStr">
        <is>
          <t>FIC-CLI-010</t>
        </is>
      </c>
      <c r="B14" s="14" t="n">
        <v>46194</v>
      </c>
      <c r="C14" s="15" t="inlineStr">
        <is>
          <t>Cliente ficticio 010 – Joel Muestra</t>
        </is>
      </c>
      <c r="D14" s="13" t="inlineStr">
        <is>
          <t>0000000010</t>
        </is>
      </c>
      <c r="E14" s="13" t="inlineStr">
        <is>
          <t>cliente010@example.invalid</t>
        </is>
      </c>
      <c r="F14" s="16" t="inlineStr">
        <is>
          <t>Sin preferencia</t>
        </is>
      </c>
      <c r="G14" s="16" t="inlineStr">
        <is>
          <t>No</t>
        </is>
      </c>
      <c r="H14" s="14" t="n"/>
      <c r="I14" s="15" t="inlineStr">
        <is>
          <t>Marca Ficticia / Modelo Muestra 10</t>
        </is>
      </c>
      <c r="J14" s="17" t="n">
        <v>2020</v>
      </c>
      <c r="K14" s="13" t="inlineStr">
        <is>
          <t>FIC-010-J</t>
        </is>
      </c>
      <c r="L14" s="14" t="n">
        <v>46229</v>
      </c>
      <c r="M14" s="16" t="inlineStr">
        <is>
          <t>Activo</t>
        </is>
      </c>
      <c r="N14" s="16" t="inlineStr">
        <is>
          <t>Asesora ficticia 01 – Alma Muestra</t>
        </is>
      </c>
      <c r="O14" s="15" t="inlineStr">
        <is>
          <t>Ejemplo ficticio: no autorizó contacto operativo.</t>
        </is>
      </c>
      <c r="P14" s="20">
        <f>IF(COUNTA(A14:O14)=0,"",(COUNTA(A14:C14)+IF(COUNTA(D14:E14)&gt;0,1,0)+COUNTA(F14:G14)+IF(G14="Sí",IF(H14&lt;&gt;"",1,0),IF(G14&lt;&gt;"",1,0))+COUNTA(I14:N14))/13)</f>
        <v/>
      </c>
      <c r="Q14" s="21">
        <f>IF(L14="","",MAX(0,TODAY()-L14))</f>
        <v/>
      </c>
      <c r="R14" s="22">
        <f>IF(COUNTA(A14:O14)=0,"",IF(AND(G14="Sí",H14=""),"Revisar fecha de consentimiento",IF(G14="Pendiente","Revisar consentimiento pendiente",IF(AND(OR(F14="Teléfono",F14="WhatsApp"),D14=""),"Falta teléfono preferido",IF(AND(F14="Correo",E14=""),"Falta correo preferido",IF(AND(M14="Activo",L14=""),"Revisar última visita",IF(P14&lt;'Parámetros'!$B$4,"Completar ficha",IF(AND(M14="Activo",L14&lt;&gt;"",Q14&gt;'Parámetros'!$B$3),"Revisar seguimiento","Sin alerta"))))))))</f>
        <v/>
      </c>
      <c r="S14" s="22">
        <f>IF(R14="","",IFERROR(VLOOKUP(R14,'Parámetros'!$G$3:$H$10,2,FALSE),"Revisar captura"))</f>
        <v/>
      </c>
    </row>
    <row r="15">
      <c r="A15" s="13" t="n"/>
      <c r="B15" s="14" t="n"/>
      <c r="C15" s="15" t="n"/>
      <c r="D15" s="13" t="n"/>
      <c r="E15" s="13" t="n"/>
      <c r="F15" s="16" t="n"/>
      <c r="G15" s="16" t="n"/>
      <c r="H15" s="14" t="n"/>
      <c r="I15" s="15" t="n"/>
      <c r="J15" s="17" t="n"/>
      <c r="K15" s="13" t="n"/>
      <c r="L15" s="14" t="n"/>
      <c r="M15" s="16" t="n"/>
      <c r="N15" s="16" t="n"/>
      <c r="O15" s="15" t="n"/>
      <c r="P15" s="11">
        <f>IF(COUNTA(A15:O15)=0,"",(COUNTA(A15:C15)+IF(COUNTA(D15:E15)&gt;0,1,0)+COUNTA(F15:G15)+IF(G15="Sí",IF(H15&lt;&gt;"",1,0),IF(G15&lt;&gt;"",1,0))+COUNTA(I15:N15))/13)</f>
        <v/>
      </c>
      <c r="Q15" s="18">
        <f>IF(L15="","",MAX(0,TODAY()-L15))</f>
        <v/>
      </c>
      <c r="R15" s="19">
        <f>IF(COUNTA(A15:O15)=0,"",IF(AND(G15="Sí",H15=""),"Revisar fecha de consentimiento",IF(G15="Pendiente","Revisar consentimiento pendiente",IF(AND(OR(F15="Teléfono",F15="WhatsApp"),D15=""),"Falta teléfono preferido",IF(AND(F15="Correo",E15=""),"Falta correo preferido",IF(AND(M15="Activo",L15=""),"Revisar última visita",IF(P15&lt;'Parámetros'!$B$4,"Completar ficha",IF(AND(M15="Activo",L15&lt;&gt;"",Q15&gt;'Parámetros'!$B$3),"Revisar seguimiento","Sin alerta"))))))))</f>
        <v/>
      </c>
      <c r="S15" s="19">
        <f>IF(R15="","",IFERROR(VLOOKUP(R15,'Parámetros'!$G$3:$H$10,2,FALSE),"Revisar captura"))</f>
        <v/>
      </c>
    </row>
    <row r="16">
      <c r="A16" s="13" t="n"/>
      <c r="B16" s="14" t="n"/>
      <c r="C16" s="15" t="n"/>
      <c r="D16" s="13" t="n"/>
      <c r="E16" s="13" t="n"/>
      <c r="F16" s="16" t="n"/>
      <c r="G16" s="16" t="n"/>
      <c r="H16" s="14" t="n"/>
      <c r="I16" s="15" t="n"/>
      <c r="J16" s="17" t="n"/>
      <c r="K16" s="13" t="n"/>
      <c r="L16" s="14" t="n"/>
      <c r="M16" s="16" t="n"/>
      <c r="N16" s="16" t="n"/>
      <c r="O16" s="15" t="n"/>
      <c r="P16" s="20">
        <f>IF(COUNTA(A16:O16)=0,"",(COUNTA(A16:C16)+IF(COUNTA(D16:E16)&gt;0,1,0)+COUNTA(F16:G16)+IF(G16="Sí",IF(H16&lt;&gt;"",1,0),IF(G16&lt;&gt;"",1,0))+COUNTA(I16:N16))/13)</f>
        <v/>
      </c>
      <c r="Q16" s="21">
        <f>IF(L16="","",MAX(0,TODAY()-L16))</f>
        <v/>
      </c>
      <c r="R16" s="22">
        <f>IF(COUNTA(A16:O16)=0,"",IF(AND(G16="Sí",H16=""),"Revisar fecha de consentimiento",IF(G16="Pendiente","Revisar consentimiento pendiente",IF(AND(OR(F16="Teléfono",F16="WhatsApp"),D16=""),"Falta teléfono preferido",IF(AND(F16="Correo",E16=""),"Falta correo preferido",IF(AND(M16="Activo",L16=""),"Revisar última visita",IF(P16&lt;'Parámetros'!$B$4,"Completar ficha",IF(AND(M16="Activo",L16&lt;&gt;"",Q16&gt;'Parámetros'!$B$3),"Revisar seguimiento","Sin alerta"))))))))</f>
        <v/>
      </c>
      <c r="S16" s="22">
        <f>IF(R16="","",IFERROR(VLOOKUP(R16,'Parámetros'!$G$3:$H$10,2,FALSE),"Revisar captura"))</f>
        <v/>
      </c>
    </row>
    <row r="17">
      <c r="A17" s="13" t="n"/>
      <c r="B17" s="14" t="n"/>
      <c r="C17" s="15" t="n"/>
      <c r="D17" s="13" t="n"/>
      <c r="E17" s="13" t="n"/>
      <c r="F17" s="16" t="n"/>
      <c r="G17" s="16" t="n"/>
      <c r="H17" s="14" t="n"/>
      <c r="I17" s="15" t="n"/>
      <c r="J17" s="17" t="n"/>
      <c r="K17" s="13" t="n"/>
      <c r="L17" s="14" t="n"/>
      <c r="M17" s="16" t="n"/>
      <c r="N17" s="16" t="n"/>
      <c r="O17" s="15" t="n"/>
      <c r="P17" s="11">
        <f>IF(COUNTA(A17:O17)=0,"",(COUNTA(A17:C17)+IF(COUNTA(D17:E17)&gt;0,1,0)+COUNTA(F17:G17)+IF(G17="Sí",IF(H17&lt;&gt;"",1,0),IF(G17&lt;&gt;"",1,0))+COUNTA(I17:N17))/13)</f>
        <v/>
      </c>
      <c r="Q17" s="18">
        <f>IF(L17="","",MAX(0,TODAY()-L17))</f>
        <v/>
      </c>
      <c r="R17" s="19">
        <f>IF(COUNTA(A17:O17)=0,"",IF(AND(G17="Sí",H17=""),"Revisar fecha de consentimiento",IF(G17="Pendiente","Revisar consentimiento pendiente",IF(AND(OR(F17="Teléfono",F17="WhatsApp"),D17=""),"Falta teléfono preferido",IF(AND(F17="Correo",E17=""),"Falta correo preferido",IF(AND(M17="Activo",L17=""),"Revisar última visita",IF(P17&lt;'Parámetros'!$B$4,"Completar ficha",IF(AND(M17="Activo",L17&lt;&gt;"",Q17&gt;'Parámetros'!$B$3),"Revisar seguimiento","Sin alerta"))))))))</f>
        <v/>
      </c>
      <c r="S17" s="19">
        <f>IF(R17="","",IFERROR(VLOOKUP(R17,'Parámetros'!$G$3:$H$10,2,FALSE),"Revisar captura"))</f>
        <v/>
      </c>
    </row>
    <row r="18">
      <c r="A18" s="13" t="n"/>
      <c r="B18" s="14" t="n"/>
      <c r="C18" s="15" t="n"/>
      <c r="D18" s="13" t="n"/>
      <c r="E18" s="13" t="n"/>
      <c r="F18" s="16" t="n"/>
      <c r="G18" s="16" t="n"/>
      <c r="H18" s="14" t="n"/>
      <c r="I18" s="15" t="n"/>
      <c r="J18" s="17" t="n"/>
      <c r="K18" s="13" t="n"/>
      <c r="L18" s="14" t="n"/>
      <c r="M18" s="16" t="n"/>
      <c r="N18" s="16" t="n"/>
      <c r="O18" s="15" t="n"/>
      <c r="P18" s="20">
        <f>IF(COUNTA(A18:O18)=0,"",(COUNTA(A18:C18)+IF(COUNTA(D18:E18)&gt;0,1,0)+COUNTA(F18:G18)+IF(G18="Sí",IF(H18&lt;&gt;"",1,0),IF(G18&lt;&gt;"",1,0))+COUNTA(I18:N18))/13)</f>
        <v/>
      </c>
      <c r="Q18" s="21">
        <f>IF(L18="","",MAX(0,TODAY()-L18))</f>
        <v/>
      </c>
      <c r="R18" s="22">
        <f>IF(COUNTA(A18:O18)=0,"",IF(AND(G18="Sí",H18=""),"Revisar fecha de consentimiento",IF(G18="Pendiente","Revisar consentimiento pendiente",IF(AND(OR(F18="Teléfono",F18="WhatsApp"),D18=""),"Falta teléfono preferido",IF(AND(F18="Correo",E18=""),"Falta correo preferido",IF(AND(M18="Activo",L18=""),"Revisar última visita",IF(P18&lt;'Parámetros'!$B$4,"Completar ficha",IF(AND(M18="Activo",L18&lt;&gt;"",Q18&gt;'Parámetros'!$B$3),"Revisar seguimiento","Sin alerta"))))))))</f>
        <v/>
      </c>
      <c r="S18" s="22">
        <f>IF(R18="","",IFERROR(VLOOKUP(R18,'Parámetros'!$G$3:$H$10,2,FALSE),"Revisar captura"))</f>
        <v/>
      </c>
    </row>
    <row r="19">
      <c r="A19" s="13" t="n"/>
      <c r="B19" s="14" t="n"/>
      <c r="C19" s="15" t="n"/>
      <c r="D19" s="13" t="n"/>
      <c r="E19" s="13" t="n"/>
      <c r="F19" s="16" t="n"/>
      <c r="G19" s="16" t="n"/>
      <c r="H19" s="14" t="n"/>
      <c r="I19" s="15" t="n"/>
      <c r="J19" s="17" t="n"/>
      <c r="K19" s="13" t="n"/>
      <c r="L19" s="14" t="n"/>
      <c r="M19" s="16" t="n"/>
      <c r="N19" s="16" t="n"/>
      <c r="O19" s="15" t="n"/>
      <c r="P19" s="11">
        <f>IF(COUNTA(A19:O19)=0,"",(COUNTA(A19:C19)+IF(COUNTA(D19:E19)&gt;0,1,0)+COUNTA(F19:G19)+IF(G19="Sí",IF(H19&lt;&gt;"",1,0),IF(G19&lt;&gt;"",1,0))+COUNTA(I19:N19))/13)</f>
        <v/>
      </c>
      <c r="Q19" s="18">
        <f>IF(L19="","",MAX(0,TODAY()-L19))</f>
        <v/>
      </c>
      <c r="R19" s="19">
        <f>IF(COUNTA(A19:O19)=0,"",IF(AND(G19="Sí",H19=""),"Revisar fecha de consentimiento",IF(G19="Pendiente","Revisar consentimiento pendiente",IF(AND(OR(F19="Teléfono",F19="WhatsApp"),D19=""),"Falta teléfono preferido",IF(AND(F19="Correo",E19=""),"Falta correo preferido",IF(AND(M19="Activo",L19=""),"Revisar última visita",IF(P19&lt;'Parámetros'!$B$4,"Completar ficha",IF(AND(M19="Activo",L19&lt;&gt;"",Q19&gt;'Parámetros'!$B$3),"Revisar seguimiento","Sin alerta"))))))))</f>
        <v/>
      </c>
      <c r="S19" s="19">
        <f>IF(R19="","",IFERROR(VLOOKUP(R19,'Parámetros'!$G$3:$H$10,2,FALSE),"Revisar captura"))</f>
        <v/>
      </c>
    </row>
    <row r="20">
      <c r="A20" s="13" t="n"/>
      <c r="B20" s="14" t="n"/>
      <c r="C20" s="15" t="n"/>
      <c r="D20" s="13" t="n"/>
      <c r="E20" s="13" t="n"/>
      <c r="F20" s="16" t="n"/>
      <c r="G20" s="16" t="n"/>
      <c r="H20" s="14" t="n"/>
      <c r="I20" s="15" t="n"/>
      <c r="J20" s="17" t="n"/>
      <c r="K20" s="13" t="n"/>
      <c r="L20" s="14" t="n"/>
      <c r="M20" s="16" t="n"/>
      <c r="N20" s="16" t="n"/>
      <c r="O20" s="15" t="n"/>
      <c r="P20" s="20">
        <f>IF(COUNTA(A20:O20)=0,"",(COUNTA(A20:C20)+IF(COUNTA(D20:E20)&gt;0,1,0)+COUNTA(F20:G20)+IF(G20="Sí",IF(H20&lt;&gt;"",1,0),IF(G20&lt;&gt;"",1,0))+COUNTA(I20:N20))/13)</f>
        <v/>
      </c>
      <c r="Q20" s="21">
        <f>IF(L20="","",MAX(0,TODAY()-L20))</f>
        <v/>
      </c>
      <c r="R20" s="22">
        <f>IF(COUNTA(A20:O20)=0,"",IF(AND(G20="Sí",H20=""),"Revisar fecha de consentimiento",IF(G20="Pendiente","Revisar consentimiento pendiente",IF(AND(OR(F20="Teléfono",F20="WhatsApp"),D20=""),"Falta teléfono preferido",IF(AND(F20="Correo",E20=""),"Falta correo preferido",IF(AND(M20="Activo",L20=""),"Revisar última visita",IF(P20&lt;'Parámetros'!$B$4,"Completar ficha",IF(AND(M20="Activo",L20&lt;&gt;"",Q20&gt;'Parámetros'!$B$3),"Revisar seguimiento","Sin alerta"))))))))</f>
        <v/>
      </c>
      <c r="S20" s="22">
        <f>IF(R20="","",IFERROR(VLOOKUP(R20,'Parámetros'!$G$3:$H$10,2,FALSE),"Revisar captura"))</f>
        <v/>
      </c>
    </row>
    <row r="21">
      <c r="A21" s="13" t="n"/>
      <c r="B21" s="14" t="n"/>
      <c r="C21" s="15" t="n"/>
      <c r="D21" s="13" t="n"/>
      <c r="E21" s="13" t="n"/>
      <c r="F21" s="16" t="n"/>
      <c r="G21" s="16" t="n"/>
      <c r="H21" s="14" t="n"/>
      <c r="I21" s="15" t="n"/>
      <c r="J21" s="17" t="n"/>
      <c r="K21" s="13" t="n"/>
      <c r="L21" s="14" t="n"/>
      <c r="M21" s="16" t="n"/>
      <c r="N21" s="16" t="n"/>
      <c r="O21" s="15" t="n"/>
      <c r="P21" s="11">
        <f>IF(COUNTA(A21:O21)=0,"",(COUNTA(A21:C21)+IF(COUNTA(D21:E21)&gt;0,1,0)+COUNTA(F21:G21)+IF(G21="Sí",IF(H21&lt;&gt;"",1,0),IF(G21&lt;&gt;"",1,0))+COUNTA(I21:N21))/13)</f>
        <v/>
      </c>
      <c r="Q21" s="18">
        <f>IF(L21="","",MAX(0,TODAY()-L21))</f>
        <v/>
      </c>
      <c r="R21" s="19">
        <f>IF(COUNTA(A21:O21)=0,"",IF(AND(G21="Sí",H21=""),"Revisar fecha de consentimiento",IF(G21="Pendiente","Revisar consentimiento pendiente",IF(AND(OR(F21="Teléfono",F21="WhatsApp"),D21=""),"Falta teléfono preferido",IF(AND(F21="Correo",E21=""),"Falta correo preferido",IF(AND(M21="Activo",L21=""),"Revisar última visita",IF(P21&lt;'Parámetros'!$B$4,"Completar ficha",IF(AND(M21="Activo",L21&lt;&gt;"",Q21&gt;'Parámetros'!$B$3),"Revisar seguimiento","Sin alerta"))))))))</f>
        <v/>
      </c>
      <c r="S21" s="19">
        <f>IF(R21="","",IFERROR(VLOOKUP(R21,'Parámetros'!$G$3:$H$10,2,FALSE),"Revisar captura"))</f>
        <v/>
      </c>
    </row>
    <row r="22">
      <c r="A22" s="13" t="n"/>
      <c r="B22" s="14" t="n"/>
      <c r="C22" s="15" t="n"/>
      <c r="D22" s="13" t="n"/>
      <c r="E22" s="13" t="n"/>
      <c r="F22" s="16" t="n"/>
      <c r="G22" s="16" t="n"/>
      <c r="H22" s="14" t="n"/>
      <c r="I22" s="15" t="n"/>
      <c r="J22" s="17" t="n"/>
      <c r="K22" s="13" t="n"/>
      <c r="L22" s="14" t="n"/>
      <c r="M22" s="16" t="n"/>
      <c r="N22" s="16" t="n"/>
      <c r="O22" s="15" t="n"/>
      <c r="P22" s="20">
        <f>IF(COUNTA(A22:O22)=0,"",(COUNTA(A22:C22)+IF(COUNTA(D22:E22)&gt;0,1,0)+COUNTA(F22:G22)+IF(G22="Sí",IF(H22&lt;&gt;"",1,0),IF(G22&lt;&gt;"",1,0))+COUNTA(I22:N22))/13)</f>
        <v/>
      </c>
      <c r="Q22" s="21">
        <f>IF(L22="","",MAX(0,TODAY()-L22))</f>
        <v/>
      </c>
      <c r="R22" s="22">
        <f>IF(COUNTA(A22:O22)=0,"",IF(AND(G22="Sí",H22=""),"Revisar fecha de consentimiento",IF(G22="Pendiente","Revisar consentimiento pendiente",IF(AND(OR(F22="Teléfono",F22="WhatsApp"),D22=""),"Falta teléfono preferido",IF(AND(F22="Correo",E22=""),"Falta correo preferido",IF(AND(M22="Activo",L22=""),"Revisar última visita",IF(P22&lt;'Parámetros'!$B$4,"Completar ficha",IF(AND(M22="Activo",L22&lt;&gt;"",Q22&gt;'Parámetros'!$B$3),"Revisar seguimiento","Sin alerta"))))))))</f>
        <v/>
      </c>
      <c r="S22" s="22">
        <f>IF(R22="","",IFERROR(VLOOKUP(R22,'Parámetros'!$G$3:$H$10,2,FALSE),"Revisar captura"))</f>
        <v/>
      </c>
    </row>
    <row r="23">
      <c r="A23" s="13" t="n"/>
      <c r="B23" s="14" t="n"/>
      <c r="C23" s="15" t="n"/>
      <c r="D23" s="13" t="n"/>
      <c r="E23" s="13" t="n"/>
      <c r="F23" s="16" t="n"/>
      <c r="G23" s="16" t="n"/>
      <c r="H23" s="14" t="n"/>
      <c r="I23" s="15" t="n"/>
      <c r="J23" s="17" t="n"/>
      <c r="K23" s="13" t="n"/>
      <c r="L23" s="14" t="n"/>
      <c r="M23" s="16" t="n"/>
      <c r="N23" s="16" t="n"/>
      <c r="O23" s="15" t="n"/>
      <c r="P23" s="11">
        <f>IF(COUNTA(A23:O23)=0,"",(COUNTA(A23:C23)+IF(COUNTA(D23:E23)&gt;0,1,0)+COUNTA(F23:G23)+IF(G23="Sí",IF(H23&lt;&gt;"",1,0),IF(G23&lt;&gt;"",1,0))+COUNTA(I23:N23))/13)</f>
        <v/>
      </c>
      <c r="Q23" s="18">
        <f>IF(L23="","",MAX(0,TODAY()-L23))</f>
        <v/>
      </c>
      <c r="R23" s="19">
        <f>IF(COUNTA(A23:O23)=0,"",IF(AND(G23="Sí",H23=""),"Revisar fecha de consentimiento",IF(G23="Pendiente","Revisar consentimiento pendiente",IF(AND(OR(F23="Teléfono",F23="WhatsApp"),D23=""),"Falta teléfono preferido",IF(AND(F23="Correo",E23=""),"Falta correo preferido",IF(AND(M23="Activo",L23=""),"Revisar última visita",IF(P23&lt;'Parámetros'!$B$4,"Completar ficha",IF(AND(M23="Activo",L23&lt;&gt;"",Q23&gt;'Parámetros'!$B$3),"Revisar seguimiento","Sin alerta"))))))))</f>
        <v/>
      </c>
      <c r="S23" s="19">
        <f>IF(R23="","",IFERROR(VLOOKUP(R23,'Parámetros'!$G$3:$H$10,2,FALSE),"Revisar captura"))</f>
        <v/>
      </c>
    </row>
    <row r="24">
      <c r="A24" s="13" t="n"/>
      <c r="B24" s="14" t="n"/>
      <c r="C24" s="15" t="n"/>
      <c r="D24" s="13" t="n"/>
      <c r="E24" s="13" t="n"/>
      <c r="F24" s="16" t="n"/>
      <c r="G24" s="16" t="n"/>
      <c r="H24" s="14" t="n"/>
      <c r="I24" s="15" t="n"/>
      <c r="J24" s="17" t="n"/>
      <c r="K24" s="13" t="n"/>
      <c r="L24" s="14" t="n"/>
      <c r="M24" s="16" t="n"/>
      <c r="N24" s="16" t="n"/>
      <c r="O24" s="15" t="n"/>
      <c r="P24" s="20">
        <f>IF(COUNTA(A24:O24)=0,"",(COUNTA(A24:C24)+IF(COUNTA(D24:E24)&gt;0,1,0)+COUNTA(F24:G24)+IF(G24="Sí",IF(H24&lt;&gt;"",1,0),IF(G24&lt;&gt;"",1,0))+COUNTA(I24:N24))/13)</f>
        <v/>
      </c>
      <c r="Q24" s="21">
        <f>IF(L24="","",MAX(0,TODAY()-L24))</f>
        <v/>
      </c>
      <c r="R24" s="22">
        <f>IF(COUNTA(A24:O24)=0,"",IF(AND(G24="Sí",H24=""),"Revisar fecha de consentimiento",IF(G24="Pendiente","Revisar consentimiento pendiente",IF(AND(OR(F24="Teléfono",F24="WhatsApp"),D24=""),"Falta teléfono preferido",IF(AND(F24="Correo",E24=""),"Falta correo preferido",IF(AND(M24="Activo",L24=""),"Revisar última visita",IF(P24&lt;'Parámetros'!$B$4,"Completar ficha",IF(AND(M24="Activo",L24&lt;&gt;"",Q24&gt;'Parámetros'!$B$3),"Revisar seguimiento","Sin alerta"))))))))</f>
        <v/>
      </c>
      <c r="S24" s="22">
        <f>IF(R24="","",IFERROR(VLOOKUP(R24,'Parámetros'!$G$3:$H$10,2,FALSE),"Revisar captura"))</f>
        <v/>
      </c>
    </row>
    <row r="25">
      <c r="A25" s="13" t="n"/>
      <c r="B25" s="14" t="n"/>
      <c r="C25" s="15" t="n"/>
      <c r="D25" s="13" t="n"/>
      <c r="E25" s="13" t="n"/>
      <c r="F25" s="16" t="n"/>
      <c r="G25" s="16" t="n"/>
      <c r="H25" s="14" t="n"/>
      <c r="I25" s="15" t="n"/>
      <c r="J25" s="17" t="n"/>
      <c r="K25" s="13" t="n"/>
      <c r="L25" s="14" t="n"/>
      <c r="M25" s="16" t="n"/>
      <c r="N25" s="16" t="n"/>
      <c r="O25" s="15" t="n"/>
      <c r="P25" s="11">
        <f>IF(COUNTA(A25:O25)=0,"",(COUNTA(A25:C25)+IF(COUNTA(D25:E25)&gt;0,1,0)+COUNTA(F25:G25)+IF(G25="Sí",IF(H25&lt;&gt;"",1,0),IF(G25&lt;&gt;"",1,0))+COUNTA(I25:N25))/13)</f>
        <v/>
      </c>
      <c r="Q25" s="18">
        <f>IF(L25="","",MAX(0,TODAY()-L25))</f>
        <v/>
      </c>
      <c r="R25" s="19">
        <f>IF(COUNTA(A25:O25)=0,"",IF(AND(G25="Sí",H25=""),"Revisar fecha de consentimiento",IF(G25="Pendiente","Revisar consentimiento pendiente",IF(AND(OR(F25="Teléfono",F25="WhatsApp"),D25=""),"Falta teléfono preferido",IF(AND(F25="Correo",E25=""),"Falta correo preferido",IF(AND(M25="Activo",L25=""),"Revisar última visita",IF(P25&lt;'Parámetros'!$B$4,"Completar ficha",IF(AND(M25="Activo",L25&lt;&gt;"",Q25&gt;'Parámetros'!$B$3),"Revisar seguimiento","Sin alerta"))))))))</f>
        <v/>
      </c>
      <c r="S25" s="19">
        <f>IF(R25="","",IFERROR(VLOOKUP(R25,'Parámetros'!$G$3:$H$10,2,FALSE),"Revisar captura"))</f>
        <v/>
      </c>
    </row>
    <row r="26">
      <c r="A26" s="13" t="n"/>
      <c r="B26" s="14" t="n"/>
      <c r="C26" s="15" t="n"/>
      <c r="D26" s="13" t="n"/>
      <c r="E26" s="13" t="n"/>
      <c r="F26" s="16" t="n"/>
      <c r="G26" s="16" t="n"/>
      <c r="H26" s="14" t="n"/>
      <c r="I26" s="15" t="n"/>
      <c r="J26" s="17" t="n"/>
      <c r="K26" s="13" t="n"/>
      <c r="L26" s="14" t="n"/>
      <c r="M26" s="16" t="n"/>
      <c r="N26" s="16" t="n"/>
      <c r="O26" s="15" t="n"/>
      <c r="P26" s="20">
        <f>IF(COUNTA(A26:O26)=0,"",(COUNTA(A26:C26)+IF(COUNTA(D26:E26)&gt;0,1,0)+COUNTA(F26:G26)+IF(G26="Sí",IF(H26&lt;&gt;"",1,0),IF(G26&lt;&gt;"",1,0))+COUNTA(I26:N26))/13)</f>
        <v/>
      </c>
      <c r="Q26" s="21">
        <f>IF(L26="","",MAX(0,TODAY()-L26))</f>
        <v/>
      </c>
      <c r="R26" s="22">
        <f>IF(COUNTA(A26:O26)=0,"",IF(AND(G26="Sí",H26=""),"Revisar fecha de consentimiento",IF(G26="Pendiente","Revisar consentimiento pendiente",IF(AND(OR(F26="Teléfono",F26="WhatsApp"),D26=""),"Falta teléfono preferido",IF(AND(F26="Correo",E26=""),"Falta correo preferido",IF(AND(M26="Activo",L26=""),"Revisar última visita",IF(P26&lt;'Parámetros'!$B$4,"Completar ficha",IF(AND(M26="Activo",L26&lt;&gt;"",Q26&gt;'Parámetros'!$B$3),"Revisar seguimiento","Sin alerta"))))))))</f>
        <v/>
      </c>
      <c r="S26" s="22">
        <f>IF(R26="","",IFERROR(VLOOKUP(R26,'Parámetros'!$G$3:$H$10,2,FALSE),"Revisar captura"))</f>
        <v/>
      </c>
    </row>
    <row r="27">
      <c r="A27" s="13" t="n"/>
      <c r="B27" s="14" t="n"/>
      <c r="C27" s="15" t="n"/>
      <c r="D27" s="13" t="n"/>
      <c r="E27" s="13" t="n"/>
      <c r="F27" s="16" t="n"/>
      <c r="G27" s="16" t="n"/>
      <c r="H27" s="14" t="n"/>
      <c r="I27" s="15" t="n"/>
      <c r="J27" s="17" t="n"/>
      <c r="K27" s="13" t="n"/>
      <c r="L27" s="14" t="n"/>
      <c r="M27" s="16" t="n"/>
      <c r="N27" s="16" t="n"/>
      <c r="O27" s="15" t="n"/>
      <c r="P27" s="11">
        <f>IF(COUNTA(A27:O27)=0,"",(COUNTA(A27:C27)+IF(COUNTA(D27:E27)&gt;0,1,0)+COUNTA(F27:G27)+IF(G27="Sí",IF(H27&lt;&gt;"",1,0),IF(G27&lt;&gt;"",1,0))+COUNTA(I27:N27))/13)</f>
        <v/>
      </c>
      <c r="Q27" s="18">
        <f>IF(L27="","",MAX(0,TODAY()-L27))</f>
        <v/>
      </c>
      <c r="R27" s="19">
        <f>IF(COUNTA(A27:O27)=0,"",IF(AND(G27="Sí",H27=""),"Revisar fecha de consentimiento",IF(G27="Pendiente","Revisar consentimiento pendiente",IF(AND(OR(F27="Teléfono",F27="WhatsApp"),D27=""),"Falta teléfono preferido",IF(AND(F27="Correo",E27=""),"Falta correo preferido",IF(AND(M27="Activo",L27=""),"Revisar última visita",IF(P27&lt;'Parámetros'!$B$4,"Completar ficha",IF(AND(M27="Activo",L27&lt;&gt;"",Q27&gt;'Parámetros'!$B$3),"Revisar seguimiento","Sin alerta"))))))))</f>
        <v/>
      </c>
      <c r="S27" s="19">
        <f>IF(R27="","",IFERROR(VLOOKUP(R27,'Parámetros'!$G$3:$H$10,2,FALSE),"Revisar captura"))</f>
        <v/>
      </c>
    </row>
    <row r="28">
      <c r="A28" s="13" t="n"/>
      <c r="B28" s="14" t="n"/>
      <c r="C28" s="15" t="n"/>
      <c r="D28" s="13" t="n"/>
      <c r="E28" s="13" t="n"/>
      <c r="F28" s="16" t="n"/>
      <c r="G28" s="16" t="n"/>
      <c r="H28" s="14" t="n"/>
      <c r="I28" s="15" t="n"/>
      <c r="J28" s="17" t="n"/>
      <c r="K28" s="13" t="n"/>
      <c r="L28" s="14" t="n"/>
      <c r="M28" s="16" t="n"/>
      <c r="N28" s="16" t="n"/>
      <c r="O28" s="15" t="n"/>
      <c r="P28" s="20">
        <f>IF(COUNTA(A28:O28)=0,"",(COUNTA(A28:C28)+IF(COUNTA(D28:E28)&gt;0,1,0)+COUNTA(F28:G28)+IF(G28="Sí",IF(H28&lt;&gt;"",1,0),IF(G28&lt;&gt;"",1,0))+COUNTA(I28:N28))/13)</f>
        <v/>
      </c>
      <c r="Q28" s="21">
        <f>IF(L28="","",MAX(0,TODAY()-L28))</f>
        <v/>
      </c>
      <c r="R28" s="22">
        <f>IF(COUNTA(A28:O28)=0,"",IF(AND(G28="Sí",H28=""),"Revisar fecha de consentimiento",IF(G28="Pendiente","Revisar consentimiento pendiente",IF(AND(OR(F28="Teléfono",F28="WhatsApp"),D28=""),"Falta teléfono preferido",IF(AND(F28="Correo",E28=""),"Falta correo preferido",IF(AND(M28="Activo",L28=""),"Revisar última visita",IF(P28&lt;'Parámetros'!$B$4,"Completar ficha",IF(AND(M28="Activo",L28&lt;&gt;"",Q28&gt;'Parámetros'!$B$3),"Revisar seguimiento","Sin alerta"))))))))</f>
        <v/>
      </c>
      <c r="S28" s="22">
        <f>IF(R28="","",IFERROR(VLOOKUP(R28,'Parámetros'!$G$3:$H$10,2,FALSE),"Revisar captura"))</f>
        <v/>
      </c>
    </row>
    <row r="29">
      <c r="A29" s="13" t="n"/>
      <c r="B29" s="14" t="n"/>
      <c r="C29" s="15" t="n"/>
      <c r="D29" s="13" t="n"/>
      <c r="E29" s="13" t="n"/>
      <c r="F29" s="16" t="n"/>
      <c r="G29" s="16" t="n"/>
      <c r="H29" s="14" t="n"/>
      <c r="I29" s="15" t="n"/>
      <c r="J29" s="17" t="n"/>
      <c r="K29" s="13" t="n"/>
      <c r="L29" s="14" t="n"/>
      <c r="M29" s="16" t="n"/>
      <c r="N29" s="16" t="n"/>
      <c r="O29" s="15" t="n"/>
      <c r="P29" s="11">
        <f>IF(COUNTA(A29:O29)=0,"",(COUNTA(A29:C29)+IF(COUNTA(D29:E29)&gt;0,1,0)+COUNTA(F29:G29)+IF(G29="Sí",IF(H29&lt;&gt;"",1,0),IF(G29&lt;&gt;"",1,0))+COUNTA(I29:N29))/13)</f>
        <v/>
      </c>
      <c r="Q29" s="18">
        <f>IF(L29="","",MAX(0,TODAY()-L29))</f>
        <v/>
      </c>
      <c r="R29" s="19">
        <f>IF(COUNTA(A29:O29)=0,"",IF(AND(G29="Sí",H29=""),"Revisar fecha de consentimiento",IF(G29="Pendiente","Revisar consentimiento pendiente",IF(AND(OR(F29="Teléfono",F29="WhatsApp"),D29=""),"Falta teléfono preferido",IF(AND(F29="Correo",E29=""),"Falta correo preferido",IF(AND(M29="Activo",L29=""),"Revisar última visita",IF(P29&lt;'Parámetros'!$B$4,"Completar ficha",IF(AND(M29="Activo",L29&lt;&gt;"",Q29&gt;'Parámetros'!$B$3),"Revisar seguimiento","Sin alerta"))))))))</f>
        <v/>
      </c>
      <c r="S29" s="19">
        <f>IF(R29="","",IFERROR(VLOOKUP(R29,'Parámetros'!$G$3:$H$10,2,FALSE),"Revisar captura"))</f>
        <v/>
      </c>
    </row>
    <row r="30">
      <c r="A30" s="13" t="n"/>
      <c r="B30" s="14" t="n"/>
      <c r="C30" s="15" t="n"/>
      <c r="D30" s="13" t="n"/>
      <c r="E30" s="13" t="n"/>
      <c r="F30" s="16" t="n"/>
      <c r="G30" s="16" t="n"/>
      <c r="H30" s="14" t="n"/>
      <c r="I30" s="15" t="n"/>
      <c r="J30" s="17" t="n"/>
      <c r="K30" s="13" t="n"/>
      <c r="L30" s="14" t="n"/>
      <c r="M30" s="16" t="n"/>
      <c r="N30" s="16" t="n"/>
      <c r="O30" s="15" t="n"/>
      <c r="P30" s="20">
        <f>IF(COUNTA(A30:O30)=0,"",(COUNTA(A30:C30)+IF(COUNTA(D30:E30)&gt;0,1,0)+COUNTA(F30:G30)+IF(G30="Sí",IF(H30&lt;&gt;"",1,0),IF(G30&lt;&gt;"",1,0))+COUNTA(I30:N30))/13)</f>
        <v/>
      </c>
      <c r="Q30" s="21">
        <f>IF(L30="","",MAX(0,TODAY()-L30))</f>
        <v/>
      </c>
      <c r="R30" s="22">
        <f>IF(COUNTA(A30:O30)=0,"",IF(AND(G30="Sí",H30=""),"Revisar fecha de consentimiento",IF(G30="Pendiente","Revisar consentimiento pendiente",IF(AND(OR(F30="Teléfono",F30="WhatsApp"),D30=""),"Falta teléfono preferido",IF(AND(F30="Correo",E30=""),"Falta correo preferido",IF(AND(M30="Activo",L30=""),"Revisar última visita",IF(P30&lt;'Parámetros'!$B$4,"Completar ficha",IF(AND(M30="Activo",L30&lt;&gt;"",Q30&gt;'Parámetros'!$B$3),"Revisar seguimiento","Sin alerta"))))))))</f>
        <v/>
      </c>
      <c r="S30" s="22">
        <f>IF(R30="","",IFERROR(VLOOKUP(R30,'Parámetros'!$G$3:$H$10,2,FALSE),"Revisar captura"))</f>
        <v/>
      </c>
    </row>
    <row r="31">
      <c r="A31" s="13" t="n"/>
      <c r="B31" s="14" t="n"/>
      <c r="C31" s="15" t="n"/>
      <c r="D31" s="13" t="n"/>
      <c r="E31" s="13" t="n"/>
      <c r="F31" s="16" t="n"/>
      <c r="G31" s="16" t="n"/>
      <c r="H31" s="14" t="n"/>
      <c r="I31" s="15" t="n"/>
      <c r="J31" s="17" t="n"/>
      <c r="K31" s="13" t="n"/>
      <c r="L31" s="14" t="n"/>
      <c r="M31" s="16" t="n"/>
      <c r="N31" s="16" t="n"/>
      <c r="O31" s="15" t="n"/>
      <c r="P31" s="11">
        <f>IF(COUNTA(A31:O31)=0,"",(COUNTA(A31:C31)+IF(COUNTA(D31:E31)&gt;0,1,0)+COUNTA(F31:G31)+IF(G31="Sí",IF(H31&lt;&gt;"",1,0),IF(G31&lt;&gt;"",1,0))+COUNTA(I31:N31))/13)</f>
        <v/>
      </c>
      <c r="Q31" s="18">
        <f>IF(L31="","",MAX(0,TODAY()-L31))</f>
        <v/>
      </c>
      <c r="R31" s="19">
        <f>IF(COUNTA(A31:O31)=0,"",IF(AND(G31="Sí",H31=""),"Revisar fecha de consentimiento",IF(G31="Pendiente","Revisar consentimiento pendiente",IF(AND(OR(F31="Teléfono",F31="WhatsApp"),D31=""),"Falta teléfono preferido",IF(AND(F31="Correo",E31=""),"Falta correo preferido",IF(AND(M31="Activo",L31=""),"Revisar última visita",IF(P31&lt;'Parámetros'!$B$4,"Completar ficha",IF(AND(M31="Activo",L31&lt;&gt;"",Q31&gt;'Parámetros'!$B$3),"Revisar seguimiento","Sin alerta"))))))))</f>
        <v/>
      </c>
      <c r="S31" s="19">
        <f>IF(R31="","",IFERROR(VLOOKUP(R31,'Parámetros'!$G$3:$H$10,2,FALSE),"Revisar captura"))</f>
        <v/>
      </c>
    </row>
    <row r="32">
      <c r="A32" s="13" t="n"/>
      <c r="B32" s="14" t="n"/>
      <c r="C32" s="15" t="n"/>
      <c r="D32" s="13" t="n"/>
      <c r="E32" s="13" t="n"/>
      <c r="F32" s="16" t="n"/>
      <c r="G32" s="16" t="n"/>
      <c r="H32" s="14" t="n"/>
      <c r="I32" s="15" t="n"/>
      <c r="J32" s="17" t="n"/>
      <c r="K32" s="13" t="n"/>
      <c r="L32" s="14" t="n"/>
      <c r="M32" s="16" t="n"/>
      <c r="N32" s="16" t="n"/>
      <c r="O32" s="15" t="n"/>
      <c r="P32" s="20">
        <f>IF(COUNTA(A32:O32)=0,"",(COUNTA(A32:C32)+IF(COUNTA(D32:E32)&gt;0,1,0)+COUNTA(F32:G32)+IF(G32="Sí",IF(H32&lt;&gt;"",1,0),IF(G32&lt;&gt;"",1,0))+COUNTA(I32:N32))/13)</f>
        <v/>
      </c>
      <c r="Q32" s="21">
        <f>IF(L32="","",MAX(0,TODAY()-L32))</f>
        <v/>
      </c>
      <c r="R32" s="22">
        <f>IF(COUNTA(A32:O32)=0,"",IF(AND(G32="Sí",H32=""),"Revisar fecha de consentimiento",IF(G32="Pendiente","Revisar consentimiento pendiente",IF(AND(OR(F32="Teléfono",F32="WhatsApp"),D32=""),"Falta teléfono preferido",IF(AND(F32="Correo",E32=""),"Falta correo preferido",IF(AND(M32="Activo",L32=""),"Revisar última visita",IF(P32&lt;'Parámetros'!$B$4,"Completar ficha",IF(AND(M32="Activo",L32&lt;&gt;"",Q32&gt;'Parámetros'!$B$3),"Revisar seguimiento","Sin alerta"))))))))</f>
        <v/>
      </c>
      <c r="S32" s="22">
        <f>IF(R32="","",IFERROR(VLOOKUP(R32,'Parámetros'!$G$3:$H$10,2,FALSE),"Revisar captura"))</f>
        <v/>
      </c>
    </row>
    <row r="33">
      <c r="A33" s="13" t="n"/>
      <c r="B33" s="14" t="n"/>
      <c r="C33" s="15" t="n"/>
      <c r="D33" s="13" t="n"/>
      <c r="E33" s="13" t="n"/>
      <c r="F33" s="16" t="n"/>
      <c r="G33" s="16" t="n"/>
      <c r="H33" s="14" t="n"/>
      <c r="I33" s="15" t="n"/>
      <c r="J33" s="17" t="n"/>
      <c r="K33" s="13" t="n"/>
      <c r="L33" s="14" t="n"/>
      <c r="M33" s="16" t="n"/>
      <c r="N33" s="16" t="n"/>
      <c r="O33" s="15" t="n"/>
      <c r="P33" s="11">
        <f>IF(COUNTA(A33:O33)=0,"",(COUNTA(A33:C33)+IF(COUNTA(D33:E33)&gt;0,1,0)+COUNTA(F33:G33)+IF(G33="Sí",IF(H33&lt;&gt;"",1,0),IF(G33&lt;&gt;"",1,0))+COUNTA(I33:N33))/13)</f>
        <v/>
      </c>
      <c r="Q33" s="18">
        <f>IF(L33="","",MAX(0,TODAY()-L33))</f>
        <v/>
      </c>
      <c r="R33" s="19">
        <f>IF(COUNTA(A33:O33)=0,"",IF(AND(G33="Sí",H33=""),"Revisar fecha de consentimiento",IF(G33="Pendiente","Revisar consentimiento pendiente",IF(AND(OR(F33="Teléfono",F33="WhatsApp"),D33=""),"Falta teléfono preferido",IF(AND(F33="Correo",E33=""),"Falta correo preferido",IF(AND(M33="Activo",L33=""),"Revisar última visita",IF(P33&lt;'Parámetros'!$B$4,"Completar ficha",IF(AND(M33="Activo",L33&lt;&gt;"",Q33&gt;'Parámetros'!$B$3),"Revisar seguimiento","Sin alerta"))))))))</f>
        <v/>
      </c>
      <c r="S33" s="19">
        <f>IF(R33="","",IFERROR(VLOOKUP(R33,'Parámetros'!$G$3:$H$10,2,FALSE),"Revisar captura"))</f>
        <v/>
      </c>
    </row>
    <row r="34">
      <c r="A34" s="13" t="n"/>
      <c r="B34" s="14" t="n"/>
      <c r="C34" s="15" t="n"/>
      <c r="D34" s="13" t="n"/>
      <c r="E34" s="13" t="n"/>
      <c r="F34" s="16" t="n"/>
      <c r="G34" s="16" t="n"/>
      <c r="H34" s="14" t="n"/>
      <c r="I34" s="15" t="n"/>
      <c r="J34" s="17" t="n"/>
      <c r="K34" s="13" t="n"/>
      <c r="L34" s="14" t="n"/>
      <c r="M34" s="16" t="n"/>
      <c r="N34" s="16" t="n"/>
      <c r="O34" s="15" t="n"/>
      <c r="P34" s="20">
        <f>IF(COUNTA(A34:O34)=0,"",(COUNTA(A34:C34)+IF(COUNTA(D34:E34)&gt;0,1,0)+COUNTA(F34:G34)+IF(G34="Sí",IF(H34&lt;&gt;"",1,0),IF(G34&lt;&gt;"",1,0))+COUNTA(I34:N34))/13)</f>
        <v/>
      </c>
      <c r="Q34" s="21">
        <f>IF(L34="","",MAX(0,TODAY()-L34))</f>
        <v/>
      </c>
      <c r="R34" s="22">
        <f>IF(COUNTA(A34:O34)=0,"",IF(AND(G34="Sí",H34=""),"Revisar fecha de consentimiento",IF(G34="Pendiente","Revisar consentimiento pendiente",IF(AND(OR(F34="Teléfono",F34="WhatsApp"),D34=""),"Falta teléfono preferido",IF(AND(F34="Correo",E34=""),"Falta correo preferido",IF(AND(M34="Activo",L34=""),"Revisar última visita",IF(P34&lt;'Parámetros'!$B$4,"Completar ficha",IF(AND(M34="Activo",L34&lt;&gt;"",Q34&gt;'Parámetros'!$B$3),"Revisar seguimiento","Sin alerta"))))))))</f>
        <v/>
      </c>
      <c r="S34" s="22">
        <f>IF(R34="","",IFERROR(VLOOKUP(R34,'Parámetros'!$G$3:$H$10,2,FALSE),"Revisar captura"))</f>
        <v/>
      </c>
    </row>
    <row r="35">
      <c r="A35" s="13" t="n"/>
      <c r="B35" s="14" t="n"/>
      <c r="C35" s="15" t="n"/>
      <c r="D35" s="13" t="n"/>
      <c r="E35" s="13" t="n"/>
      <c r="F35" s="16" t="n"/>
      <c r="G35" s="16" t="n"/>
      <c r="H35" s="14" t="n"/>
      <c r="I35" s="15" t="n"/>
      <c r="J35" s="17" t="n"/>
      <c r="K35" s="13" t="n"/>
      <c r="L35" s="14" t="n"/>
      <c r="M35" s="16" t="n"/>
      <c r="N35" s="16" t="n"/>
      <c r="O35" s="15" t="n"/>
      <c r="P35" s="11">
        <f>IF(COUNTA(A35:O35)=0,"",(COUNTA(A35:C35)+IF(COUNTA(D35:E35)&gt;0,1,0)+COUNTA(F35:G35)+IF(G35="Sí",IF(H35&lt;&gt;"",1,0),IF(G35&lt;&gt;"",1,0))+COUNTA(I35:N35))/13)</f>
        <v/>
      </c>
      <c r="Q35" s="18">
        <f>IF(L35="","",MAX(0,TODAY()-L35))</f>
        <v/>
      </c>
      <c r="R35" s="19">
        <f>IF(COUNTA(A35:O35)=0,"",IF(AND(G35="Sí",H35=""),"Revisar fecha de consentimiento",IF(G35="Pendiente","Revisar consentimiento pendiente",IF(AND(OR(F35="Teléfono",F35="WhatsApp"),D35=""),"Falta teléfono preferido",IF(AND(F35="Correo",E35=""),"Falta correo preferido",IF(AND(M35="Activo",L35=""),"Revisar última visita",IF(P35&lt;'Parámetros'!$B$4,"Completar ficha",IF(AND(M35="Activo",L35&lt;&gt;"",Q35&gt;'Parámetros'!$B$3),"Revisar seguimiento","Sin alerta"))))))))</f>
        <v/>
      </c>
      <c r="S35" s="19">
        <f>IF(R35="","",IFERROR(VLOOKUP(R35,'Parámetros'!$G$3:$H$10,2,FALSE),"Revisar captura"))</f>
        <v/>
      </c>
    </row>
    <row r="36">
      <c r="A36" s="13" t="n"/>
      <c r="B36" s="14" t="n"/>
      <c r="C36" s="15" t="n"/>
      <c r="D36" s="13" t="n"/>
      <c r="E36" s="13" t="n"/>
      <c r="F36" s="16" t="n"/>
      <c r="G36" s="16" t="n"/>
      <c r="H36" s="14" t="n"/>
      <c r="I36" s="15" t="n"/>
      <c r="J36" s="17" t="n"/>
      <c r="K36" s="13" t="n"/>
      <c r="L36" s="14" t="n"/>
      <c r="M36" s="16" t="n"/>
      <c r="N36" s="16" t="n"/>
      <c r="O36" s="15" t="n"/>
      <c r="P36" s="20">
        <f>IF(COUNTA(A36:O36)=0,"",(COUNTA(A36:C36)+IF(COUNTA(D36:E36)&gt;0,1,0)+COUNTA(F36:G36)+IF(G36="Sí",IF(H36&lt;&gt;"",1,0),IF(G36&lt;&gt;"",1,0))+COUNTA(I36:N36))/13)</f>
        <v/>
      </c>
      <c r="Q36" s="21">
        <f>IF(L36="","",MAX(0,TODAY()-L36))</f>
        <v/>
      </c>
      <c r="R36" s="22">
        <f>IF(COUNTA(A36:O36)=0,"",IF(AND(G36="Sí",H36=""),"Revisar fecha de consentimiento",IF(G36="Pendiente","Revisar consentimiento pendiente",IF(AND(OR(F36="Teléfono",F36="WhatsApp"),D36=""),"Falta teléfono preferido",IF(AND(F36="Correo",E36=""),"Falta correo preferido",IF(AND(M36="Activo",L36=""),"Revisar última visita",IF(P36&lt;'Parámetros'!$B$4,"Completar ficha",IF(AND(M36="Activo",L36&lt;&gt;"",Q36&gt;'Parámetros'!$B$3),"Revisar seguimiento","Sin alerta"))))))))</f>
        <v/>
      </c>
      <c r="S36" s="22">
        <f>IF(R36="","",IFERROR(VLOOKUP(R36,'Parámetros'!$G$3:$H$10,2,FALSE),"Revisar captura"))</f>
        <v/>
      </c>
    </row>
    <row r="37">
      <c r="A37" s="13" t="n"/>
      <c r="B37" s="14" t="n"/>
      <c r="C37" s="15" t="n"/>
      <c r="D37" s="13" t="n"/>
      <c r="E37" s="13" t="n"/>
      <c r="F37" s="16" t="n"/>
      <c r="G37" s="16" t="n"/>
      <c r="H37" s="14" t="n"/>
      <c r="I37" s="15" t="n"/>
      <c r="J37" s="17" t="n"/>
      <c r="K37" s="13" t="n"/>
      <c r="L37" s="14" t="n"/>
      <c r="M37" s="16" t="n"/>
      <c r="N37" s="16" t="n"/>
      <c r="O37" s="15" t="n"/>
      <c r="P37" s="11">
        <f>IF(COUNTA(A37:O37)=0,"",(COUNTA(A37:C37)+IF(COUNTA(D37:E37)&gt;0,1,0)+COUNTA(F37:G37)+IF(G37="Sí",IF(H37&lt;&gt;"",1,0),IF(G37&lt;&gt;"",1,0))+COUNTA(I37:N37))/13)</f>
        <v/>
      </c>
      <c r="Q37" s="18">
        <f>IF(L37="","",MAX(0,TODAY()-L37))</f>
        <v/>
      </c>
      <c r="R37" s="19">
        <f>IF(COUNTA(A37:O37)=0,"",IF(AND(G37="Sí",H37=""),"Revisar fecha de consentimiento",IF(G37="Pendiente","Revisar consentimiento pendiente",IF(AND(OR(F37="Teléfono",F37="WhatsApp"),D37=""),"Falta teléfono preferido",IF(AND(F37="Correo",E37=""),"Falta correo preferido",IF(AND(M37="Activo",L37=""),"Revisar última visita",IF(P37&lt;'Parámetros'!$B$4,"Completar ficha",IF(AND(M37="Activo",L37&lt;&gt;"",Q37&gt;'Parámetros'!$B$3),"Revisar seguimiento","Sin alerta"))))))))</f>
        <v/>
      </c>
      <c r="S37" s="19">
        <f>IF(R37="","",IFERROR(VLOOKUP(R37,'Parámetros'!$G$3:$H$10,2,FALSE),"Revisar captura"))</f>
        <v/>
      </c>
    </row>
    <row r="38">
      <c r="A38" s="13" t="n"/>
      <c r="B38" s="14" t="n"/>
      <c r="C38" s="15" t="n"/>
      <c r="D38" s="13" t="n"/>
      <c r="E38" s="13" t="n"/>
      <c r="F38" s="16" t="n"/>
      <c r="G38" s="16" t="n"/>
      <c r="H38" s="14" t="n"/>
      <c r="I38" s="15" t="n"/>
      <c r="J38" s="17" t="n"/>
      <c r="K38" s="13" t="n"/>
      <c r="L38" s="14" t="n"/>
      <c r="M38" s="16" t="n"/>
      <c r="N38" s="16" t="n"/>
      <c r="O38" s="15" t="n"/>
      <c r="P38" s="20">
        <f>IF(COUNTA(A38:O38)=0,"",(COUNTA(A38:C38)+IF(COUNTA(D38:E38)&gt;0,1,0)+COUNTA(F38:G38)+IF(G38="Sí",IF(H38&lt;&gt;"",1,0),IF(G38&lt;&gt;"",1,0))+COUNTA(I38:N38))/13)</f>
        <v/>
      </c>
      <c r="Q38" s="21">
        <f>IF(L38="","",MAX(0,TODAY()-L38))</f>
        <v/>
      </c>
      <c r="R38" s="22">
        <f>IF(COUNTA(A38:O38)=0,"",IF(AND(G38="Sí",H38=""),"Revisar fecha de consentimiento",IF(G38="Pendiente","Revisar consentimiento pendiente",IF(AND(OR(F38="Teléfono",F38="WhatsApp"),D38=""),"Falta teléfono preferido",IF(AND(F38="Correo",E38=""),"Falta correo preferido",IF(AND(M38="Activo",L38=""),"Revisar última visita",IF(P38&lt;'Parámetros'!$B$4,"Completar ficha",IF(AND(M38="Activo",L38&lt;&gt;"",Q38&gt;'Parámetros'!$B$3),"Revisar seguimiento","Sin alerta"))))))))</f>
        <v/>
      </c>
      <c r="S38" s="22">
        <f>IF(R38="","",IFERROR(VLOOKUP(R38,'Parámetros'!$G$3:$H$10,2,FALSE),"Revisar captura"))</f>
        <v/>
      </c>
    </row>
    <row r="39">
      <c r="A39" s="13" t="n"/>
      <c r="B39" s="14" t="n"/>
      <c r="C39" s="15" t="n"/>
      <c r="D39" s="13" t="n"/>
      <c r="E39" s="13" t="n"/>
      <c r="F39" s="16" t="n"/>
      <c r="G39" s="16" t="n"/>
      <c r="H39" s="14" t="n"/>
      <c r="I39" s="15" t="n"/>
      <c r="J39" s="17" t="n"/>
      <c r="K39" s="13" t="n"/>
      <c r="L39" s="14" t="n"/>
      <c r="M39" s="16" t="n"/>
      <c r="N39" s="16" t="n"/>
      <c r="O39" s="15" t="n"/>
      <c r="P39" s="11">
        <f>IF(COUNTA(A39:O39)=0,"",(COUNTA(A39:C39)+IF(COUNTA(D39:E39)&gt;0,1,0)+COUNTA(F39:G39)+IF(G39="Sí",IF(H39&lt;&gt;"",1,0),IF(G39&lt;&gt;"",1,0))+COUNTA(I39:N39))/13)</f>
        <v/>
      </c>
      <c r="Q39" s="18">
        <f>IF(L39="","",MAX(0,TODAY()-L39))</f>
        <v/>
      </c>
      <c r="R39" s="19">
        <f>IF(COUNTA(A39:O39)=0,"",IF(AND(G39="Sí",H39=""),"Revisar fecha de consentimiento",IF(G39="Pendiente","Revisar consentimiento pendiente",IF(AND(OR(F39="Teléfono",F39="WhatsApp"),D39=""),"Falta teléfono preferido",IF(AND(F39="Correo",E39=""),"Falta correo preferido",IF(AND(M39="Activo",L39=""),"Revisar última visita",IF(P39&lt;'Parámetros'!$B$4,"Completar ficha",IF(AND(M39="Activo",L39&lt;&gt;"",Q39&gt;'Parámetros'!$B$3),"Revisar seguimiento","Sin alerta"))))))))</f>
        <v/>
      </c>
      <c r="S39" s="19">
        <f>IF(R39="","",IFERROR(VLOOKUP(R39,'Parámetros'!$G$3:$H$10,2,FALSE),"Revisar captura"))</f>
        <v/>
      </c>
    </row>
    <row r="40">
      <c r="A40" s="13" t="n"/>
      <c r="B40" s="14" t="n"/>
      <c r="C40" s="15" t="n"/>
      <c r="D40" s="13" t="n"/>
      <c r="E40" s="13" t="n"/>
      <c r="F40" s="16" t="n"/>
      <c r="G40" s="16" t="n"/>
      <c r="H40" s="14" t="n"/>
      <c r="I40" s="15" t="n"/>
      <c r="J40" s="17" t="n"/>
      <c r="K40" s="13" t="n"/>
      <c r="L40" s="14" t="n"/>
      <c r="M40" s="16" t="n"/>
      <c r="N40" s="16" t="n"/>
      <c r="O40" s="15" t="n"/>
      <c r="P40" s="20">
        <f>IF(COUNTA(A40:O40)=0,"",(COUNTA(A40:C40)+IF(COUNTA(D40:E40)&gt;0,1,0)+COUNTA(F40:G40)+IF(G40="Sí",IF(H40&lt;&gt;"",1,0),IF(G40&lt;&gt;"",1,0))+COUNTA(I40:N40))/13)</f>
        <v/>
      </c>
      <c r="Q40" s="21">
        <f>IF(L40="","",MAX(0,TODAY()-L40))</f>
        <v/>
      </c>
      <c r="R40" s="22">
        <f>IF(COUNTA(A40:O40)=0,"",IF(AND(G40="Sí",H40=""),"Revisar fecha de consentimiento",IF(G40="Pendiente","Revisar consentimiento pendiente",IF(AND(OR(F40="Teléfono",F40="WhatsApp"),D40=""),"Falta teléfono preferido",IF(AND(F40="Correo",E40=""),"Falta correo preferido",IF(AND(M40="Activo",L40=""),"Revisar última visita",IF(P40&lt;'Parámetros'!$B$4,"Completar ficha",IF(AND(M40="Activo",L40&lt;&gt;"",Q40&gt;'Parámetros'!$B$3),"Revisar seguimiento","Sin alerta"))))))))</f>
        <v/>
      </c>
      <c r="S40" s="22">
        <f>IF(R40="","",IFERROR(VLOOKUP(R40,'Parámetros'!$G$3:$H$10,2,FALSE),"Revisar captura"))</f>
        <v/>
      </c>
    </row>
    <row r="41">
      <c r="A41" s="13" t="n"/>
      <c r="B41" s="14" t="n"/>
      <c r="C41" s="15" t="n"/>
      <c r="D41" s="13" t="n"/>
      <c r="E41" s="13" t="n"/>
      <c r="F41" s="16" t="n"/>
      <c r="G41" s="16" t="n"/>
      <c r="H41" s="14" t="n"/>
      <c r="I41" s="15" t="n"/>
      <c r="J41" s="17" t="n"/>
      <c r="K41" s="13" t="n"/>
      <c r="L41" s="14" t="n"/>
      <c r="M41" s="16" t="n"/>
      <c r="N41" s="16" t="n"/>
      <c r="O41" s="15" t="n"/>
      <c r="P41" s="11">
        <f>IF(COUNTA(A41:O41)=0,"",(COUNTA(A41:C41)+IF(COUNTA(D41:E41)&gt;0,1,0)+COUNTA(F41:G41)+IF(G41="Sí",IF(H41&lt;&gt;"",1,0),IF(G41&lt;&gt;"",1,0))+COUNTA(I41:N41))/13)</f>
        <v/>
      </c>
      <c r="Q41" s="18">
        <f>IF(L41="","",MAX(0,TODAY()-L41))</f>
        <v/>
      </c>
      <c r="R41" s="19">
        <f>IF(COUNTA(A41:O41)=0,"",IF(AND(G41="Sí",H41=""),"Revisar fecha de consentimiento",IF(G41="Pendiente","Revisar consentimiento pendiente",IF(AND(OR(F41="Teléfono",F41="WhatsApp"),D41=""),"Falta teléfono preferido",IF(AND(F41="Correo",E41=""),"Falta correo preferido",IF(AND(M41="Activo",L41=""),"Revisar última visita",IF(P41&lt;'Parámetros'!$B$4,"Completar ficha",IF(AND(M41="Activo",L41&lt;&gt;"",Q41&gt;'Parámetros'!$B$3),"Revisar seguimiento","Sin alerta"))))))))</f>
        <v/>
      </c>
      <c r="S41" s="19">
        <f>IF(R41="","",IFERROR(VLOOKUP(R41,'Parámetros'!$G$3:$H$10,2,FALSE),"Revisar captura"))</f>
        <v/>
      </c>
    </row>
    <row r="42">
      <c r="A42" s="13" t="n"/>
      <c r="B42" s="14" t="n"/>
      <c r="C42" s="15" t="n"/>
      <c r="D42" s="13" t="n"/>
      <c r="E42" s="13" t="n"/>
      <c r="F42" s="16" t="n"/>
      <c r="G42" s="16" t="n"/>
      <c r="H42" s="14" t="n"/>
      <c r="I42" s="15" t="n"/>
      <c r="J42" s="17" t="n"/>
      <c r="K42" s="13" t="n"/>
      <c r="L42" s="14" t="n"/>
      <c r="M42" s="16" t="n"/>
      <c r="N42" s="16" t="n"/>
      <c r="O42" s="15" t="n"/>
      <c r="P42" s="20">
        <f>IF(COUNTA(A42:O42)=0,"",(COUNTA(A42:C42)+IF(COUNTA(D42:E42)&gt;0,1,0)+COUNTA(F42:G42)+IF(G42="Sí",IF(H42&lt;&gt;"",1,0),IF(G42&lt;&gt;"",1,0))+COUNTA(I42:N42))/13)</f>
        <v/>
      </c>
      <c r="Q42" s="21">
        <f>IF(L42="","",MAX(0,TODAY()-L42))</f>
        <v/>
      </c>
      <c r="R42" s="22">
        <f>IF(COUNTA(A42:O42)=0,"",IF(AND(G42="Sí",H42=""),"Revisar fecha de consentimiento",IF(G42="Pendiente","Revisar consentimiento pendiente",IF(AND(OR(F42="Teléfono",F42="WhatsApp"),D42=""),"Falta teléfono preferido",IF(AND(F42="Correo",E42=""),"Falta correo preferido",IF(AND(M42="Activo",L42=""),"Revisar última visita",IF(P42&lt;'Parámetros'!$B$4,"Completar ficha",IF(AND(M42="Activo",L42&lt;&gt;"",Q42&gt;'Parámetros'!$B$3),"Revisar seguimiento","Sin alerta"))))))))</f>
        <v/>
      </c>
      <c r="S42" s="22">
        <f>IF(R42="","",IFERROR(VLOOKUP(R42,'Parámetros'!$G$3:$H$10,2,FALSE),"Revisar captura"))</f>
        <v/>
      </c>
    </row>
    <row r="43">
      <c r="A43" s="13" t="n"/>
      <c r="B43" s="14" t="n"/>
      <c r="C43" s="15" t="n"/>
      <c r="D43" s="13" t="n"/>
      <c r="E43" s="13" t="n"/>
      <c r="F43" s="16" t="n"/>
      <c r="G43" s="16" t="n"/>
      <c r="H43" s="14" t="n"/>
      <c r="I43" s="15" t="n"/>
      <c r="J43" s="17" t="n"/>
      <c r="K43" s="13" t="n"/>
      <c r="L43" s="14" t="n"/>
      <c r="M43" s="16" t="n"/>
      <c r="N43" s="16" t="n"/>
      <c r="O43" s="15" t="n"/>
      <c r="P43" s="11">
        <f>IF(COUNTA(A43:O43)=0,"",(COUNTA(A43:C43)+IF(COUNTA(D43:E43)&gt;0,1,0)+COUNTA(F43:G43)+IF(G43="Sí",IF(H43&lt;&gt;"",1,0),IF(G43&lt;&gt;"",1,0))+COUNTA(I43:N43))/13)</f>
        <v/>
      </c>
      <c r="Q43" s="18">
        <f>IF(L43="","",MAX(0,TODAY()-L43))</f>
        <v/>
      </c>
      <c r="R43" s="19">
        <f>IF(COUNTA(A43:O43)=0,"",IF(AND(G43="Sí",H43=""),"Revisar fecha de consentimiento",IF(G43="Pendiente","Revisar consentimiento pendiente",IF(AND(OR(F43="Teléfono",F43="WhatsApp"),D43=""),"Falta teléfono preferido",IF(AND(F43="Correo",E43=""),"Falta correo preferido",IF(AND(M43="Activo",L43=""),"Revisar última visita",IF(P43&lt;'Parámetros'!$B$4,"Completar ficha",IF(AND(M43="Activo",L43&lt;&gt;"",Q43&gt;'Parámetros'!$B$3),"Revisar seguimiento","Sin alerta"))))))))</f>
        <v/>
      </c>
      <c r="S43" s="19">
        <f>IF(R43="","",IFERROR(VLOOKUP(R43,'Parámetros'!$G$3:$H$10,2,FALSE),"Revisar captura"))</f>
        <v/>
      </c>
    </row>
    <row r="44">
      <c r="A44" s="13" t="n"/>
      <c r="B44" s="14" t="n"/>
      <c r="C44" s="15" t="n"/>
      <c r="D44" s="13" t="n"/>
      <c r="E44" s="13" t="n"/>
      <c r="F44" s="16" t="n"/>
      <c r="G44" s="16" t="n"/>
      <c r="H44" s="14" t="n"/>
      <c r="I44" s="15" t="n"/>
      <c r="J44" s="17" t="n"/>
      <c r="K44" s="13" t="n"/>
      <c r="L44" s="14" t="n"/>
      <c r="M44" s="16" t="n"/>
      <c r="N44" s="16" t="n"/>
      <c r="O44" s="15" t="n"/>
      <c r="P44" s="20">
        <f>IF(COUNTA(A44:O44)=0,"",(COUNTA(A44:C44)+IF(COUNTA(D44:E44)&gt;0,1,0)+COUNTA(F44:G44)+IF(G44="Sí",IF(H44&lt;&gt;"",1,0),IF(G44&lt;&gt;"",1,0))+COUNTA(I44:N44))/13)</f>
        <v/>
      </c>
      <c r="Q44" s="21">
        <f>IF(L44="","",MAX(0,TODAY()-L44))</f>
        <v/>
      </c>
      <c r="R44" s="22">
        <f>IF(COUNTA(A44:O44)=0,"",IF(AND(G44="Sí",H44=""),"Revisar fecha de consentimiento",IF(G44="Pendiente","Revisar consentimiento pendiente",IF(AND(OR(F44="Teléfono",F44="WhatsApp"),D44=""),"Falta teléfono preferido",IF(AND(F44="Correo",E44=""),"Falta correo preferido",IF(AND(M44="Activo",L44=""),"Revisar última visita",IF(P44&lt;'Parámetros'!$B$4,"Completar ficha",IF(AND(M44="Activo",L44&lt;&gt;"",Q44&gt;'Parámetros'!$B$3),"Revisar seguimiento","Sin alerta"))))))))</f>
        <v/>
      </c>
      <c r="S44" s="22">
        <f>IF(R44="","",IFERROR(VLOOKUP(R44,'Parámetros'!$G$3:$H$10,2,FALSE),"Revisar captura"))</f>
        <v/>
      </c>
    </row>
    <row r="45">
      <c r="A45" s="13" t="n"/>
      <c r="B45" s="14" t="n"/>
      <c r="C45" s="15" t="n"/>
      <c r="D45" s="13" t="n"/>
      <c r="E45" s="13" t="n"/>
      <c r="F45" s="16" t="n"/>
      <c r="G45" s="16" t="n"/>
      <c r="H45" s="14" t="n"/>
      <c r="I45" s="15" t="n"/>
      <c r="J45" s="17" t="n"/>
      <c r="K45" s="13" t="n"/>
      <c r="L45" s="14" t="n"/>
      <c r="M45" s="16" t="n"/>
      <c r="N45" s="16" t="n"/>
      <c r="O45" s="15" t="n"/>
      <c r="P45" s="11">
        <f>IF(COUNTA(A45:O45)=0,"",(COUNTA(A45:C45)+IF(COUNTA(D45:E45)&gt;0,1,0)+COUNTA(F45:G45)+IF(G45="Sí",IF(H45&lt;&gt;"",1,0),IF(G45&lt;&gt;"",1,0))+COUNTA(I45:N45))/13)</f>
        <v/>
      </c>
      <c r="Q45" s="18">
        <f>IF(L45="","",MAX(0,TODAY()-L45))</f>
        <v/>
      </c>
      <c r="R45" s="19">
        <f>IF(COUNTA(A45:O45)=0,"",IF(AND(G45="Sí",H45=""),"Revisar fecha de consentimiento",IF(G45="Pendiente","Revisar consentimiento pendiente",IF(AND(OR(F45="Teléfono",F45="WhatsApp"),D45=""),"Falta teléfono preferido",IF(AND(F45="Correo",E45=""),"Falta correo preferido",IF(AND(M45="Activo",L45=""),"Revisar última visita",IF(P45&lt;'Parámetros'!$B$4,"Completar ficha",IF(AND(M45="Activo",L45&lt;&gt;"",Q45&gt;'Parámetros'!$B$3),"Revisar seguimiento","Sin alerta"))))))))</f>
        <v/>
      </c>
      <c r="S45" s="19">
        <f>IF(R45="","",IFERROR(VLOOKUP(R45,'Parámetros'!$G$3:$H$10,2,FALSE),"Revisar captura"))</f>
        <v/>
      </c>
    </row>
    <row r="46">
      <c r="A46" s="13" t="n"/>
      <c r="B46" s="14" t="n"/>
      <c r="C46" s="15" t="n"/>
      <c r="D46" s="13" t="n"/>
      <c r="E46" s="13" t="n"/>
      <c r="F46" s="16" t="n"/>
      <c r="G46" s="16" t="n"/>
      <c r="H46" s="14" t="n"/>
      <c r="I46" s="15" t="n"/>
      <c r="J46" s="17" t="n"/>
      <c r="K46" s="13" t="n"/>
      <c r="L46" s="14" t="n"/>
      <c r="M46" s="16" t="n"/>
      <c r="N46" s="16" t="n"/>
      <c r="O46" s="15" t="n"/>
      <c r="P46" s="20">
        <f>IF(COUNTA(A46:O46)=0,"",(COUNTA(A46:C46)+IF(COUNTA(D46:E46)&gt;0,1,0)+COUNTA(F46:G46)+IF(G46="Sí",IF(H46&lt;&gt;"",1,0),IF(G46&lt;&gt;"",1,0))+COUNTA(I46:N46))/13)</f>
        <v/>
      </c>
      <c r="Q46" s="21">
        <f>IF(L46="","",MAX(0,TODAY()-L46))</f>
        <v/>
      </c>
      <c r="R46" s="22">
        <f>IF(COUNTA(A46:O46)=0,"",IF(AND(G46="Sí",H46=""),"Revisar fecha de consentimiento",IF(G46="Pendiente","Revisar consentimiento pendiente",IF(AND(OR(F46="Teléfono",F46="WhatsApp"),D46=""),"Falta teléfono preferido",IF(AND(F46="Correo",E46=""),"Falta correo preferido",IF(AND(M46="Activo",L46=""),"Revisar última visita",IF(P46&lt;'Parámetros'!$B$4,"Completar ficha",IF(AND(M46="Activo",L46&lt;&gt;"",Q46&gt;'Parámetros'!$B$3),"Revisar seguimiento","Sin alerta"))))))))</f>
        <v/>
      </c>
      <c r="S46" s="22">
        <f>IF(R46="","",IFERROR(VLOOKUP(R46,'Parámetros'!$G$3:$H$10,2,FALSE),"Revisar captura"))</f>
        <v/>
      </c>
    </row>
    <row r="47">
      <c r="A47" s="13" t="n"/>
      <c r="B47" s="14" t="n"/>
      <c r="C47" s="15" t="n"/>
      <c r="D47" s="13" t="n"/>
      <c r="E47" s="13" t="n"/>
      <c r="F47" s="16" t="n"/>
      <c r="G47" s="16" t="n"/>
      <c r="H47" s="14" t="n"/>
      <c r="I47" s="15" t="n"/>
      <c r="J47" s="17" t="n"/>
      <c r="K47" s="13" t="n"/>
      <c r="L47" s="14" t="n"/>
      <c r="M47" s="16" t="n"/>
      <c r="N47" s="16" t="n"/>
      <c r="O47" s="15" t="n"/>
      <c r="P47" s="11">
        <f>IF(COUNTA(A47:O47)=0,"",(COUNTA(A47:C47)+IF(COUNTA(D47:E47)&gt;0,1,0)+COUNTA(F47:G47)+IF(G47="Sí",IF(H47&lt;&gt;"",1,0),IF(G47&lt;&gt;"",1,0))+COUNTA(I47:N47))/13)</f>
        <v/>
      </c>
      <c r="Q47" s="18">
        <f>IF(L47="","",MAX(0,TODAY()-L47))</f>
        <v/>
      </c>
      <c r="R47" s="19">
        <f>IF(COUNTA(A47:O47)=0,"",IF(AND(G47="Sí",H47=""),"Revisar fecha de consentimiento",IF(G47="Pendiente","Revisar consentimiento pendiente",IF(AND(OR(F47="Teléfono",F47="WhatsApp"),D47=""),"Falta teléfono preferido",IF(AND(F47="Correo",E47=""),"Falta correo preferido",IF(AND(M47="Activo",L47=""),"Revisar última visita",IF(P47&lt;'Parámetros'!$B$4,"Completar ficha",IF(AND(M47="Activo",L47&lt;&gt;"",Q47&gt;'Parámetros'!$B$3),"Revisar seguimiento","Sin alerta"))))))))</f>
        <v/>
      </c>
      <c r="S47" s="19">
        <f>IF(R47="","",IFERROR(VLOOKUP(R47,'Parámetros'!$G$3:$H$10,2,FALSE),"Revisar captura"))</f>
        <v/>
      </c>
    </row>
    <row r="48">
      <c r="A48" s="13" t="n"/>
      <c r="B48" s="14" t="n"/>
      <c r="C48" s="15" t="n"/>
      <c r="D48" s="13" t="n"/>
      <c r="E48" s="13" t="n"/>
      <c r="F48" s="16" t="n"/>
      <c r="G48" s="16" t="n"/>
      <c r="H48" s="14" t="n"/>
      <c r="I48" s="15" t="n"/>
      <c r="J48" s="17" t="n"/>
      <c r="K48" s="13" t="n"/>
      <c r="L48" s="14" t="n"/>
      <c r="M48" s="16" t="n"/>
      <c r="N48" s="16" t="n"/>
      <c r="O48" s="15" t="n"/>
      <c r="P48" s="20">
        <f>IF(COUNTA(A48:O48)=0,"",(COUNTA(A48:C48)+IF(COUNTA(D48:E48)&gt;0,1,0)+COUNTA(F48:G48)+IF(G48="Sí",IF(H48&lt;&gt;"",1,0),IF(G48&lt;&gt;"",1,0))+COUNTA(I48:N48))/13)</f>
        <v/>
      </c>
      <c r="Q48" s="21">
        <f>IF(L48="","",MAX(0,TODAY()-L48))</f>
        <v/>
      </c>
      <c r="R48" s="22">
        <f>IF(COUNTA(A48:O48)=0,"",IF(AND(G48="Sí",H48=""),"Revisar fecha de consentimiento",IF(G48="Pendiente","Revisar consentimiento pendiente",IF(AND(OR(F48="Teléfono",F48="WhatsApp"),D48=""),"Falta teléfono preferido",IF(AND(F48="Correo",E48=""),"Falta correo preferido",IF(AND(M48="Activo",L48=""),"Revisar última visita",IF(P48&lt;'Parámetros'!$B$4,"Completar ficha",IF(AND(M48="Activo",L48&lt;&gt;"",Q48&gt;'Parámetros'!$B$3),"Revisar seguimiento","Sin alerta"))))))))</f>
        <v/>
      </c>
      <c r="S48" s="22">
        <f>IF(R48="","",IFERROR(VLOOKUP(R48,'Parámetros'!$G$3:$H$10,2,FALSE),"Revisar captura"))</f>
        <v/>
      </c>
    </row>
    <row r="49">
      <c r="A49" s="13" t="n"/>
      <c r="B49" s="14" t="n"/>
      <c r="C49" s="15" t="n"/>
      <c r="D49" s="13" t="n"/>
      <c r="E49" s="13" t="n"/>
      <c r="F49" s="16" t="n"/>
      <c r="G49" s="16" t="n"/>
      <c r="H49" s="14" t="n"/>
      <c r="I49" s="15" t="n"/>
      <c r="J49" s="17" t="n"/>
      <c r="K49" s="13" t="n"/>
      <c r="L49" s="14" t="n"/>
      <c r="M49" s="16" t="n"/>
      <c r="N49" s="16" t="n"/>
      <c r="O49" s="15" t="n"/>
      <c r="P49" s="11">
        <f>IF(COUNTA(A49:O49)=0,"",(COUNTA(A49:C49)+IF(COUNTA(D49:E49)&gt;0,1,0)+COUNTA(F49:G49)+IF(G49="Sí",IF(H49&lt;&gt;"",1,0),IF(G49&lt;&gt;"",1,0))+COUNTA(I49:N49))/13)</f>
        <v/>
      </c>
      <c r="Q49" s="18">
        <f>IF(L49="","",MAX(0,TODAY()-L49))</f>
        <v/>
      </c>
      <c r="R49" s="19">
        <f>IF(COUNTA(A49:O49)=0,"",IF(AND(G49="Sí",H49=""),"Revisar fecha de consentimiento",IF(G49="Pendiente","Revisar consentimiento pendiente",IF(AND(OR(F49="Teléfono",F49="WhatsApp"),D49=""),"Falta teléfono preferido",IF(AND(F49="Correo",E49=""),"Falta correo preferido",IF(AND(M49="Activo",L49=""),"Revisar última visita",IF(P49&lt;'Parámetros'!$B$4,"Completar ficha",IF(AND(M49="Activo",L49&lt;&gt;"",Q49&gt;'Parámetros'!$B$3),"Revisar seguimiento","Sin alerta"))))))))</f>
        <v/>
      </c>
      <c r="S49" s="19">
        <f>IF(R49="","",IFERROR(VLOOKUP(R49,'Parámetros'!$G$3:$H$10,2,FALSE),"Revisar captura"))</f>
        <v/>
      </c>
    </row>
    <row r="50">
      <c r="A50" s="13" t="n"/>
      <c r="B50" s="14" t="n"/>
      <c r="C50" s="15" t="n"/>
      <c r="D50" s="13" t="n"/>
      <c r="E50" s="13" t="n"/>
      <c r="F50" s="16" t="n"/>
      <c r="G50" s="16" t="n"/>
      <c r="H50" s="14" t="n"/>
      <c r="I50" s="15" t="n"/>
      <c r="J50" s="17" t="n"/>
      <c r="K50" s="13" t="n"/>
      <c r="L50" s="14" t="n"/>
      <c r="M50" s="16" t="n"/>
      <c r="N50" s="16" t="n"/>
      <c r="O50" s="15" t="n"/>
      <c r="P50" s="20">
        <f>IF(COUNTA(A50:O50)=0,"",(COUNTA(A50:C50)+IF(COUNTA(D50:E50)&gt;0,1,0)+COUNTA(F50:G50)+IF(G50="Sí",IF(H50&lt;&gt;"",1,0),IF(G50&lt;&gt;"",1,0))+COUNTA(I50:N50))/13)</f>
        <v/>
      </c>
      <c r="Q50" s="21">
        <f>IF(L50="","",MAX(0,TODAY()-L50))</f>
        <v/>
      </c>
      <c r="R50" s="22">
        <f>IF(COUNTA(A50:O50)=0,"",IF(AND(G50="Sí",H50=""),"Revisar fecha de consentimiento",IF(G50="Pendiente","Revisar consentimiento pendiente",IF(AND(OR(F50="Teléfono",F50="WhatsApp"),D50=""),"Falta teléfono preferido",IF(AND(F50="Correo",E50=""),"Falta correo preferido",IF(AND(M50="Activo",L50=""),"Revisar última visita",IF(P50&lt;'Parámetros'!$B$4,"Completar ficha",IF(AND(M50="Activo",L50&lt;&gt;"",Q50&gt;'Parámetros'!$B$3),"Revisar seguimiento","Sin alerta"))))))))</f>
        <v/>
      </c>
      <c r="S50" s="22">
        <f>IF(R50="","",IFERROR(VLOOKUP(R50,'Parámetros'!$G$3:$H$10,2,FALSE),"Revisar captura"))</f>
        <v/>
      </c>
    </row>
    <row r="51">
      <c r="A51" s="13" t="n"/>
      <c r="B51" s="14" t="n"/>
      <c r="C51" s="15" t="n"/>
      <c r="D51" s="13" t="n"/>
      <c r="E51" s="13" t="n"/>
      <c r="F51" s="16" t="n"/>
      <c r="G51" s="16" t="n"/>
      <c r="H51" s="14" t="n"/>
      <c r="I51" s="15" t="n"/>
      <c r="J51" s="17" t="n"/>
      <c r="K51" s="13" t="n"/>
      <c r="L51" s="14" t="n"/>
      <c r="M51" s="16" t="n"/>
      <c r="N51" s="16" t="n"/>
      <c r="O51" s="15" t="n"/>
      <c r="P51" s="11">
        <f>IF(COUNTA(A51:O51)=0,"",(COUNTA(A51:C51)+IF(COUNTA(D51:E51)&gt;0,1,0)+COUNTA(F51:G51)+IF(G51="Sí",IF(H51&lt;&gt;"",1,0),IF(G51&lt;&gt;"",1,0))+COUNTA(I51:N51))/13)</f>
        <v/>
      </c>
      <c r="Q51" s="18">
        <f>IF(L51="","",MAX(0,TODAY()-L51))</f>
        <v/>
      </c>
      <c r="R51" s="19">
        <f>IF(COUNTA(A51:O51)=0,"",IF(AND(G51="Sí",H51=""),"Revisar fecha de consentimiento",IF(G51="Pendiente","Revisar consentimiento pendiente",IF(AND(OR(F51="Teléfono",F51="WhatsApp"),D51=""),"Falta teléfono preferido",IF(AND(F51="Correo",E51=""),"Falta correo preferido",IF(AND(M51="Activo",L51=""),"Revisar última visita",IF(P51&lt;'Parámetros'!$B$4,"Completar ficha",IF(AND(M51="Activo",L51&lt;&gt;"",Q51&gt;'Parámetros'!$B$3),"Revisar seguimiento","Sin alerta"))))))))</f>
        <v/>
      </c>
      <c r="S51" s="19">
        <f>IF(R51="","",IFERROR(VLOOKUP(R51,'Parámetros'!$G$3:$H$10,2,FALSE),"Revisar captura"))</f>
        <v/>
      </c>
    </row>
    <row r="52">
      <c r="A52" s="13" t="n"/>
      <c r="B52" s="14" t="n"/>
      <c r="C52" s="15" t="n"/>
      <c r="D52" s="13" t="n"/>
      <c r="E52" s="13" t="n"/>
      <c r="F52" s="16" t="n"/>
      <c r="G52" s="16" t="n"/>
      <c r="H52" s="14" t="n"/>
      <c r="I52" s="15" t="n"/>
      <c r="J52" s="17" t="n"/>
      <c r="K52" s="13" t="n"/>
      <c r="L52" s="14" t="n"/>
      <c r="M52" s="16" t="n"/>
      <c r="N52" s="16" t="n"/>
      <c r="O52" s="15" t="n"/>
      <c r="P52" s="20">
        <f>IF(COUNTA(A52:O52)=0,"",(COUNTA(A52:C52)+IF(COUNTA(D52:E52)&gt;0,1,0)+COUNTA(F52:G52)+IF(G52="Sí",IF(H52&lt;&gt;"",1,0),IF(G52&lt;&gt;"",1,0))+COUNTA(I52:N52))/13)</f>
        <v/>
      </c>
      <c r="Q52" s="21">
        <f>IF(L52="","",MAX(0,TODAY()-L52))</f>
        <v/>
      </c>
      <c r="R52" s="22">
        <f>IF(COUNTA(A52:O52)=0,"",IF(AND(G52="Sí",H52=""),"Revisar fecha de consentimiento",IF(G52="Pendiente","Revisar consentimiento pendiente",IF(AND(OR(F52="Teléfono",F52="WhatsApp"),D52=""),"Falta teléfono preferido",IF(AND(F52="Correo",E52=""),"Falta correo preferido",IF(AND(M52="Activo",L52=""),"Revisar última visita",IF(P52&lt;'Parámetros'!$B$4,"Completar ficha",IF(AND(M52="Activo",L52&lt;&gt;"",Q52&gt;'Parámetros'!$B$3),"Revisar seguimiento","Sin alerta"))))))))</f>
        <v/>
      </c>
      <c r="S52" s="22">
        <f>IF(R52="","",IFERROR(VLOOKUP(R52,'Parámetros'!$G$3:$H$10,2,FALSE),"Revisar captura"))</f>
        <v/>
      </c>
    </row>
    <row r="53">
      <c r="A53" s="13" t="n"/>
      <c r="B53" s="14" t="n"/>
      <c r="C53" s="15" t="n"/>
      <c r="D53" s="13" t="n"/>
      <c r="E53" s="13" t="n"/>
      <c r="F53" s="16" t="n"/>
      <c r="G53" s="16" t="n"/>
      <c r="H53" s="14" t="n"/>
      <c r="I53" s="15" t="n"/>
      <c r="J53" s="17" t="n"/>
      <c r="K53" s="13" t="n"/>
      <c r="L53" s="14" t="n"/>
      <c r="M53" s="16" t="n"/>
      <c r="N53" s="16" t="n"/>
      <c r="O53" s="15" t="n"/>
      <c r="P53" s="11">
        <f>IF(COUNTA(A53:O53)=0,"",(COUNTA(A53:C53)+IF(COUNTA(D53:E53)&gt;0,1,0)+COUNTA(F53:G53)+IF(G53="Sí",IF(H53&lt;&gt;"",1,0),IF(G53&lt;&gt;"",1,0))+COUNTA(I53:N53))/13)</f>
        <v/>
      </c>
      <c r="Q53" s="18">
        <f>IF(L53="","",MAX(0,TODAY()-L53))</f>
        <v/>
      </c>
      <c r="R53" s="19">
        <f>IF(COUNTA(A53:O53)=0,"",IF(AND(G53="Sí",H53=""),"Revisar fecha de consentimiento",IF(G53="Pendiente","Revisar consentimiento pendiente",IF(AND(OR(F53="Teléfono",F53="WhatsApp"),D53=""),"Falta teléfono preferido",IF(AND(F53="Correo",E53=""),"Falta correo preferido",IF(AND(M53="Activo",L53=""),"Revisar última visita",IF(P53&lt;'Parámetros'!$B$4,"Completar ficha",IF(AND(M53="Activo",L53&lt;&gt;"",Q53&gt;'Parámetros'!$B$3),"Revisar seguimiento","Sin alerta"))))))))</f>
        <v/>
      </c>
      <c r="S53" s="19">
        <f>IF(R53="","",IFERROR(VLOOKUP(R53,'Parámetros'!$G$3:$H$10,2,FALSE),"Revisar captura"))</f>
        <v/>
      </c>
    </row>
    <row r="54">
      <c r="A54" s="13" t="n"/>
      <c r="B54" s="14" t="n"/>
      <c r="C54" s="15" t="n"/>
      <c r="D54" s="13" t="n"/>
      <c r="E54" s="13" t="n"/>
      <c r="F54" s="16" t="n"/>
      <c r="G54" s="16" t="n"/>
      <c r="H54" s="14" t="n"/>
      <c r="I54" s="15" t="n"/>
      <c r="J54" s="17" t="n"/>
      <c r="K54" s="13" t="n"/>
      <c r="L54" s="14" t="n"/>
      <c r="M54" s="16" t="n"/>
      <c r="N54" s="16" t="n"/>
      <c r="O54" s="15" t="n"/>
      <c r="P54" s="20">
        <f>IF(COUNTA(A54:O54)=0,"",(COUNTA(A54:C54)+IF(COUNTA(D54:E54)&gt;0,1,0)+COUNTA(F54:G54)+IF(G54="Sí",IF(H54&lt;&gt;"",1,0),IF(G54&lt;&gt;"",1,0))+COUNTA(I54:N54))/13)</f>
        <v/>
      </c>
      <c r="Q54" s="21">
        <f>IF(L54="","",MAX(0,TODAY()-L54))</f>
        <v/>
      </c>
      <c r="R54" s="22">
        <f>IF(COUNTA(A54:O54)=0,"",IF(AND(G54="Sí",H54=""),"Revisar fecha de consentimiento",IF(G54="Pendiente","Revisar consentimiento pendiente",IF(AND(OR(F54="Teléfono",F54="WhatsApp"),D54=""),"Falta teléfono preferido",IF(AND(F54="Correo",E54=""),"Falta correo preferido",IF(AND(M54="Activo",L54=""),"Revisar última visita",IF(P54&lt;'Parámetros'!$B$4,"Completar ficha",IF(AND(M54="Activo",L54&lt;&gt;"",Q54&gt;'Parámetros'!$B$3),"Revisar seguimiento","Sin alerta"))))))))</f>
        <v/>
      </c>
      <c r="S54" s="22">
        <f>IF(R54="","",IFERROR(VLOOKUP(R54,'Parámetros'!$G$3:$H$10,2,FALSE),"Revisar captura"))</f>
        <v/>
      </c>
    </row>
    <row r="55">
      <c r="A55" s="13" t="n"/>
      <c r="B55" s="14" t="n"/>
      <c r="C55" s="15" t="n"/>
      <c r="D55" s="13" t="n"/>
      <c r="E55" s="13" t="n"/>
      <c r="F55" s="16" t="n"/>
      <c r="G55" s="16" t="n"/>
      <c r="H55" s="14" t="n"/>
      <c r="I55" s="15" t="n"/>
      <c r="J55" s="17" t="n"/>
      <c r="K55" s="13" t="n"/>
      <c r="L55" s="14" t="n"/>
      <c r="M55" s="16" t="n"/>
      <c r="N55" s="16" t="n"/>
      <c r="O55" s="15" t="n"/>
      <c r="P55" s="11">
        <f>IF(COUNTA(A55:O55)=0,"",(COUNTA(A55:C55)+IF(COUNTA(D55:E55)&gt;0,1,0)+COUNTA(F55:G55)+IF(G55="Sí",IF(H55&lt;&gt;"",1,0),IF(G55&lt;&gt;"",1,0))+COUNTA(I55:N55))/13)</f>
        <v/>
      </c>
      <c r="Q55" s="18">
        <f>IF(L55="","",MAX(0,TODAY()-L55))</f>
        <v/>
      </c>
      <c r="R55" s="19">
        <f>IF(COUNTA(A55:O55)=0,"",IF(AND(G55="Sí",H55=""),"Revisar fecha de consentimiento",IF(G55="Pendiente","Revisar consentimiento pendiente",IF(AND(OR(F55="Teléfono",F55="WhatsApp"),D55=""),"Falta teléfono preferido",IF(AND(F55="Correo",E55=""),"Falta correo preferido",IF(AND(M55="Activo",L55=""),"Revisar última visita",IF(P55&lt;'Parámetros'!$B$4,"Completar ficha",IF(AND(M55="Activo",L55&lt;&gt;"",Q55&gt;'Parámetros'!$B$3),"Revisar seguimiento","Sin alerta"))))))))</f>
        <v/>
      </c>
      <c r="S55" s="19">
        <f>IF(R55="","",IFERROR(VLOOKUP(R55,'Parámetros'!$G$3:$H$10,2,FALSE),"Revisar captura"))</f>
        <v/>
      </c>
    </row>
    <row r="56">
      <c r="A56" s="13" t="n"/>
      <c r="B56" s="14" t="n"/>
      <c r="C56" s="15" t="n"/>
      <c r="D56" s="13" t="n"/>
      <c r="E56" s="13" t="n"/>
      <c r="F56" s="16" t="n"/>
      <c r="G56" s="16" t="n"/>
      <c r="H56" s="14" t="n"/>
      <c r="I56" s="15" t="n"/>
      <c r="J56" s="17" t="n"/>
      <c r="K56" s="13" t="n"/>
      <c r="L56" s="14" t="n"/>
      <c r="M56" s="16" t="n"/>
      <c r="N56" s="16" t="n"/>
      <c r="O56" s="15" t="n"/>
      <c r="P56" s="20">
        <f>IF(COUNTA(A56:O56)=0,"",(COUNTA(A56:C56)+IF(COUNTA(D56:E56)&gt;0,1,0)+COUNTA(F56:G56)+IF(G56="Sí",IF(H56&lt;&gt;"",1,0),IF(G56&lt;&gt;"",1,0))+COUNTA(I56:N56))/13)</f>
        <v/>
      </c>
      <c r="Q56" s="21">
        <f>IF(L56="","",MAX(0,TODAY()-L56))</f>
        <v/>
      </c>
      <c r="R56" s="22">
        <f>IF(COUNTA(A56:O56)=0,"",IF(AND(G56="Sí",H56=""),"Revisar fecha de consentimiento",IF(G56="Pendiente","Revisar consentimiento pendiente",IF(AND(OR(F56="Teléfono",F56="WhatsApp"),D56=""),"Falta teléfono preferido",IF(AND(F56="Correo",E56=""),"Falta correo preferido",IF(AND(M56="Activo",L56=""),"Revisar última visita",IF(P56&lt;'Parámetros'!$B$4,"Completar ficha",IF(AND(M56="Activo",L56&lt;&gt;"",Q56&gt;'Parámetros'!$B$3),"Revisar seguimiento","Sin alerta"))))))))</f>
        <v/>
      </c>
      <c r="S56" s="22">
        <f>IF(R56="","",IFERROR(VLOOKUP(R56,'Parámetros'!$G$3:$H$10,2,FALSE),"Revisar captura"))</f>
        <v/>
      </c>
    </row>
    <row r="57">
      <c r="A57" s="13" t="n"/>
      <c r="B57" s="14" t="n"/>
      <c r="C57" s="15" t="n"/>
      <c r="D57" s="13" t="n"/>
      <c r="E57" s="13" t="n"/>
      <c r="F57" s="16" t="n"/>
      <c r="G57" s="16" t="n"/>
      <c r="H57" s="14" t="n"/>
      <c r="I57" s="15" t="n"/>
      <c r="J57" s="17" t="n"/>
      <c r="K57" s="13" t="n"/>
      <c r="L57" s="14" t="n"/>
      <c r="M57" s="16" t="n"/>
      <c r="N57" s="16" t="n"/>
      <c r="O57" s="15" t="n"/>
      <c r="P57" s="11">
        <f>IF(COUNTA(A57:O57)=0,"",(COUNTA(A57:C57)+IF(COUNTA(D57:E57)&gt;0,1,0)+COUNTA(F57:G57)+IF(G57="Sí",IF(H57&lt;&gt;"",1,0),IF(G57&lt;&gt;"",1,0))+COUNTA(I57:N57))/13)</f>
        <v/>
      </c>
      <c r="Q57" s="18">
        <f>IF(L57="","",MAX(0,TODAY()-L57))</f>
        <v/>
      </c>
      <c r="R57" s="19">
        <f>IF(COUNTA(A57:O57)=0,"",IF(AND(G57="Sí",H57=""),"Revisar fecha de consentimiento",IF(G57="Pendiente","Revisar consentimiento pendiente",IF(AND(OR(F57="Teléfono",F57="WhatsApp"),D57=""),"Falta teléfono preferido",IF(AND(F57="Correo",E57=""),"Falta correo preferido",IF(AND(M57="Activo",L57=""),"Revisar última visita",IF(P57&lt;'Parámetros'!$B$4,"Completar ficha",IF(AND(M57="Activo",L57&lt;&gt;"",Q57&gt;'Parámetros'!$B$3),"Revisar seguimiento","Sin alerta"))))))))</f>
        <v/>
      </c>
      <c r="S57" s="19">
        <f>IF(R57="","",IFERROR(VLOOKUP(R57,'Parámetros'!$G$3:$H$10,2,FALSE),"Revisar captura"))</f>
        <v/>
      </c>
    </row>
    <row r="58">
      <c r="A58" s="13" t="n"/>
      <c r="B58" s="14" t="n"/>
      <c r="C58" s="15" t="n"/>
      <c r="D58" s="13" t="n"/>
      <c r="E58" s="13" t="n"/>
      <c r="F58" s="16" t="n"/>
      <c r="G58" s="16" t="n"/>
      <c r="H58" s="14" t="n"/>
      <c r="I58" s="15" t="n"/>
      <c r="J58" s="17" t="n"/>
      <c r="K58" s="13" t="n"/>
      <c r="L58" s="14" t="n"/>
      <c r="M58" s="16" t="n"/>
      <c r="N58" s="16" t="n"/>
      <c r="O58" s="15" t="n"/>
      <c r="P58" s="20">
        <f>IF(COUNTA(A58:O58)=0,"",(COUNTA(A58:C58)+IF(COUNTA(D58:E58)&gt;0,1,0)+COUNTA(F58:G58)+IF(G58="Sí",IF(H58&lt;&gt;"",1,0),IF(G58&lt;&gt;"",1,0))+COUNTA(I58:N58))/13)</f>
        <v/>
      </c>
      <c r="Q58" s="21">
        <f>IF(L58="","",MAX(0,TODAY()-L58))</f>
        <v/>
      </c>
      <c r="R58" s="22">
        <f>IF(COUNTA(A58:O58)=0,"",IF(AND(G58="Sí",H58=""),"Revisar fecha de consentimiento",IF(G58="Pendiente","Revisar consentimiento pendiente",IF(AND(OR(F58="Teléfono",F58="WhatsApp"),D58=""),"Falta teléfono preferido",IF(AND(F58="Correo",E58=""),"Falta correo preferido",IF(AND(M58="Activo",L58=""),"Revisar última visita",IF(P58&lt;'Parámetros'!$B$4,"Completar ficha",IF(AND(M58="Activo",L58&lt;&gt;"",Q58&gt;'Parámetros'!$B$3),"Revisar seguimiento","Sin alerta"))))))))</f>
        <v/>
      </c>
      <c r="S58" s="22">
        <f>IF(R58="","",IFERROR(VLOOKUP(R58,'Parámetros'!$G$3:$H$10,2,FALSE),"Revisar captura"))</f>
        <v/>
      </c>
    </row>
    <row r="59">
      <c r="A59" s="13" t="n"/>
      <c r="B59" s="14" t="n"/>
      <c r="C59" s="15" t="n"/>
      <c r="D59" s="13" t="n"/>
      <c r="E59" s="13" t="n"/>
      <c r="F59" s="16" t="n"/>
      <c r="G59" s="16" t="n"/>
      <c r="H59" s="14" t="n"/>
      <c r="I59" s="15" t="n"/>
      <c r="J59" s="17" t="n"/>
      <c r="K59" s="13" t="n"/>
      <c r="L59" s="14" t="n"/>
      <c r="M59" s="16" t="n"/>
      <c r="N59" s="16" t="n"/>
      <c r="O59" s="15" t="n"/>
      <c r="P59" s="11">
        <f>IF(COUNTA(A59:O59)=0,"",(COUNTA(A59:C59)+IF(COUNTA(D59:E59)&gt;0,1,0)+COUNTA(F59:G59)+IF(G59="Sí",IF(H59&lt;&gt;"",1,0),IF(G59&lt;&gt;"",1,0))+COUNTA(I59:N59))/13)</f>
        <v/>
      </c>
      <c r="Q59" s="18">
        <f>IF(L59="","",MAX(0,TODAY()-L59))</f>
        <v/>
      </c>
      <c r="R59" s="19">
        <f>IF(COUNTA(A59:O59)=0,"",IF(AND(G59="Sí",H59=""),"Revisar fecha de consentimiento",IF(G59="Pendiente","Revisar consentimiento pendiente",IF(AND(OR(F59="Teléfono",F59="WhatsApp"),D59=""),"Falta teléfono preferido",IF(AND(F59="Correo",E59=""),"Falta correo preferido",IF(AND(M59="Activo",L59=""),"Revisar última visita",IF(P59&lt;'Parámetros'!$B$4,"Completar ficha",IF(AND(M59="Activo",L59&lt;&gt;"",Q59&gt;'Parámetros'!$B$3),"Revisar seguimiento","Sin alerta"))))))))</f>
        <v/>
      </c>
      <c r="S59" s="19">
        <f>IF(R59="","",IFERROR(VLOOKUP(R59,'Parámetros'!$G$3:$H$10,2,FALSE),"Revisar captura"))</f>
        <v/>
      </c>
    </row>
    <row r="60">
      <c r="A60" s="13" t="n"/>
      <c r="B60" s="14" t="n"/>
      <c r="C60" s="15" t="n"/>
      <c r="D60" s="13" t="n"/>
      <c r="E60" s="13" t="n"/>
      <c r="F60" s="16" t="n"/>
      <c r="G60" s="16" t="n"/>
      <c r="H60" s="14" t="n"/>
      <c r="I60" s="15" t="n"/>
      <c r="J60" s="17" t="n"/>
      <c r="K60" s="13" t="n"/>
      <c r="L60" s="14" t="n"/>
      <c r="M60" s="16" t="n"/>
      <c r="N60" s="16" t="n"/>
      <c r="O60" s="15" t="n"/>
      <c r="P60" s="20">
        <f>IF(COUNTA(A60:O60)=0,"",(COUNTA(A60:C60)+IF(COUNTA(D60:E60)&gt;0,1,0)+COUNTA(F60:G60)+IF(G60="Sí",IF(H60&lt;&gt;"",1,0),IF(G60&lt;&gt;"",1,0))+COUNTA(I60:N60))/13)</f>
        <v/>
      </c>
      <c r="Q60" s="21">
        <f>IF(L60="","",MAX(0,TODAY()-L60))</f>
        <v/>
      </c>
      <c r="R60" s="22">
        <f>IF(COUNTA(A60:O60)=0,"",IF(AND(G60="Sí",H60=""),"Revisar fecha de consentimiento",IF(G60="Pendiente","Revisar consentimiento pendiente",IF(AND(OR(F60="Teléfono",F60="WhatsApp"),D60=""),"Falta teléfono preferido",IF(AND(F60="Correo",E60=""),"Falta correo preferido",IF(AND(M60="Activo",L60=""),"Revisar última visita",IF(P60&lt;'Parámetros'!$B$4,"Completar ficha",IF(AND(M60="Activo",L60&lt;&gt;"",Q60&gt;'Parámetros'!$B$3),"Revisar seguimiento","Sin alerta"))))))))</f>
        <v/>
      </c>
      <c r="S60" s="22">
        <f>IF(R60="","",IFERROR(VLOOKUP(R60,'Parámetros'!$G$3:$H$10,2,FALSE),"Revisar captura"))</f>
        <v/>
      </c>
    </row>
    <row r="61">
      <c r="A61" s="13" t="n"/>
      <c r="B61" s="14" t="n"/>
      <c r="C61" s="15" t="n"/>
      <c r="D61" s="13" t="n"/>
      <c r="E61" s="13" t="n"/>
      <c r="F61" s="16" t="n"/>
      <c r="G61" s="16" t="n"/>
      <c r="H61" s="14" t="n"/>
      <c r="I61" s="15" t="n"/>
      <c r="J61" s="17" t="n"/>
      <c r="K61" s="13" t="n"/>
      <c r="L61" s="14" t="n"/>
      <c r="M61" s="16" t="n"/>
      <c r="N61" s="16" t="n"/>
      <c r="O61" s="15" t="n"/>
      <c r="P61" s="11">
        <f>IF(COUNTA(A61:O61)=0,"",(COUNTA(A61:C61)+IF(COUNTA(D61:E61)&gt;0,1,0)+COUNTA(F61:G61)+IF(G61="Sí",IF(H61&lt;&gt;"",1,0),IF(G61&lt;&gt;"",1,0))+COUNTA(I61:N61))/13)</f>
        <v/>
      </c>
      <c r="Q61" s="18">
        <f>IF(L61="","",MAX(0,TODAY()-L61))</f>
        <v/>
      </c>
      <c r="R61" s="19">
        <f>IF(COUNTA(A61:O61)=0,"",IF(AND(G61="Sí",H61=""),"Revisar fecha de consentimiento",IF(G61="Pendiente","Revisar consentimiento pendiente",IF(AND(OR(F61="Teléfono",F61="WhatsApp"),D61=""),"Falta teléfono preferido",IF(AND(F61="Correo",E61=""),"Falta correo preferido",IF(AND(M61="Activo",L61=""),"Revisar última visita",IF(P61&lt;'Parámetros'!$B$4,"Completar ficha",IF(AND(M61="Activo",L61&lt;&gt;"",Q61&gt;'Parámetros'!$B$3),"Revisar seguimiento","Sin alerta"))))))))</f>
        <v/>
      </c>
      <c r="S61" s="19">
        <f>IF(R61="","",IFERROR(VLOOKUP(R61,'Parámetros'!$G$3:$H$10,2,FALSE),"Revisar captura"))</f>
        <v/>
      </c>
    </row>
    <row r="62">
      <c r="A62" s="13" t="n"/>
      <c r="B62" s="14" t="n"/>
      <c r="C62" s="15" t="n"/>
      <c r="D62" s="13" t="n"/>
      <c r="E62" s="13" t="n"/>
      <c r="F62" s="16" t="n"/>
      <c r="G62" s="16" t="n"/>
      <c r="H62" s="14" t="n"/>
      <c r="I62" s="15" t="n"/>
      <c r="J62" s="17" t="n"/>
      <c r="K62" s="13" t="n"/>
      <c r="L62" s="14" t="n"/>
      <c r="M62" s="16" t="n"/>
      <c r="N62" s="16" t="n"/>
      <c r="O62" s="15" t="n"/>
      <c r="P62" s="20">
        <f>IF(COUNTA(A62:O62)=0,"",(COUNTA(A62:C62)+IF(COUNTA(D62:E62)&gt;0,1,0)+COUNTA(F62:G62)+IF(G62="Sí",IF(H62&lt;&gt;"",1,0),IF(G62&lt;&gt;"",1,0))+COUNTA(I62:N62))/13)</f>
        <v/>
      </c>
      <c r="Q62" s="21">
        <f>IF(L62="","",MAX(0,TODAY()-L62))</f>
        <v/>
      </c>
      <c r="R62" s="22">
        <f>IF(COUNTA(A62:O62)=0,"",IF(AND(G62="Sí",H62=""),"Revisar fecha de consentimiento",IF(G62="Pendiente","Revisar consentimiento pendiente",IF(AND(OR(F62="Teléfono",F62="WhatsApp"),D62=""),"Falta teléfono preferido",IF(AND(F62="Correo",E62=""),"Falta correo preferido",IF(AND(M62="Activo",L62=""),"Revisar última visita",IF(P62&lt;'Parámetros'!$B$4,"Completar ficha",IF(AND(M62="Activo",L62&lt;&gt;"",Q62&gt;'Parámetros'!$B$3),"Revisar seguimiento","Sin alerta"))))))))</f>
        <v/>
      </c>
      <c r="S62" s="22">
        <f>IF(R62="","",IFERROR(VLOOKUP(R62,'Parámetros'!$G$3:$H$10,2,FALSE),"Revisar captura"))</f>
        <v/>
      </c>
    </row>
    <row r="63">
      <c r="A63" s="13" t="n"/>
      <c r="B63" s="14" t="n"/>
      <c r="C63" s="15" t="n"/>
      <c r="D63" s="13" t="n"/>
      <c r="E63" s="13" t="n"/>
      <c r="F63" s="16" t="n"/>
      <c r="G63" s="16" t="n"/>
      <c r="H63" s="14" t="n"/>
      <c r="I63" s="15" t="n"/>
      <c r="J63" s="17" t="n"/>
      <c r="K63" s="13" t="n"/>
      <c r="L63" s="14" t="n"/>
      <c r="M63" s="16" t="n"/>
      <c r="N63" s="16" t="n"/>
      <c r="O63" s="15" t="n"/>
      <c r="P63" s="11">
        <f>IF(COUNTA(A63:O63)=0,"",(COUNTA(A63:C63)+IF(COUNTA(D63:E63)&gt;0,1,0)+COUNTA(F63:G63)+IF(G63="Sí",IF(H63&lt;&gt;"",1,0),IF(G63&lt;&gt;"",1,0))+COUNTA(I63:N63))/13)</f>
        <v/>
      </c>
      <c r="Q63" s="18">
        <f>IF(L63="","",MAX(0,TODAY()-L63))</f>
        <v/>
      </c>
      <c r="R63" s="19">
        <f>IF(COUNTA(A63:O63)=0,"",IF(AND(G63="Sí",H63=""),"Revisar fecha de consentimiento",IF(G63="Pendiente","Revisar consentimiento pendiente",IF(AND(OR(F63="Teléfono",F63="WhatsApp"),D63=""),"Falta teléfono preferido",IF(AND(F63="Correo",E63=""),"Falta correo preferido",IF(AND(M63="Activo",L63=""),"Revisar última visita",IF(P63&lt;'Parámetros'!$B$4,"Completar ficha",IF(AND(M63="Activo",L63&lt;&gt;"",Q63&gt;'Parámetros'!$B$3),"Revisar seguimiento","Sin alerta"))))))))</f>
        <v/>
      </c>
      <c r="S63" s="19">
        <f>IF(R63="","",IFERROR(VLOOKUP(R63,'Parámetros'!$G$3:$H$10,2,FALSE),"Revisar captura"))</f>
        <v/>
      </c>
    </row>
    <row r="64">
      <c r="A64" s="13" t="n"/>
      <c r="B64" s="14" t="n"/>
      <c r="C64" s="15" t="n"/>
      <c r="D64" s="13" t="n"/>
      <c r="E64" s="13" t="n"/>
      <c r="F64" s="16" t="n"/>
      <c r="G64" s="16" t="n"/>
      <c r="H64" s="14" t="n"/>
      <c r="I64" s="15" t="n"/>
      <c r="J64" s="17" t="n"/>
      <c r="K64" s="13" t="n"/>
      <c r="L64" s="14" t="n"/>
      <c r="M64" s="16" t="n"/>
      <c r="N64" s="16" t="n"/>
      <c r="O64" s="15" t="n"/>
      <c r="P64" s="20">
        <f>IF(COUNTA(A64:O64)=0,"",(COUNTA(A64:C64)+IF(COUNTA(D64:E64)&gt;0,1,0)+COUNTA(F64:G64)+IF(G64="Sí",IF(H64&lt;&gt;"",1,0),IF(G64&lt;&gt;"",1,0))+COUNTA(I64:N64))/13)</f>
        <v/>
      </c>
      <c r="Q64" s="21">
        <f>IF(L64="","",MAX(0,TODAY()-L64))</f>
        <v/>
      </c>
      <c r="R64" s="22">
        <f>IF(COUNTA(A64:O64)=0,"",IF(AND(G64="Sí",H64=""),"Revisar fecha de consentimiento",IF(G64="Pendiente","Revisar consentimiento pendiente",IF(AND(OR(F64="Teléfono",F64="WhatsApp"),D64=""),"Falta teléfono preferido",IF(AND(F64="Correo",E64=""),"Falta correo preferido",IF(AND(M64="Activo",L64=""),"Revisar última visita",IF(P64&lt;'Parámetros'!$B$4,"Completar ficha",IF(AND(M64="Activo",L64&lt;&gt;"",Q64&gt;'Parámetros'!$B$3),"Revisar seguimiento","Sin alerta"))))))))</f>
        <v/>
      </c>
      <c r="S64" s="22">
        <f>IF(R64="","",IFERROR(VLOOKUP(R64,'Parámetros'!$G$3:$H$10,2,FALSE),"Revisar captura"))</f>
        <v/>
      </c>
    </row>
    <row r="65">
      <c r="A65" s="13" t="n"/>
      <c r="B65" s="14" t="n"/>
      <c r="C65" s="15" t="n"/>
      <c r="D65" s="13" t="n"/>
      <c r="E65" s="13" t="n"/>
      <c r="F65" s="16" t="n"/>
      <c r="G65" s="16" t="n"/>
      <c r="H65" s="14" t="n"/>
      <c r="I65" s="15" t="n"/>
      <c r="J65" s="17" t="n"/>
      <c r="K65" s="13" t="n"/>
      <c r="L65" s="14" t="n"/>
      <c r="M65" s="16" t="n"/>
      <c r="N65" s="16" t="n"/>
      <c r="O65" s="15" t="n"/>
      <c r="P65" s="11">
        <f>IF(COUNTA(A65:O65)=0,"",(COUNTA(A65:C65)+IF(COUNTA(D65:E65)&gt;0,1,0)+COUNTA(F65:G65)+IF(G65="Sí",IF(H65&lt;&gt;"",1,0),IF(G65&lt;&gt;"",1,0))+COUNTA(I65:N65))/13)</f>
        <v/>
      </c>
      <c r="Q65" s="18">
        <f>IF(L65="","",MAX(0,TODAY()-L65))</f>
        <v/>
      </c>
      <c r="R65" s="19">
        <f>IF(COUNTA(A65:O65)=0,"",IF(AND(G65="Sí",H65=""),"Revisar fecha de consentimiento",IF(G65="Pendiente","Revisar consentimiento pendiente",IF(AND(OR(F65="Teléfono",F65="WhatsApp"),D65=""),"Falta teléfono preferido",IF(AND(F65="Correo",E65=""),"Falta correo preferido",IF(AND(M65="Activo",L65=""),"Revisar última visita",IF(P65&lt;'Parámetros'!$B$4,"Completar ficha",IF(AND(M65="Activo",L65&lt;&gt;"",Q65&gt;'Parámetros'!$B$3),"Revisar seguimiento","Sin alerta"))))))))</f>
        <v/>
      </c>
      <c r="S65" s="19">
        <f>IF(R65="","",IFERROR(VLOOKUP(R65,'Parámetros'!$G$3:$H$10,2,FALSE),"Revisar captura"))</f>
        <v/>
      </c>
    </row>
    <row r="66">
      <c r="A66" s="13" t="n"/>
      <c r="B66" s="14" t="n"/>
      <c r="C66" s="15" t="n"/>
      <c r="D66" s="13" t="n"/>
      <c r="E66" s="13" t="n"/>
      <c r="F66" s="16" t="n"/>
      <c r="G66" s="16" t="n"/>
      <c r="H66" s="14" t="n"/>
      <c r="I66" s="15" t="n"/>
      <c r="J66" s="17" t="n"/>
      <c r="K66" s="13" t="n"/>
      <c r="L66" s="14" t="n"/>
      <c r="M66" s="16" t="n"/>
      <c r="N66" s="16" t="n"/>
      <c r="O66" s="15" t="n"/>
      <c r="P66" s="20">
        <f>IF(COUNTA(A66:O66)=0,"",(COUNTA(A66:C66)+IF(COUNTA(D66:E66)&gt;0,1,0)+COUNTA(F66:G66)+IF(G66="Sí",IF(H66&lt;&gt;"",1,0),IF(G66&lt;&gt;"",1,0))+COUNTA(I66:N66))/13)</f>
        <v/>
      </c>
      <c r="Q66" s="21">
        <f>IF(L66="","",MAX(0,TODAY()-L66))</f>
        <v/>
      </c>
      <c r="R66" s="22">
        <f>IF(COUNTA(A66:O66)=0,"",IF(AND(G66="Sí",H66=""),"Revisar fecha de consentimiento",IF(G66="Pendiente","Revisar consentimiento pendiente",IF(AND(OR(F66="Teléfono",F66="WhatsApp"),D66=""),"Falta teléfono preferido",IF(AND(F66="Correo",E66=""),"Falta correo preferido",IF(AND(M66="Activo",L66=""),"Revisar última visita",IF(P66&lt;'Parámetros'!$B$4,"Completar ficha",IF(AND(M66="Activo",L66&lt;&gt;"",Q66&gt;'Parámetros'!$B$3),"Revisar seguimiento","Sin alerta"))))))))</f>
        <v/>
      </c>
      <c r="S66" s="22">
        <f>IF(R66="","",IFERROR(VLOOKUP(R66,'Parámetros'!$G$3:$H$10,2,FALSE),"Revisar captura"))</f>
        <v/>
      </c>
    </row>
    <row r="67">
      <c r="A67" s="13" t="n"/>
      <c r="B67" s="14" t="n"/>
      <c r="C67" s="15" t="n"/>
      <c r="D67" s="13" t="n"/>
      <c r="E67" s="13" t="n"/>
      <c r="F67" s="16" t="n"/>
      <c r="G67" s="16" t="n"/>
      <c r="H67" s="14" t="n"/>
      <c r="I67" s="15" t="n"/>
      <c r="J67" s="17" t="n"/>
      <c r="K67" s="13" t="n"/>
      <c r="L67" s="14" t="n"/>
      <c r="M67" s="16" t="n"/>
      <c r="N67" s="16" t="n"/>
      <c r="O67" s="15" t="n"/>
      <c r="P67" s="11">
        <f>IF(COUNTA(A67:O67)=0,"",(COUNTA(A67:C67)+IF(COUNTA(D67:E67)&gt;0,1,0)+COUNTA(F67:G67)+IF(G67="Sí",IF(H67&lt;&gt;"",1,0),IF(G67&lt;&gt;"",1,0))+COUNTA(I67:N67))/13)</f>
        <v/>
      </c>
      <c r="Q67" s="18">
        <f>IF(L67="","",MAX(0,TODAY()-L67))</f>
        <v/>
      </c>
      <c r="R67" s="19">
        <f>IF(COUNTA(A67:O67)=0,"",IF(AND(G67="Sí",H67=""),"Revisar fecha de consentimiento",IF(G67="Pendiente","Revisar consentimiento pendiente",IF(AND(OR(F67="Teléfono",F67="WhatsApp"),D67=""),"Falta teléfono preferido",IF(AND(F67="Correo",E67=""),"Falta correo preferido",IF(AND(M67="Activo",L67=""),"Revisar última visita",IF(P67&lt;'Parámetros'!$B$4,"Completar ficha",IF(AND(M67="Activo",L67&lt;&gt;"",Q67&gt;'Parámetros'!$B$3),"Revisar seguimiento","Sin alerta"))))))))</f>
        <v/>
      </c>
      <c r="S67" s="19">
        <f>IF(R67="","",IFERROR(VLOOKUP(R67,'Parámetros'!$G$3:$H$10,2,FALSE),"Revisar captura"))</f>
        <v/>
      </c>
    </row>
    <row r="68">
      <c r="A68" s="13" t="n"/>
      <c r="B68" s="14" t="n"/>
      <c r="C68" s="15" t="n"/>
      <c r="D68" s="13" t="n"/>
      <c r="E68" s="13" t="n"/>
      <c r="F68" s="16" t="n"/>
      <c r="G68" s="16" t="n"/>
      <c r="H68" s="14" t="n"/>
      <c r="I68" s="15" t="n"/>
      <c r="J68" s="17" t="n"/>
      <c r="K68" s="13" t="n"/>
      <c r="L68" s="14" t="n"/>
      <c r="M68" s="16" t="n"/>
      <c r="N68" s="16" t="n"/>
      <c r="O68" s="15" t="n"/>
      <c r="P68" s="20">
        <f>IF(COUNTA(A68:O68)=0,"",(COUNTA(A68:C68)+IF(COUNTA(D68:E68)&gt;0,1,0)+COUNTA(F68:G68)+IF(G68="Sí",IF(H68&lt;&gt;"",1,0),IF(G68&lt;&gt;"",1,0))+COUNTA(I68:N68))/13)</f>
        <v/>
      </c>
      <c r="Q68" s="21">
        <f>IF(L68="","",MAX(0,TODAY()-L68))</f>
        <v/>
      </c>
      <c r="R68" s="22">
        <f>IF(COUNTA(A68:O68)=0,"",IF(AND(G68="Sí",H68=""),"Revisar fecha de consentimiento",IF(G68="Pendiente","Revisar consentimiento pendiente",IF(AND(OR(F68="Teléfono",F68="WhatsApp"),D68=""),"Falta teléfono preferido",IF(AND(F68="Correo",E68=""),"Falta correo preferido",IF(AND(M68="Activo",L68=""),"Revisar última visita",IF(P68&lt;'Parámetros'!$B$4,"Completar ficha",IF(AND(M68="Activo",L68&lt;&gt;"",Q68&gt;'Parámetros'!$B$3),"Revisar seguimiento","Sin alerta"))))))))</f>
        <v/>
      </c>
      <c r="S68" s="22">
        <f>IF(R68="","",IFERROR(VLOOKUP(R68,'Parámetros'!$G$3:$H$10,2,FALSE),"Revisar captura"))</f>
        <v/>
      </c>
    </row>
    <row r="69">
      <c r="A69" s="13" t="n"/>
      <c r="B69" s="14" t="n"/>
      <c r="C69" s="15" t="n"/>
      <c r="D69" s="13" t="n"/>
      <c r="E69" s="13" t="n"/>
      <c r="F69" s="16" t="n"/>
      <c r="G69" s="16" t="n"/>
      <c r="H69" s="14" t="n"/>
      <c r="I69" s="15" t="n"/>
      <c r="J69" s="17" t="n"/>
      <c r="K69" s="13" t="n"/>
      <c r="L69" s="14" t="n"/>
      <c r="M69" s="16" t="n"/>
      <c r="N69" s="16" t="n"/>
      <c r="O69" s="15" t="n"/>
      <c r="P69" s="11">
        <f>IF(COUNTA(A69:O69)=0,"",(COUNTA(A69:C69)+IF(COUNTA(D69:E69)&gt;0,1,0)+COUNTA(F69:G69)+IF(G69="Sí",IF(H69&lt;&gt;"",1,0),IF(G69&lt;&gt;"",1,0))+COUNTA(I69:N69))/13)</f>
        <v/>
      </c>
      <c r="Q69" s="18">
        <f>IF(L69="","",MAX(0,TODAY()-L69))</f>
        <v/>
      </c>
      <c r="R69" s="19">
        <f>IF(COUNTA(A69:O69)=0,"",IF(AND(G69="Sí",H69=""),"Revisar fecha de consentimiento",IF(G69="Pendiente","Revisar consentimiento pendiente",IF(AND(OR(F69="Teléfono",F69="WhatsApp"),D69=""),"Falta teléfono preferido",IF(AND(F69="Correo",E69=""),"Falta correo preferido",IF(AND(M69="Activo",L69=""),"Revisar última visita",IF(P69&lt;'Parámetros'!$B$4,"Completar ficha",IF(AND(M69="Activo",L69&lt;&gt;"",Q69&gt;'Parámetros'!$B$3),"Revisar seguimiento","Sin alerta"))))))))</f>
        <v/>
      </c>
      <c r="S69" s="19">
        <f>IF(R69="","",IFERROR(VLOOKUP(R69,'Parámetros'!$G$3:$H$10,2,FALSE),"Revisar captura"))</f>
        <v/>
      </c>
    </row>
    <row r="70">
      <c r="A70" s="13" t="n"/>
      <c r="B70" s="14" t="n"/>
      <c r="C70" s="15" t="n"/>
      <c r="D70" s="13" t="n"/>
      <c r="E70" s="13" t="n"/>
      <c r="F70" s="16" t="n"/>
      <c r="G70" s="16" t="n"/>
      <c r="H70" s="14" t="n"/>
      <c r="I70" s="15" t="n"/>
      <c r="J70" s="17" t="n"/>
      <c r="K70" s="13" t="n"/>
      <c r="L70" s="14" t="n"/>
      <c r="M70" s="16" t="n"/>
      <c r="N70" s="16" t="n"/>
      <c r="O70" s="15" t="n"/>
      <c r="P70" s="20">
        <f>IF(COUNTA(A70:O70)=0,"",(COUNTA(A70:C70)+IF(COUNTA(D70:E70)&gt;0,1,0)+COUNTA(F70:G70)+IF(G70="Sí",IF(H70&lt;&gt;"",1,0),IF(G70&lt;&gt;"",1,0))+COUNTA(I70:N70))/13)</f>
        <v/>
      </c>
      <c r="Q70" s="21">
        <f>IF(L70="","",MAX(0,TODAY()-L70))</f>
        <v/>
      </c>
      <c r="R70" s="22">
        <f>IF(COUNTA(A70:O70)=0,"",IF(AND(G70="Sí",H70=""),"Revisar fecha de consentimiento",IF(G70="Pendiente","Revisar consentimiento pendiente",IF(AND(OR(F70="Teléfono",F70="WhatsApp"),D70=""),"Falta teléfono preferido",IF(AND(F70="Correo",E70=""),"Falta correo preferido",IF(AND(M70="Activo",L70=""),"Revisar última visita",IF(P70&lt;'Parámetros'!$B$4,"Completar ficha",IF(AND(M70="Activo",L70&lt;&gt;"",Q70&gt;'Parámetros'!$B$3),"Revisar seguimiento","Sin alerta"))))))))</f>
        <v/>
      </c>
      <c r="S70" s="22">
        <f>IF(R70="","",IFERROR(VLOOKUP(R70,'Parámetros'!$G$3:$H$10,2,FALSE),"Revisar captura"))</f>
        <v/>
      </c>
    </row>
    <row r="71">
      <c r="A71" s="13" t="n"/>
      <c r="B71" s="14" t="n"/>
      <c r="C71" s="15" t="n"/>
      <c r="D71" s="13" t="n"/>
      <c r="E71" s="13" t="n"/>
      <c r="F71" s="16" t="n"/>
      <c r="G71" s="16" t="n"/>
      <c r="H71" s="14" t="n"/>
      <c r="I71" s="15" t="n"/>
      <c r="J71" s="17" t="n"/>
      <c r="K71" s="13" t="n"/>
      <c r="L71" s="14" t="n"/>
      <c r="M71" s="16" t="n"/>
      <c r="N71" s="16" t="n"/>
      <c r="O71" s="15" t="n"/>
      <c r="P71" s="11">
        <f>IF(COUNTA(A71:O71)=0,"",(COUNTA(A71:C71)+IF(COUNTA(D71:E71)&gt;0,1,0)+COUNTA(F71:G71)+IF(G71="Sí",IF(H71&lt;&gt;"",1,0),IF(G71&lt;&gt;"",1,0))+COUNTA(I71:N71))/13)</f>
        <v/>
      </c>
      <c r="Q71" s="18">
        <f>IF(L71="","",MAX(0,TODAY()-L71))</f>
        <v/>
      </c>
      <c r="R71" s="19">
        <f>IF(COUNTA(A71:O71)=0,"",IF(AND(G71="Sí",H71=""),"Revisar fecha de consentimiento",IF(G71="Pendiente","Revisar consentimiento pendiente",IF(AND(OR(F71="Teléfono",F71="WhatsApp"),D71=""),"Falta teléfono preferido",IF(AND(F71="Correo",E71=""),"Falta correo preferido",IF(AND(M71="Activo",L71=""),"Revisar última visita",IF(P71&lt;'Parámetros'!$B$4,"Completar ficha",IF(AND(M71="Activo",L71&lt;&gt;"",Q71&gt;'Parámetros'!$B$3),"Revisar seguimiento","Sin alerta"))))))))</f>
        <v/>
      </c>
      <c r="S71" s="19">
        <f>IF(R71="","",IFERROR(VLOOKUP(R71,'Parámetros'!$G$3:$H$10,2,FALSE),"Revisar captura"))</f>
        <v/>
      </c>
    </row>
    <row r="72">
      <c r="A72" s="13" t="n"/>
      <c r="B72" s="14" t="n"/>
      <c r="C72" s="15" t="n"/>
      <c r="D72" s="13" t="n"/>
      <c r="E72" s="13" t="n"/>
      <c r="F72" s="16" t="n"/>
      <c r="G72" s="16" t="n"/>
      <c r="H72" s="14" t="n"/>
      <c r="I72" s="15" t="n"/>
      <c r="J72" s="17" t="n"/>
      <c r="K72" s="13" t="n"/>
      <c r="L72" s="14" t="n"/>
      <c r="M72" s="16" t="n"/>
      <c r="N72" s="16" t="n"/>
      <c r="O72" s="15" t="n"/>
      <c r="P72" s="20">
        <f>IF(COUNTA(A72:O72)=0,"",(COUNTA(A72:C72)+IF(COUNTA(D72:E72)&gt;0,1,0)+COUNTA(F72:G72)+IF(G72="Sí",IF(H72&lt;&gt;"",1,0),IF(G72&lt;&gt;"",1,0))+COUNTA(I72:N72))/13)</f>
        <v/>
      </c>
      <c r="Q72" s="21">
        <f>IF(L72="","",MAX(0,TODAY()-L72))</f>
        <v/>
      </c>
      <c r="R72" s="22">
        <f>IF(COUNTA(A72:O72)=0,"",IF(AND(G72="Sí",H72=""),"Revisar fecha de consentimiento",IF(G72="Pendiente","Revisar consentimiento pendiente",IF(AND(OR(F72="Teléfono",F72="WhatsApp"),D72=""),"Falta teléfono preferido",IF(AND(F72="Correo",E72=""),"Falta correo preferido",IF(AND(M72="Activo",L72=""),"Revisar última visita",IF(P72&lt;'Parámetros'!$B$4,"Completar ficha",IF(AND(M72="Activo",L72&lt;&gt;"",Q72&gt;'Parámetros'!$B$3),"Revisar seguimiento","Sin alerta"))))))))</f>
        <v/>
      </c>
      <c r="S72" s="22">
        <f>IF(R72="","",IFERROR(VLOOKUP(R72,'Parámetros'!$G$3:$H$10,2,FALSE),"Revisar captura"))</f>
        <v/>
      </c>
    </row>
    <row r="73">
      <c r="A73" s="13" t="n"/>
      <c r="B73" s="14" t="n"/>
      <c r="C73" s="15" t="n"/>
      <c r="D73" s="13" t="n"/>
      <c r="E73" s="13" t="n"/>
      <c r="F73" s="16" t="n"/>
      <c r="G73" s="16" t="n"/>
      <c r="H73" s="14" t="n"/>
      <c r="I73" s="15" t="n"/>
      <c r="J73" s="17" t="n"/>
      <c r="K73" s="13" t="n"/>
      <c r="L73" s="14" t="n"/>
      <c r="M73" s="16" t="n"/>
      <c r="N73" s="16" t="n"/>
      <c r="O73" s="15" t="n"/>
      <c r="P73" s="11">
        <f>IF(COUNTA(A73:O73)=0,"",(COUNTA(A73:C73)+IF(COUNTA(D73:E73)&gt;0,1,0)+COUNTA(F73:G73)+IF(G73="Sí",IF(H73&lt;&gt;"",1,0),IF(G73&lt;&gt;"",1,0))+COUNTA(I73:N73))/13)</f>
        <v/>
      </c>
      <c r="Q73" s="18">
        <f>IF(L73="","",MAX(0,TODAY()-L73))</f>
        <v/>
      </c>
      <c r="R73" s="19">
        <f>IF(COUNTA(A73:O73)=0,"",IF(AND(G73="Sí",H73=""),"Revisar fecha de consentimiento",IF(G73="Pendiente","Revisar consentimiento pendiente",IF(AND(OR(F73="Teléfono",F73="WhatsApp"),D73=""),"Falta teléfono preferido",IF(AND(F73="Correo",E73=""),"Falta correo preferido",IF(AND(M73="Activo",L73=""),"Revisar última visita",IF(P73&lt;'Parámetros'!$B$4,"Completar ficha",IF(AND(M73="Activo",L73&lt;&gt;"",Q73&gt;'Parámetros'!$B$3),"Revisar seguimiento","Sin alerta"))))))))</f>
        <v/>
      </c>
      <c r="S73" s="19">
        <f>IF(R73="","",IFERROR(VLOOKUP(R73,'Parámetros'!$G$3:$H$10,2,FALSE),"Revisar captura"))</f>
        <v/>
      </c>
    </row>
    <row r="74">
      <c r="A74" s="13" t="n"/>
      <c r="B74" s="14" t="n"/>
      <c r="C74" s="15" t="n"/>
      <c r="D74" s="13" t="n"/>
      <c r="E74" s="13" t="n"/>
      <c r="F74" s="16" t="n"/>
      <c r="G74" s="16" t="n"/>
      <c r="H74" s="14" t="n"/>
      <c r="I74" s="15" t="n"/>
      <c r="J74" s="17" t="n"/>
      <c r="K74" s="13" t="n"/>
      <c r="L74" s="14" t="n"/>
      <c r="M74" s="16" t="n"/>
      <c r="N74" s="16" t="n"/>
      <c r="O74" s="15" t="n"/>
      <c r="P74" s="20">
        <f>IF(COUNTA(A74:O74)=0,"",(COUNTA(A74:C74)+IF(COUNTA(D74:E74)&gt;0,1,0)+COUNTA(F74:G74)+IF(G74="Sí",IF(H74&lt;&gt;"",1,0),IF(G74&lt;&gt;"",1,0))+COUNTA(I74:N74))/13)</f>
        <v/>
      </c>
      <c r="Q74" s="21">
        <f>IF(L74="","",MAX(0,TODAY()-L74))</f>
        <v/>
      </c>
      <c r="R74" s="22">
        <f>IF(COUNTA(A74:O74)=0,"",IF(AND(G74="Sí",H74=""),"Revisar fecha de consentimiento",IF(G74="Pendiente","Revisar consentimiento pendiente",IF(AND(OR(F74="Teléfono",F74="WhatsApp"),D74=""),"Falta teléfono preferido",IF(AND(F74="Correo",E74=""),"Falta correo preferido",IF(AND(M74="Activo",L74=""),"Revisar última visita",IF(P74&lt;'Parámetros'!$B$4,"Completar ficha",IF(AND(M74="Activo",L74&lt;&gt;"",Q74&gt;'Parámetros'!$B$3),"Revisar seguimiento","Sin alerta"))))))))</f>
        <v/>
      </c>
      <c r="S74" s="22">
        <f>IF(R74="","",IFERROR(VLOOKUP(R74,'Parámetros'!$G$3:$H$10,2,FALSE),"Revisar captura"))</f>
        <v/>
      </c>
    </row>
    <row r="75">
      <c r="A75" s="13" t="n"/>
      <c r="B75" s="14" t="n"/>
      <c r="C75" s="15" t="n"/>
      <c r="D75" s="13" t="n"/>
      <c r="E75" s="13" t="n"/>
      <c r="F75" s="16" t="n"/>
      <c r="G75" s="16" t="n"/>
      <c r="H75" s="14" t="n"/>
      <c r="I75" s="15" t="n"/>
      <c r="J75" s="17" t="n"/>
      <c r="K75" s="13" t="n"/>
      <c r="L75" s="14" t="n"/>
      <c r="M75" s="16" t="n"/>
      <c r="N75" s="16" t="n"/>
      <c r="O75" s="15" t="n"/>
      <c r="P75" s="11">
        <f>IF(COUNTA(A75:O75)=0,"",(COUNTA(A75:C75)+IF(COUNTA(D75:E75)&gt;0,1,0)+COUNTA(F75:G75)+IF(G75="Sí",IF(H75&lt;&gt;"",1,0),IF(G75&lt;&gt;"",1,0))+COUNTA(I75:N75))/13)</f>
        <v/>
      </c>
      <c r="Q75" s="18">
        <f>IF(L75="","",MAX(0,TODAY()-L75))</f>
        <v/>
      </c>
      <c r="R75" s="19">
        <f>IF(COUNTA(A75:O75)=0,"",IF(AND(G75="Sí",H75=""),"Revisar fecha de consentimiento",IF(G75="Pendiente","Revisar consentimiento pendiente",IF(AND(OR(F75="Teléfono",F75="WhatsApp"),D75=""),"Falta teléfono preferido",IF(AND(F75="Correo",E75=""),"Falta correo preferido",IF(AND(M75="Activo",L75=""),"Revisar última visita",IF(P75&lt;'Parámetros'!$B$4,"Completar ficha",IF(AND(M75="Activo",L75&lt;&gt;"",Q75&gt;'Parámetros'!$B$3),"Revisar seguimiento","Sin alerta"))))))))</f>
        <v/>
      </c>
      <c r="S75" s="19">
        <f>IF(R75="","",IFERROR(VLOOKUP(R75,'Parámetros'!$G$3:$H$10,2,FALSE),"Revisar captura"))</f>
        <v/>
      </c>
    </row>
    <row r="76">
      <c r="A76" s="13" t="n"/>
      <c r="B76" s="14" t="n"/>
      <c r="C76" s="15" t="n"/>
      <c r="D76" s="13" t="n"/>
      <c r="E76" s="13" t="n"/>
      <c r="F76" s="16" t="n"/>
      <c r="G76" s="16" t="n"/>
      <c r="H76" s="14" t="n"/>
      <c r="I76" s="15" t="n"/>
      <c r="J76" s="17" t="n"/>
      <c r="K76" s="13" t="n"/>
      <c r="L76" s="14" t="n"/>
      <c r="M76" s="16" t="n"/>
      <c r="N76" s="16" t="n"/>
      <c r="O76" s="15" t="n"/>
      <c r="P76" s="20">
        <f>IF(COUNTA(A76:O76)=0,"",(COUNTA(A76:C76)+IF(COUNTA(D76:E76)&gt;0,1,0)+COUNTA(F76:G76)+IF(G76="Sí",IF(H76&lt;&gt;"",1,0),IF(G76&lt;&gt;"",1,0))+COUNTA(I76:N76))/13)</f>
        <v/>
      </c>
      <c r="Q76" s="21">
        <f>IF(L76="","",MAX(0,TODAY()-L76))</f>
        <v/>
      </c>
      <c r="R76" s="22">
        <f>IF(COUNTA(A76:O76)=0,"",IF(AND(G76="Sí",H76=""),"Revisar fecha de consentimiento",IF(G76="Pendiente","Revisar consentimiento pendiente",IF(AND(OR(F76="Teléfono",F76="WhatsApp"),D76=""),"Falta teléfono preferido",IF(AND(F76="Correo",E76=""),"Falta correo preferido",IF(AND(M76="Activo",L76=""),"Revisar última visita",IF(P76&lt;'Parámetros'!$B$4,"Completar ficha",IF(AND(M76="Activo",L76&lt;&gt;"",Q76&gt;'Parámetros'!$B$3),"Revisar seguimiento","Sin alerta"))))))))</f>
        <v/>
      </c>
      <c r="S76" s="22">
        <f>IF(R76="","",IFERROR(VLOOKUP(R76,'Parámetros'!$G$3:$H$10,2,FALSE),"Revisar captura"))</f>
        <v/>
      </c>
    </row>
    <row r="77">
      <c r="A77" s="13" t="n"/>
      <c r="B77" s="14" t="n"/>
      <c r="C77" s="15" t="n"/>
      <c r="D77" s="13" t="n"/>
      <c r="E77" s="13" t="n"/>
      <c r="F77" s="16" t="n"/>
      <c r="G77" s="16" t="n"/>
      <c r="H77" s="14" t="n"/>
      <c r="I77" s="15" t="n"/>
      <c r="J77" s="17" t="n"/>
      <c r="K77" s="13" t="n"/>
      <c r="L77" s="14" t="n"/>
      <c r="M77" s="16" t="n"/>
      <c r="N77" s="16" t="n"/>
      <c r="O77" s="15" t="n"/>
      <c r="P77" s="11">
        <f>IF(COUNTA(A77:O77)=0,"",(COUNTA(A77:C77)+IF(COUNTA(D77:E77)&gt;0,1,0)+COUNTA(F77:G77)+IF(G77="Sí",IF(H77&lt;&gt;"",1,0),IF(G77&lt;&gt;"",1,0))+COUNTA(I77:N77))/13)</f>
        <v/>
      </c>
      <c r="Q77" s="18">
        <f>IF(L77="","",MAX(0,TODAY()-L77))</f>
        <v/>
      </c>
      <c r="R77" s="19">
        <f>IF(COUNTA(A77:O77)=0,"",IF(AND(G77="Sí",H77=""),"Revisar fecha de consentimiento",IF(G77="Pendiente","Revisar consentimiento pendiente",IF(AND(OR(F77="Teléfono",F77="WhatsApp"),D77=""),"Falta teléfono preferido",IF(AND(F77="Correo",E77=""),"Falta correo preferido",IF(AND(M77="Activo",L77=""),"Revisar última visita",IF(P77&lt;'Parámetros'!$B$4,"Completar ficha",IF(AND(M77="Activo",L77&lt;&gt;"",Q77&gt;'Parámetros'!$B$3),"Revisar seguimiento","Sin alerta"))))))))</f>
        <v/>
      </c>
      <c r="S77" s="19">
        <f>IF(R77="","",IFERROR(VLOOKUP(R77,'Parámetros'!$G$3:$H$10,2,FALSE),"Revisar captura"))</f>
        <v/>
      </c>
    </row>
    <row r="78">
      <c r="A78" s="13" t="n"/>
      <c r="B78" s="14" t="n"/>
      <c r="C78" s="15" t="n"/>
      <c r="D78" s="13" t="n"/>
      <c r="E78" s="13" t="n"/>
      <c r="F78" s="16" t="n"/>
      <c r="G78" s="16" t="n"/>
      <c r="H78" s="14" t="n"/>
      <c r="I78" s="15" t="n"/>
      <c r="J78" s="17" t="n"/>
      <c r="K78" s="13" t="n"/>
      <c r="L78" s="14" t="n"/>
      <c r="M78" s="16" t="n"/>
      <c r="N78" s="16" t="n"/>
      <c r="O78" s="15" t="n"/>
      <c r="P78" s="20">
        <f>IF(COUNTA(A78:O78)=0,"",(COUNTA(A78:C78)+IF(COUNTA(D78:E78)&gt;0,1,0)+COUNTA(F78:G78)+IF(G78="Sí",IF(H78&lt;&gt;"",1,0),IF(G78&lt;&gt;"",1,0))+COUNTA(I78:N78))/13)</f>
        <v/>
      </c>
      <c r="Q78" s="21">
        <f>IF(L78="","",MAX(0,TODAY()-L78))</f>
        <v/>
      </c>
      <c r="R78" s="22">
        <f>IF(COUNTA(A78:O78)=0,"",IF(AND(G78="Sí",H78=""),"Revisar fecha de consentimiento",IF(G78="Pendiente","Revisar consentimiento pendiente",IF(AND(OR(F78="Teléfono",F78="WhatsApp"),D78=""),"Falta teléfono preferido",IF(AND(F78="Correo",E78=""),"Falta correo preferido",IF(AND(M78="Activo",L78=""),"Revisar última visita",IF(P78&lt;'Parámetros'!$B$4,"Completar ficha",IF(AND(M78="Activo",L78&lt;&gt;"",Q78&gt;'Parámetros'!$B$3),"Revisar seguimiento","Sin alerta"))))))))</f>
        <v/>
      </c>
      <c r="S78" s="22">
        <f>IF(R78="","",IFERROR(VLOOKUP(R78,'Parámetros'!$G$3:$H$10,2,FALSE),"Revisar captura"))</f>
        <v/>
      </c>
    </row>
    <row r="79">
      <c r="A79" s="13" t="n"/>
      <c r="B79" s="14" t="n"/>
      <c r="C79" s="15" t="n"/>
      <c r="D79" s="13" t="n"/>
      <c r="E79" s="13" t="n"/>
      <c r="F79" s="16" t="n"/>
      <c r="G79" s="16" t="n"/>
      <c r="H79" s="14" t="n"/>
      <c r="I79" s="15" t="n"/>
      <c r="J79" s="17" t="n"/>
      <c r="K79" s="13" t="n"/>
      <c r="L79" s="14" t="n"/>
      <c r="M79" s="16" t="n"/>
      <c r="N79" s="16" t="n"/>
      <c r="O79" s="15" t="n"/>
      <c r="P79" s="11">
        <f>IF(COUNTA(A79:O79)=0,"",(COUNTA(A79:C79)+IF(COUNTA(D79:E79)&gt;0,1,0)+COUNTA(F79:G79)+IF(G79="Sí",IF(H79&lt;&gt;"",1,0),IF(G79&lt;&gt;"",1,0))+COUNTA(I79:N79))/13)</f>
        <v/>
      </c>
      <c r="Q79" s="18">
        <f>IF(L79="","",MAX(0,TODAY()-L79))</f>
        <v/>
      </c>
      <c r="R79" s="19">
        <f>IF(COUNTA(A79:O79)=0,"",IF(AND(G79="Sí",H79=""),"Revisar fecha de consentimiento",IF(G79="Pendiente","Revisar consentimiento pendiente",IF(AND(OR(F79="Teléfono",F79="WhatsApp"),D79=""),"Falta teléfono preferido",IF(AND(F79="Correo",E79=""),"Falta correo preferido",IF(AND(M79="Activo",L79=""),"Revisar última visita",IF(P79&lt;'Parámetros'!$B$4,"Completar ficha",IF(AND(M79="Activo",L79&lt;&gt;"",Q79&gt;'Parámetros'!$B$3),"Revisar seguimiento","Sin alerta"))))))))</f>
        <v/>
      </c>
      <c r="S79" s="19">
        <f>IF(R79="","",IFERROR(VLOOKUP(R79,'Parámetros'!$G$3:$H$10,2,FALSE),"Revisar captura"))</f>
        <v/>
      </c>
    </row>
    <row r="80">
      <c r="A80" s="13" t="n"/>
      <c r="B80" s="14" t="n"/>
      <c r="C80" s="15" t="n"/>
      <c r="D80" s="13" t="n"/>
      <c r="E80" s="13" t="n"/>
      <c r="F80" s="16" t="n"/>
      <c r="G80" s="16" t="n"/>
      <c r="H80" s="14" t="n"/>
      <c r="I80" s="15" t="n"/>
      <c r="J80" s="17" t="n"/>
      <c r="K80" s="13" t="n"/>
      <c r="L80" s="14" t="n"/>
      <c r="M80" s="16" t="n"/>
      <c r="N80" s="16" t="n"/>
      <c r="O80" s="15" t="n"/>
      <c r="P80" s="20">
        <f>IF(COUNTA(A80:O80)=0,"",(COUNTA(A80:C80)+IF(COUNTA(D80:E80)&gt;0,1,0)+COUNTA(F80:G80)+IF(G80="Sí",IF(H80&lt;&gt;"",1,0),IF(G80&lt;&gt;"",1,0))+COUNTA(I80:N80))/13)</f>
        <v/>
      </c>
      <c r="Q80" s="21">
        <f>IF(L80="","",MAX(0,TODAY()-L80))</f>
        <v/>
      </c>
      <c r="R80" s="22">
        <f>IF(COUNTA(A80:O80)=0,"",IF(AND(G80="Sí",H80=""),"Revisar fecha de consentimiento",IF(G80="Pendiente","Revisar consentimiento pendiente",IF(AND(OR(F80="Teléfono",F80="WhatsApp"),D80=""),"Falta teléfono preferido",IF(AND(F80="Correo",E80=""),"Falta correo preferido",IF(AND(M80="Activo",L80=""),"Revisar última visita",IF(P80&lt;'Parámetros'!$B$4,"Completar ficha",IF(AND(M80="Activo",L80&lt;&gt;"",Q80&gt;'Parámetros'!$B$3),"Revisar seguimiento","Sin alerta"))))))))</f>
        <v/>
      </c>
      <c r="S80" s="22">
        <f>IF(R80="","",IFERROR(VLOOKUP(R80,'Parámetros'!$G$3:$H$10,2,FALSE),"Revisar captura"))</f>
        <v/>
      </c>
    </row>
    <row r="81">
      <c r="A81" s="13" t="n"/>
      <c r="B81" s="14" t="n"/>
      <c r="C81" s="15" t="n"/>
      <c r="D81" s="13" t="n"/>
      <c r="E81" s="13" t="n"/>
      <c r="F81" s="16" t="n"/>
      <c r="G81" s="16" t="n"/>
      <c r="H81" s="14" t="n"/>
      <c r="I81" s="15" t="n"/>
      <c r="J81" s="17" t="n"/>
      <c r="K81" s="13" t="n"/>
      <c r="L81" s="14" t="n"/>
      <c r="M81" s="16" t="n"/>
      <c r="N81" s="16" t="n"/>
      <c r="O81" s="15" t="n"/>
      <c r="P81" s="11">
        <f>IF(COUNTA(A81:O81)=0,"",(COUNTA(A81:C81)+IF(COUNTA(D81:E81)&gt;0,1,0)+COUNTA(F81:G81)+IF(G81="Sí",IF(H81&lt;&gt;"",1,0),IF(G81&lt;&gt;"",1,0))+COUNTA(I81:N81))/13)</f>
        <v/>
      </c>
      <c r="Q81" s="18">
        <f>IF(L81="","",MAX(0,TODAY()-L81))</f>
        <v/>
      </c>
      <c r="R81" s="19">
        <f>IF(COUNTA(A81:O81)=0,"",IF(AND(G81="Sí",H81=""),"Revisar fecha de consentimiento",IF(G81="Pendiente","Revisar consentimiento pendiente",IF(AND(OR(F81="Teléfono",F81="WhatsApp"),D81=""),"Falta teléfono preferido",IF(AND(F81="Correo",E81=""),"Falta correo preferido",IF(AND(M81="Activo",L81=""),"Revisar última visita",IF(P81&lt;'Parámetros'!$B$4,"Completar ficha",IF(AND(M81="Activo",L81&lt;&gt;"",Q81&gt;'Parámetros'!$B$3),"Revisar seguimiento","Sin alerta"))))))))</f>
        <v/>
      </c>
      <c r="S81" s="19">
        <f>IF(R81="","",IFERROR(VLOOKUP(R81,'Parámetros'!$G$3:$H$10,2,FALSE),"Revisar captura"))</f>
        <v/>
      </c>
    </row>
    <row r="82">
      <c r="A82" s="13" t="n"/>
      <c r="B82" s="14" t="n"/>
      <c r="C82" s="15" t="n"/>
      <c r="D82" s="13" t="n"/>
      <c r="E82" s="13" t="n"/>
      <c r="F82" s="16" t="n"/>
      <c r="G82" s="16" t="n"/>
      <c r="H82" s="14" t="n"/>
      <c r="I82" s="15" t="n"/>
      <c r="J82" s="17" t="n"/>
      <c r="K82" s="13" t="n"/>
      <c r="L82" s="14" t="n"/>
      <c r="M82" s="16" t="n"/>
      <c r="N82" s="16" t="n"/>
      <c r="O82" s="15" t="n"/>
      <c r="P82" s="20">
        <f>IF(COUNTA(A82:O82)=0,"",(COUNTA(A82:C82)+IF(COUNTA(D82:E82)&gt;0,1,0)+COUNTA(F82:G82)+IF(G82="Sí",IF(H82&lt;&gt;"",1,0),IF(G82&lt;&gt;"",1,0))+COUNTA(I82:N82))/13)</f>
        <v/>
      </c>
      <c r="Q82" s="21">
        <f>IF(L82="","",MAX(0,TODAY()-L82))</f>
        <v/>
      </c>
      <c r="R82" s="22">
        <f>IF(COUNTA(A82:O82)=0,"",IF(AND(G82="Sí",H82=""),"Revisar fecha de consentimiento",IF(G82="Pendiente","Revisar consentimiento pendiente",IF(AND(OR(F82="Teléfono",F82="WhatsApp"),D82=""),"Falta teléfono preferido",IF(AND(F82="Correo",E82=""),"Falta correo preferido",IF(AND(M82="Activo",L82=""),"Revisar última visita",IF(P82&lt;'Parámetros'!$B$4,"Completar ficha",IF(AND(M82="Activo",L82&lt;&gt;"",Q82&gt;'Parámetros'!$B$3),"Revisar seguimiento","Sin alerta"))))))))</f>
        <v/>
      </c>
      <c r="S82" s="22">
        <f>IF(R82="","",IFERROR(VLOOKUP(R82,'Parámetros'!$G$3:$H$10,2,FALSE),"Revisar captura"))</f>
        <v/>
      </c>
    </row>
    <row r="83">
      <c r="A83" s="13" t="n"/>
      <c r="B83" s="14" t="n"/>
      <c r="C83" s="15" t="n"/>
      <c r="D83" s="13" t="n"/>
      <c r="E83" s="13" t="n"/>
      <c r="F83" s="16" t="n"/>
      <c r="G83" s="16" t="n"/>
      <c r="H83" s="14" t="n"/>
      <c r="I83" s="15" t="n"/>
      <c r="J83" s="17" t="n"/>
      <c r="K83" s="13" t="n"/>
      <c r="L83" s="14" t="n"/>
      <c r="M83" s="16" t="n"/>
      <c r="N83" s="16" t="n"/>
      <c r="O83" s="15" t="n"/>
      <c r="P83" s="11">
        <f>IF(COUNTA(A83:O83)=0,"",(COUNTA(A83:C83)+IF(COUNTA(D83:E83)&gt;0,1,0)+COUNTA(F83:G83)+IF(G83="Sí",IF(H83&lt;&gt;"",1,0),IF(G83&lt;&gt;"",1,0))+COUNTA(I83:N83))/13)</f>
        <v/>
      </c>
      <c r="Q83" s="18">
        <f>IF(L83="","",MAX(0,TODAY()-L83))</f>
        <v/>
      </c>
      <c r="R83" s="19">
        <f>IF(COUNTA(A83:O83)=0,"",IF(AND(G83="Sí",H83=""),"Revisar fecha de consentimiento",IF(G83="Pendiente","Revisar consentimiento pendiente",IF(AND(OR(F83="Teléfono",F83="WhatsApp"),D83=""),"Falta teléfono preferido",IF(AND(F83="Correo",E83=""),"Falta correo preferido",IF(AND(M83="Activo",L83=""),"Revisar última visita",IF(P83&lt;'Parámetros'!$B$4,"Completar ficha",IF(AND(M83="Activo",L83&lt;&gt;"",Q83&gt;'Parámetros'!$B$3),"Revisar seguimiento","Sin alerta"))))))))</f>
        <v/>
      </c>
      <c r="S83" s="19">
        <f>IF(R83="","",IFERROR(VLOOKUP(R83,'Parámetros'!$G$3:$H$10,2,FALSE),"Revisar captura"))</f>
        <v/>
      </c>
    </row>
    <row r="84">
      <c r="A84" s="13" t="n"/>
      <c r="B84" s="14" t="n"/>
      <c r="C84" s="15" t="n"/>
      <c r="D84" s="13" t="n"/>
      <c r="E84" s="13" t="n"/>
      <c r="F84" s="16" t="n"/>
      <c r="G84" s="16" t="n"/>
      <c r="H84" s="14" t="n"/>
      <c r="I84" s="15" t="n"/>
      <c r="J84" s="17" t="n"/>
      <c r="K84" s="13" t="n"/>
      <c r="L84" s="14" t="n"/>
      <c r="M84" s="16" t="n"/>
      <c r="N84" s="16" t="n"/>
      <c r="O84" s="15" t="n"/>
      <c r="P84" s="20">
        <f>IF(COUNTA(A84:O84)=0,"",(COUNTA(A84:C84)+IF(COUNTA(D84:E84)&gt;0,1,0)+COUNTA(F84:G84)+IF(G84="Sí",IF(H84&lt;&gt;"",1,0),IF(G84&lt;&gt;"",1,0))+COUNTA(I84:N84))/13)</f>
        <v/>
      </c>
      <c r="Q84" s="21">
        <f>IF(L84="","",MAX(0,TODAY()-L84))</f>
        <v/>
      </c>
      <c r="R84" s="22">
        <f>IF(COUNTA(A84:O84)=0,"",IF(AND(G84="Sí",H84=""),"Revisar fecha de consentimiento",IF(G84="Pendiente","Revisar consentimiento pendiente",IF(AND(OR(F84="Teléfono",F84="WhatsApp"),D84=""),"Falta teléfono preferido",IF(AND(F84="Correo",E84=""),"Falta correo preferido",IF(AND(M84="Activo",L84=""),"Revisar última visita",IF(P84&lt;'Parámetros'!$B$4,"Completar ficha",IF(AND(M84="Activo",L84&lt;&gt;"",Q84&gt;'Parámetros'!$B$3),"Revisar seguimiento","Sin alerta"))))))))</f>
        <v/>
      </c>
      <c r="S84" s="22">
        <f>IF(R84="","",IFERROR(VLOOKUP(R84,'Parámetros'!$G$3:$H$10,2,FALSE),"Revisar captura"))</f>
        <v/>
      </c>
    </row>
    <row r="85">
      <c r="A85" s="13" t="n"/>
      <c r="B85" s="14" t="n"/>
      <c r="C85" s="15" t="n"/>
      <c r="D85" s="13" t="n"/>
      <c r="E85" s="13" t="n"/>
      <c r="F85" s="16" t="n"/>
      <c r="G85" s="16" t="n"/>
      <c r="H85" s="14" t="n"/>
      <c r="I85" s="15" t="n"/>
      <c r="J85" s="17" t="n"/>
      <c r="K85" s="13" t="n"/>
      <c r="L85" s="14" t="n"/>
      <c r="M85" s="16" t="n"/>
      <c r="N85" s="16" t="n"/>
      <c r="O85" s="15" t="n"/>
      <c r="P85" s="11">
        <f>IF(COUNTA(A85:O85)=0,"",(COUNTA(A85:C85)+IF(COUNTA(D85:E85)&gt;0,1,0)+COUNTA(F85:G85)+IF(G85="Sí",IF(H85&lt;&gt;"",1,0),IF(G85&lt;&gt;"",1,0))+COUNTA(I85:N85))/13)</f>
        <v/>
      </c>
      <c r="Q85" s="18">
        <f>IF(L85="","",MAX(0,TODAY()-L85))</f>
        <v/>
      </c>
      <c r="R85" s="19">
        <f>IF(COUNTA(A85:O85)=0,"",IF(AND(G85="Sí",H85=""),"Revisar fecha de consentimiento",IF(G85="Pendiente","Revisar consentimiento pendiente",IF(AND(OR(F85="Teléfono",F85="WhatsApp"),D85=""),"Falta teléfono preferido",IF(AND(F85="Correo",E85=""),"Falta correo preferido",IF(AND(M85="Activo",L85=""),"Revisar última visita",IF(P85&lt;'Parámetros'!$B$4,"Completar ficha",IF(AND(M85="Activo",L85&lt;&gt;"",Q85&gt;'Parámetros'!$B$3),"Revisar seguimiento","Sin alerta"))))))))</f>
        <v/>
      </c>
      <c r="S85" s="19">
        <f>IF(R85="","",IFERROR(VLOOKUP(R85,'Parámetros'!$G$3:$H$10,2,FALSE),"Revisar captura"))</f>
        <v/>
      </c>
    </row>
    <row r="86">
      <c r="A86" s="13" t="n"/>
      <c r="B86" s="14" t="n"/>
      <c r="C86" s="15" t="n"/>
      <c r="D86" s="13" t="n"/>
      <c r="E86" s="13" t="n"/>
      <c r="F86" s="16" t="n"/>
      <c r="G86" s="16" t="n"/>
      <c r="H86" s="14" t="n"/>
      <c r="I86" s="15" t="n"/>
      <c r="J86" s="17" t="n"/>
      <c r="K86" s="13" t="n"/>
      <c r="L86" s="14" t="n"/>
      <c r="M86" s="16" t="n"/>
      <c r="N86" s="16" t="n"/>
      <c r="O86" s="15" t="n"/>
      <c r="P86" s="20">
        <f>IF(COUNTA(A86:O86)=0,"",(COUNTA(A86:C86)+IF(COUNTA(D86:E86)&gt;0,1,0)+COUNTA(F86:G86)+IF(G86="Sí",IF(H86&lt;&gt;"",1,0),IF(G86&lt;&gt;"",1,0))+COUNTA(I86:N86))/13)</f>
        <v/>
      </c>
      <c r="Q86" s="21">
        <f>IF(L86="","",MAX(0,TODAY()-L86))</f>
        <v/>
      </c>
      <c r="R86" s="22">
        <f>IF(COUNTA(A86:O86)=0,"",IF(AND(G86="Sí",H86=""),"Revisar fecha de consentimiento",IF(G86="Pendiente","Revisar consentimiento pendiente",IF(AND(OR(F86="Teléfono",F86="WhatsApp"),D86=""),"Falta teléfono preferido",IF(AND(F86="Correo",E86=""),"Falta correo preferido",IF(AND(M86="Activo",L86=""),"Revisar última visita",IF(P86&lt;'Parámetros'!$B$4,"Completar ficha",IF(AND(M86="Activo",L86&lt;&gt;"",Q86&gt;'Parámetros'!$B$3),"Revisar seguimiento","Sin alerta"))))))))</f>
        <v/>
      </c>
      <c r="S86" s="22">
        <f>IF(R86="","",IFERROR(VLOOKUP(R86,'Parámetros'!$G$3:$H$10,2,FALSE),"Revisar captura"))</f>
        <v/>
      </c>
    </row>
    <row r="87">
      <c r="A87" s="13" t="n"/>
      <c r="B87" s="14" t="n"/>
      <c r="C87" s="15" t="n"/>
      <c r="D87" s="13" t="n"/>
      <c r="E87" s="13" t="n"/>
      <c r="F87" s="16" t="n"/>
      <c r="G87" s="16" t="n"/>
      <c r="H87" s="14" t="n"/>
      <c r="I87" s="15" t="n"/>
      <c r="J87" s="17" t="n"/>
      <c r="K87" s="13" t="n"/>
      <c r="L87" s="14" t="n"/>
      <c r="M87" s="16" t="n"/>
      <c r="N87" s="16" t="n"/>
      <c r="O87" s="15" t="n"/>
      <c r="P87" s="11">
        <f>IF(COUNTA(A87:O87)=0,"",(COUNTA(A87:C87)+IF(COUNTA(D87:E87)&gt;0,1,0)+COUNTA(F87:G87)+IF(G87="Sí",IF(H87&lt;&gt;"",1,0),IF(G87&lt;&gt;"",1,0))+COUNTA(I87:N87))/13)</f>
        <v/>
      </c>
      <c r="Q87" s="18">
        <f>IF(L87="","",MAX(0,TODAY()-L87))</f>
        <v/>
      </c>
      <c r="R87" s="19">
        <f>IF(COUNTA(A87:O87)=0,"",IF(AND(G87="Sí",H87=""),"Revisar fecha de consentimiento",IF(G87="Pendiente","Revisar consentimiento pendiente",IF(AND(OR(F87="Teléfono",F87="WhatsApp"),D87=""),"Falta teléfono preferido",IF(AND(F87="Correo",E87=""),"Falta correo preferido",IF(AND(M87="Activo",L87=""),"Revisar última visita",IF(P87&lt;'Parámetros'!$B$4,"Completar ficha",IF(AND(M87="Activo",L87&lt;&gt;"",Q87&gt;'Parámetros'!$B$3),"Revisar seguimiento","Sin alerta"))))))))</f>
        <v/>
      </c>
      <c r="S87" s="19">
        <f>IF(R87="","",IFERROR(VLOOKUP(R87,'Parámetros'!$G$3:$H$10,2,FALSE),"Revisar captura"))</f>
        <v/>
      </c>
    </row>
    <row r="88">
      <c r="A88" s="13" t="n"/>
      <c r="B88" s="14" t="n"/>
      <c r="C88" s="15" t="n"/>
      <c r="D88" s="13" t="n"/>
      <c r="E88" s="13" t="n"/>
      <c r="F88" s="16" t="n"/>
      <c r="G88" s="16" t="n"/>
      <c r="H88" s="14" t="n"/>
      <c r="I88" s="15" t="n"/>
      <c r="J88" s="17" t="n"/>
      <c r="K88" s="13" t="n"/>
      <c r="L88" s="14" t="n"/>
      <c r="M88" s="16" t="n"/>
      <c r="N88" s="16" t="n"/>
      <c r="O88" s="15" t="n"/>
      <c r="P88" s="20">
        <f>IF(COUNTA(A88:O88)=0,"",(COUNTA(A88:C88)+IF(COUNTA(D88:E88)&gt;0,1,0)+COUNTA(F88:G88)+IF(G88="Sí",IF(H88&lt;&gt;"",1,0),IF(G88&lt;&gt;"",1,0))+COUNTA(I88:N88))/13)</f>
        <v/>
      </c>
      <c r="Q88" s="21">
        <f>IF(L88="","",MAX(0,TODAY()-L88))</f>
        <v/>
      </c>
      <c r="R88" s="22">
        <f>IF(COUNTA(A88:O88)=0,"",IF(AND(G88="Sí",H88=""),"Revisar fecha de consentimiento",IF(G88="Pendiente","Revisar consentimiento pendiente",IF(AND(OR(F88="Teléfono",F88="WhatsApp"),D88=""),"Falta teléfono preferido",IF(AND(F88="Correo",E88=""),"Falta correo preferido",IF(AND(M88="Activo",L88=""),"Revisar última visita",IF(P88&lt;'Parámetros'!$B$4,"Completar ficha",IF(AND(M88="Activo",L88&lt;&gt;"",Q88&gt;'Parámetros'!$B$3),"Revisar seguimiento","Sin alerta"))))))))</f>
        <v/>
      </c>
      <c r="S88" s="22">
        <f>IF(R88="","",IFERROR(VLOOKUP(R88,'Parámetros'!$G$3:$H$10,2,FALSE),"Revisar captura"))</f>
        <v/>
      </c>
    </row>
    <row r="89">
      <c r="A89" s="13" t="n"/>
      <c r="B89" s="14" t="n"/>
      <c r="C89" s="15" t="n"/>
      <c r="D89" s="13" t="n"/>
      <c r="E89" s="13" t="n"/>
      <c r="F89" s="16" t="n"/>
      <c r="G89" s="16" t="n"/>
      <c r="H89" s="14" t="n"/>
      <c r="I89" s="15" t="n"/>
      <c r="J89" s="17" t="n"/>
      <c r="K89" s="13" t="n"/>
      <c r="L89" s="14" t="n"/>
      <c r="M89" s="16" t="n"/>
      <c r="N89" s="16" t="n"/>
      <c r="O89" s="15" t="n"/>
      <c r="P89" s="11">
        <f>IF(COUNTA(A89:O89)=0,"",(COUNTA(A89:C89)+IF(COUNTA(D89:E89)&gt;0,1,0)+COUNTA(F89:G89)+IF(G89="Sí",IF(H89&lt;&gt;"",1,0),IF(G89&lt;&gt;"",1,0))+COUNTA(I89:N89))/13)</f>
        <v/>
      </c>
      <c r="Q89" s="18">
        <f>IF(L89="","",MAX(0,TODAY()-L89))</f>
        <v/>
      </c>
      <c r="R89" s="19">
        <f>IF(COUNTA(A89:O89)=0,"",IF(AND(G89="Sí",H89=""),"Revisar fecha de consentimiento",IF(G89="Pendiente","Revisar consentimiento pendiente",IF(AND(OR(F89="Teléfono",F89="WhatsApp"),D89=""),"Falta teléfono preferido",IF(AND(F89="Correo",E89=""),"Falta correo preferido",IF(AND(M89="Activo",L89=""),"Revisar última visita",IF(P89&lt;'Parámetros'!$B$4,"Completar ficha",IF(AND(M89="Activo",L89&lt;&gt;"",Q89&gt;'Parámetros'!$B$3),"Revisar seguimiento","Sin alerta"))))))))</f>
        <v/>
      </c>
      <c r="S89" s="19">
        <f>IF(R89="","",IFERROR(VLOOKUP(R89,'Parámetros'!$G$3:$H$10,2,FALSE),"Revisar captura"))</f>
        <v/>
      </c>
    </row>
    <row r="90">
      <c r="A90" s="13" t="n"/>
      <c r="B90" s="14" t="n"/>
      <c r="C90" s="15" t="n"/>
      <c r="D90" s="13" t="n"/>
      <c r="E90" s="13" t="n"/>
      <c r="F90" s="16" t="n"/>
      <c r="G90" s="16" t="n"/>
      <c r="H90" s="14" t="n"/>
      <c r="I90" s="15" t="n"/>
      <c r="J90" s="17" t="n"/>
      <c r="K90" s="13" t="n"/>
      <c r="L90" s="14" t="n"/>
      <c r="M90" s="16" t="n"/>
      <c r="N90" s="16" t="n"/>
      <c r="O90" s="15" t="n"/>
      <c r="P90" s="20">
        <f>IF(COUNTA(A90:O90)=0,"",(COUNTA(A90:C90)+IF(COUNTA(D90:E90)&gt;0,1,0)+COUNTA(F90:G90)+IF(G90="Sí",IF(H90&lt;&gt;"",1,0),IF(G90&lt;&gt;"",1,0))+COUNTA(I90:N90))/13)</f>
        <v/>
      </c>
      <c r="Q90" s="21">
        <f>IF(L90="","",MAX(0,TODAY()-L90))</f>
        <v/>
      </c>
      <c r="R90" s="22">
        <f>IF(COUNTA(A90:O90)=0,"",IF(AND(G90="Sí",H90=""),"Revisar fecha de consentimiento",IF(G90="Pendiente","Revisar consentimiento pendiente",IF(AND(OR(F90="Teléfono",F90="WhatsApp"),D90=""),"Falta teléfono preferido",IF(AND(F90="Correo",E90=""),"Falta correo preferido",IF(AND(M90="Activo",L90=""),"Revisar última visita",IF(P90&lt;'Parámetros'!$B$4,"Completar ficha",IF(AND(M90="Activo",L90&lt;&gt;"",Q90&gt;'Parámetros'!$B$3),"Revisar seguimiento","Sin alerta"))))))))</f>
        <v/>
      </c>
      <c r="S90" s="22">
        <f>IF(R90="","",IFERROR(VLOOKUP(R90,'Parámetros'!$G$3:$H$10,2,FALSE),"Revisar captura"))</f>
        <v/>
      </c>
    </row>
    <row r="91">
      <c r="A91" s="13" t="n"/>
      <c r="B91" s="14" t="n"/>
      <c r="C91" s="15" t="n"/>
      <c r="D91" s="13" t="n"/>
      <c r="E91" s="13" t="n"/>
      <c r="F91" s="16" t="n"/>
      <c r="G91" s="16" t="n"/>
      <c r="H91" s="14" t="n"/>
      <c r="I91" s="15" t="n"/>
      <c r="J91" s="17" t="n"/>
      <c r="K91" s="13" t="n"/>
      <c r="L91" s="14" t="n"/>
      <c r="M91" s="16" t="n"/>
      <c r="N91" s="16" t="n"/>
      <c r="O91" s="15" t="n"/>
      <c r="P91" s="11">
        <f>IF(COUNTA(A91:O91)=0,"",(COUNTA(A91:C91)+IF(COUNTA(D91:E91)&gt;0,1,0)+COUNTA(F91:G91)+IF(G91="Sí",IF(H91&lt;&gt;"",1,0),IF(G91&lt;&gt;"",1,0))+COUNTA(I91:N91))/13)</f>
        <v/>
      </c>
      <c r="Q91" s="18">
        <f>IF(L91="","",MAX(0,TODAY()-L91))</f>
        <v/>
      </c>
      <c r="R91" s="19">
        <f>IF(COUNTA(A91:O91)=0,"",IF(AND(G91="Sí",H91=""),"Revisar fecha de consentimiento",IF(G91="Pendiente","Revisar consentimiento pendiente",IF(AND(OR(F91="Teléfono",F91="WhatsApp"),D91=""),"Falta teléfono preferido",IF(AND(F91="Correo",E91=""),"Falta correo preferido",IF(AND(M91="Activo",L91=""),"Revisar última visita",IF(P91&lt;'Parámetros'!$B$4,"Completar ficha",IF(AND(M91="Activo",L91&lt;&gt;"",Q91&gt;'Parámetros'!$B$3),"Revisar seguimiento","Sin alerta"))))))))</f>
        <v/>
      </c>
      <c r="S91" s="19">
        <f>IF(R91="","",IFERROR(VLOOKUP(R91,'Parámetros'!$G$3:$H$10,2,FALSE),"Revisar captura"))</f>
        <v/>
      </c>
    </row>
    <row r="92">
      <c r="A92" s="13" t="n"/>
      <c r="B92" s="14" t="n"/>
      <c r="C92" s="15" t="n"/>
      <c r="D92" s="13" t="n"/>
      <c r="E92" s="13" t="n"/>
      <c r="F92" s="16" t="n"/>
      <c r="G92" s="16" t="n"/>
      <c r="H92" s="14" t="n"/>
      <c r="I92" s="15" t="n"/>
      <c r="J92" s="17" t="n"/>
      <c r="K92" s="13" t="n"/>
      <c r="L92" s="14" t="n"/>
      <c r="M92" s="16" t="n"/>
      <c r="N92" s="16" t="n"/>
      <c r="O92" s="15" t="n"/>
      <c r="P92" s="20">
        <f>IF(COUNTA(A92:O92)=0,"",(COUNTA(A92:C92)+IF(COUNTA(D92:E92)&gt;0,1,0)+COUNTA(F92:G92)+IF(G92="Sí",IF(H92&lt;&gt;"",1,0),IF(G92&lt;&gt;"",1,0))+COUNTA(I92:N92))/13)</f>
        <v/>
      </c>
      <c r="Q92" s="21">
        <f>IF(L92="","",MAX(0,TODAY()-L92))</f>
        <v/>
      </c>
      <c r="R92" s="22">
        <f>IF(COUNTA(A92:O92)=0,"",IF(AND(G92="Sí",H92=""),"Revisar fecha de consentimiento",IF(G92="Pendiente","Revisar consentimiento pendiente",IF(AND(OR(F92="Teléfono",F92="WhatsApp"),D92=""),"Falta teléfono preferido",IF(AND(F92="Correo",E92=""),"Falta correo preferido",IF(AND(M92="Activo",L92=""),"Revisar última visita",IF(P92&lt;'Parámetros'!$B$4,"Completar ficha",IF(AND(M92="Activo",L92&lt;&gt;"",Q92&gt;'Parámetros'!$B$3),"Revisar seguimiento","Sin alerta"))))))))</f>
        <v/>
      </c>
      <c r="S92" s="22">
        <f>IF(R92="","",IFERROR(VLOOKUP(R92,'Parámetros'!$G$3:$H$10,2,FALSE),"Revisar captura"))</f>
        <v/>
      </c>
    </row>
    <row r="93">
      <c r="A93" s="13" t="n"/>
      <c r="B93" s="14" t="n"/>
      <c r="C93" s="15" t="n"/>
      <c r="D93" s="13" t="n"/>
      <c r="E93" s="13" t="n"/>
      <c r="F93" s="16" t="n"/>
      <c r="G93" s="16" t="n"/>
      <c r="H93" s="14" t="n"/>
      <c r="I93" s="15" t="n"/>
      <c r="J93" s="17" t="n"/>
      <c r="K93" s="13" t="n"/>
      <c r="L93" s="14" t="n"/>
      <c r="M93" s="16" t="n"/>
      <c r="N93" s="16" t="n"/>
      <c r="O93" s="15" t="n"/>
      <c r="P93" s="11">
        <f>IF(COUNTA(A93:O93)=0,"",(COUNTA(A93:C93)+IF(COUNTA(D93:E93)&gt;0,1,0)+COUNTA(F93:G93)+IF(G93="Sí",IF(H93&lt;&gt;"",1,0),IF(G93&lt;&gt;"",1,0))+COUNTA(I93:N93))/13)</f>
        <v/>
      </c>
      <c r="Q93" s="18">
        <f>IF(L93="","",MAX(0,TODAY()-L93))</f>
        <v/>
      </c>
      <c r="R93" s="19">
        <f>IF(COUNTA(A93:O93)=0,"",IF(AND(G93="Sí",H93=""),"Revisar fecha de consentimiento",IF(G93="Pendiente","Revisar consentimiento pendiente",IF(AND(OR(F93="Teléfono",F93="WhatsApp"),D93=""),"Falta teléfono preferido",IF(AND(F93="Correo",E93=""),"Falta correo preferido",IF(AND(M93="Activo",L93=""),"Revisar última visita",IF(P93&lt;'Parámetros'!$B$4,"Completar ficha",IF(AND(M93="Activo",L93&lt;&gt;"",Q93&gt;'Parámetros'!$B$3),"Revisar seguimiento","Sin alerta"))))))))</f>
        <v/>
      </c>
      <c r="S93" s="19">
        <f>IF(R93="","",IFERROR(VLOOKUP(R93,'Parámetros'!$G$3:$H$10,2,FALSE),"Revisar captura"))</f>
        <v/>
      </c>
    </row>
    <row r="94">
      <c r="A94" s="13" t="n"/>
      <c r="B94" s="14" t="n"/>
      <c r="C94" s="15" t="n"/>
      <c r="D94" s="13" t="n"/>
      <c r="E94" s="13" t="n"/>
      <c r="F94" s="16" t="n"/>
      <c r="G94" s="16" t="n"/>
      <c r="H94" s="14" t="n"/>
      <c r="I94" s="15" t="n"/>
      <c r="J94" s="17" t="n"/>
      <c r="K94" s="13" t="n"/>
      <c r="L94" s="14" t="n"/>
      <c r="M94" s="16" t="n"/>
      <c r="N94" s="16" t="n"/>
      <c r="O94" s="15" t="n"/>
      <c r="P94" s="20">
        <f>IF(COUNTA(A94:O94)=0,"",(COUNTA(A94:C94)+IF(COUNTA(D94:E94)&gt;0,1,0)+COUNTA(F94:G94)+IF(G94="Sí",IF(H94&lt;&gt;"",1,0),IF(G94&lt;&gt;"",1,0))+COUNTA(I94:N94))/13)</f>
        <v/>
      </c>
      <c r="Q94" s="21">
        <f>IF(L94="","",MAX(0,TODAY()-L94))</f>
        <v/>
      </c>
      <c r="R94" s="22">
        <f>IF(COUNTA(A94:O94)=0,"",IF(AND(G94="Sí",H94=""),"Revisar fecha de consentimiento",IF(G94="Pendiente","Revisar consentimiento pendiente",IF(AND(OR(F94="Teléfono",F94="WhatsApp"),D94=""),"Falta teléfono preferido",IF(AND(F94="Correo",E94=""),"Falta correo preferido",IF(AND(M94="Activo",L94=""),"Revisar última visita",IF(P94&lt;'Parámetros'!$B$4,"Completar ficha",IF(AND(M94="Activo",L94&lt;&gt;"",Q94&gt;'Parámetros'!$B$3),"Revisar seguimiento","Sin alerta"))))))))</f>
        <v/>
      </c>
      <c r="S94" s="22">
        <f>IF(R94="","",IFERROR(VLOOKUP(R94,'Parámetros'!$G$3:$H$10,2,FALSE),"Revisar captura"))</f>
        <v/>
      </c>
    </row>
    <row r="95">
      <c r="A95" s="13" t="n"/>
      <c r="B95" s="14" t="n"/>
      <c r="C95" s="15" t="n"/>
      <c r="D95" s="13" t="n"/>
      <c r="E95" s="13" t="n"/>
      <c r="F95" s="16" t="n"/>
      <c r="G95" s="16" t="n"/>
      <c r="H95" s="14" t="n"/>
      <c r="I95" s="15" t="n"/>
      <c r="J95" s="17" t="n"/>
      <c r="K95" s="13" t="n"/>
      <c r="L95" s="14" t="n"/>
      <c r="M95" s="16" t="n"/>
      <c r="N95" s="16" t="n"/>
      <c r="O95" s="15" t="n"/>
      <c r="P95" s="11">
        <f>IF(COUNTA(A95:O95)=0,"",(COUNTA(A95:C95)+IF(COUNTA(D95:E95)&gt;0,1,0)+COUNTA(F95:G95)+IF(G95="Sí",IF(H95&lt;&gt;"",1,0),IF(G95&lt;&gt;"",1,0))+COUNTA(I95:N95))/13)</f>
        <v/>
      </c>
      <c r="Q95" s="18">
        <f>IF(L95="","",MAX(0,TODAY()-L95))</f>
        <v/>
      </c>
      <c r="R95" s="19">
        <f>IF(COUNTA(A95:O95)=0,"",IF(AND(G95="Sí",H95=""),"Revisar fecha de consentimiento",IF(G95="Pendiente","Revisar consentimiento pendiente",IF(AND(OR(F95="Teléfono",F95="WhatsApp"),D95=""),"Falta teléfono preferido",IF(AND(F95="Correo",E95=""),"Falta correo preferido",IF(AND(M95="Activo",L95=""),"Revisar última visita",IF(P95&lt;'Parámetros'!$B$4,"Completar ficha",IF(AND(M95="Activo",L95&lt;&gt;"",Q95&gt;'Parámetros'!$B$3),"Revisar seguimiento","Sin alerta"))))))))</f>
        <v/>
      </c>
      <c r="S95" s="19">
        <f>IF(R95="","",IFERROR(VLOOKUP(R95,'Parámetros'!$G$3:$H$10,2,FALSE),"Revisar captura"))</f>
        <v/>
      </c>
    </row>
    <row r="96">
      <c r="A96" s="13" t="n"/>
      <c r="B96" s="14" t="n"/>
      <c r="C96" s="15" t="n"/>
      <c r="D96" s="13" t="n"/>
      <c r="E96" s="13" t="n"/>
      <c r="F96" s="16" t="n"/>
      <c r="G96" s="16" t="n"/>
      <c r="H96" s="14" t="n"/>
      <c r="I96" s="15" t="n"/>
      <c r="J96" s="17" t="n"/>
      <c r="K96" s="13" t="n"/>
      <c r="L96" s="14" t="n"/>
      <c r="M96" s="16" t="n"/>
      <c r="N96" s="16" t="n"/>
      <c r="O96" s="15" t="n"/>
      <c r="P96" s="20">
        <f>IF(COUNTA(A96:O96)=0,"",(COUNTA(A96:C96)+IF(COUNTA(D96:E96)&gt;0,1,0)+COUNTA(F96:G96)+IF(G96="Sí",IF(H96&lt;&gt;"",1,0),IF(G96&lt;&gt;"",1,0))+COUNTA(I96:N96))/13)</f>
        <v/>
      </c>
      <c r="Q96" s="21">
        <f>IF(L96="","",MAX(0,TODAY()-L96))</f>
        <v/>
      </c>
      <c r="R96" s="22">
        <f>IF(COUNTA(A96:O96)=0,"",IF(AND(G96="Sí",H96=""),"Revisar fecha de consentimiento",IF(G96="Pendiente","Revisar consentimiento pendiente",IF(AND(OR(F96="Teléfono",F96="WhatsApp"),D96=""),"Falta teléfono preferido",IF(AND(F96="Correo",E96=""),"Falta correo preferido",IF(AND(M96="Activo",L96=""),"Revisar última visita",IF(P96&lt;'Parámetros'!$B$4,"Completar ficha",IF(AND(M96="Activo",L96&lt;&gt;"",Q96&gt;'Parámetros'!$B$3),"Revisar seguimiento","Sin alerta"))))))))</f>
        <v/>
      </c>
      <c r="S96" s="22">
        <f>IF(R96="","",IFERROR(VLOOKUP(R96,'Parámetros'!$G$3:$H$10,2,FALSE),"Revisar captura"))</f>
        <v/>
      </c>
    </row>
    <row r="97">
      <c r="A97" s="13" t="n"/>
      <c r="B97" s="14" t="n"/>
      <c r="C97" s="15" t="n"/>
      <c r="D97" s="13" t="n"/>
      <c r="E97" s="13" t="n"/>
      <c r="F97" s="16" t="n"/>
      <c r="G97" s="16" t="n"/>
      <c r="H97" s="14" t="n"/>
      <c r="I97" s="15" t="n"/>
      <c r="J97" s="17" t="n"/>
      <c r="K97" s="13" t="n"/>
      <c r="L97" s="14" t="n"/>
      <c r="M97" s="16" t="n"/>
      <c r="N97" s="16" t="n"/>
      <c r="O97" s="15" t="n"/>
      <c r="P97" s="11">
        <f>IF(COUNTA(A97:O97)=0,"",(COUNTA(A97:C97)+IF(COUNTA(D97:E97)&gt;0,1,0)+COUNTA(F97:G97)+IF(G97="Sí",IF(H97&lt;&gt;"",1,0),IF(G97&lt;&gt;"",1,0))+COUNTA(I97:N97))/13)</f>
        <v/>
      </c>
      <c r="Q97" s="18">
        <f>IF(L97="","",MAX(0,TODAY()-L97))</f>
        <v/>
      </c>
      <c r="R97" s="19">
        <f>IF(COUNTA(A97:O97)=0,"",IF(AND(G97="Sí",H97=""),"Revisar fecha de consentimiento",IF(G97="Pendiente","Revisar consentimiento pendiente",IF(AND(OR(F97="Teléfono",F97="WhatsApp"),D97=""),"Falta teléfono preferido",IF(AND(F97="Correo",E97=""),"Falta correo preferido",IF(AND(M97="Activo",L97=""),"Revisar última visita",IF(P97&lt;'Parámetros'!$B$4,"Completar ficha",IF(AND(M97="Activo",L97&lt;&gt;"",Q97&gt;'Parámetros'!$B$3),"Revisar seguimiento","Sin alerta"))))))))</f>
        <v/>
      </c>
      <c r="S97" s="19">
        <f>IF(R97="","",IFERROR(VLOOKUP(R97,'Parámetros'!$G$3:$H$10,2,FALSE),"Revisar captura"))</f>
        <v/>
      </c>
    </row>
    <row r="98">
      <c r="A98" s="13" t="n"/>
      <c r="B98" s="14" t="n"/>
      <c r="C98" s="15" t="n"/>
      <c r="D98" s="13" t="n"/>
      <c r="E98" s="13" t="n"/>
      <c r="F98" s="16" t="n"/>
      <c r="G98" s="16" t="n"/>
      <c r="H98" s="14" t="n"/>
      <c r="I98" s="15" t="n"/>
      <c r="J98" s="17" t="n"/>
      <c r="K98" s="13" t="n"/>
      <c r="L98" s="14" t="n"/>
      <c r="M98" s="16" t="n"/>
      <c r="N98" s="16" t="n"/>
      <c r="O98" s="15" t="n"/>
      <c r="P98" s="20">
        <f>IF(COUNTA(A98:O98)=0,"",(COUNTA(A98:C98)+IF(COUNTA(D98:E98)&gt;0,1,0)+COUNTA(F98:G98)+IF(G98="Sí",IF(H98&lt;&gt;"",1,0),IF(G98&lt;&gt;"",1,0))+COUNTA(I98:N98))/13)</f>
        <v/>
      </c>
      <c r="Q98" s="21">
        <f>IF(L98="","",MAX(0,TODAY()-L98))</f>
        <v/>
      </c>
      <c r="R98" s="22">
        <f>IF(COUNTA(A98:O98)=0,"",IF(AND(G98="Sí",H98=""),"Revisar fecha de consentimiento",IF(G98="Pendiente","Revisar consentimiento pendiente",IF(AND(OR(F98="Teléfono",F98="WhatsApp"),D98=""),"Falta teléfono preferido",IF(AND(F98="Correo",E98=""),"Falta correo preferido",IF(AND(M98="Activo",L98=""),"Revisar última visita",IF(P98&lt;'Parámetros'!$B$4,"Completar ficha",IF(AND(M98="Activo",L98&lt;&gt;"",Q98&gt;'Parámetros'!$B$3),"Revisar seguimiento","Sin alerta"))))))))</f>
        <v/>
      </c>
      <c r="S98" s="22">
        <f>IF(R98="","",IFERROR(VLOOKUP(R98,'Parámetros'!$G$3:$H$10,2,FALSE),"Revisar captura"))</f>
        <v/>
      </c>
    </row>
    <row r="99">
      <c r="A99" s="13" t="n"/>
      <c r="B99" s="14" t="n"/>
      <c r="C99" s="15" t="n"/>
      <c r="D99" s="13" t="n"/>
      <c r="E99" s="13" t="n"/>
      <c r="F99" s="16" t="n"/>
      <c r="G99" s="16" t="n"/>
      <c r="H99" s="14" t="n"/>
      <c r="I99" s="15" t="n"/>
      <c r="J99" s="17" t="n"/>
      <c r="K99" s="13" t="n"/>
      <c r="L99" s="14" t="n"/>
      <c r="M99" s="16" t="n"/>
      <c r="N99" s="16" t="n"/>
      <c r="O99" s="15" t="n"/>
      <c r="P99" s="11">
        <f>IF(COUNTA(A99:O99)=0,"",(COUNTA(A99:C99)+IF(COUNTA(D99:E99)&gt;0,1,0)+COUNTA(F99:G99)+IF(G99="Sí",IF(H99&lt;&gt;"",1,0),IF(G99&lt;&gt;"",1,0))+COUNTA(I99:N99))/13)</f>
        <v/>
      </c>
      <c r="Q99" s="18">
        <f>IF(L99="","",MAX(0,TODAY()-L99))</f>
        <v/>
      </c>
      <c r="R99" s="19">
        <f>IF(COUNTA(A99:O99)=0,"",IF(AND(G99="Sí",H99=""),"Revisar fecha de consentimiento",IF(G99="Pendiente","Revisar consentimiento pendiente",IF(AND(OR(F99="Teléfono",F99="WhatsApp"),D99=""),"Falta teléfono preferido",IF(AND(F99="Correo",E99=""),"Falta correo preferido",IF(AND(M99="Activo",L99=""),"Revisar última visita",IF(P99&lt;'Parámetros'!$B$4,"Completar ficha",IF(AND(M99="Activo",L99&lt;&gt;"",Q99&gt;'Parámetros'!$B$3),"Revisar seguimiento","Sin alerta"))))))))</f>
        <v/>
      </c>
      <c r="S99" s="19">
        <f>IF(R99="","",IFERROR(VLOOKUP(R99,'Parámetros'!$G$3:$H$10,2,FALSE),"Revisar captura"))</f>
        <v/>
      </c>
    </row>
    <row r="100">
      <c r="A100" s="13" t="n"/>
      <c r="B100" s="14" t="n"/>
      <c r="C100" s="15" t="n"/>
      <c r="D100" s="13" t="n"/>
      <c r="E100" s="13" t="n"/>
      <c r="F100" s="16" t="n"/>
      <c r="G100" s="16" t="n"/>
      <c r="H100" s="14" t="n"/>
      <c r="I100" s="15" t="n"/>
      <c r="J100" s="17" t="n"/>
      <c r="K100" s="13" t="n"/>
      <c r="L100" s="14" t="n"/>
      <c r="M100" s="16" t="n"/>
      <c r="N100" s="16" t="n"/>
      <c r="O100" s="15" t="n"/>
      <c r="P100" s="20">
        <f>IF(COUNTA(A100:O100)=0,"",(COUNTA(A100:C100)+IF(COUNTA(D100:E100)&gt;0,1,0)+COUNTA(F100:G100)+IF(G100="Sí",IF(H100&lt;&gt;"",1,0),IF(G100&lt;&gt;"",1,0))+COUNTA(I100:N100))/13)</f>
        <v/>
      </c>
      <c r="Q100" s="21">
        <f>IF(L100="","",MAX(0,TODAY()-L100))</f>
        <v/>
      </c>
      <c r="R100" s="22">
        <f>IF(COUNTA(A100:O100)=0,"",IF(AND(G100="Sí",H100=""),"Revisar fecha de consentimiento",IF(G100="Pendiente","Revisar consentimiento pendiente",IF(AND(OR(F100="Teléfono",F100="WhatsApp"),D100=""),"Falta teléfono preferido",IF(AND(F100="Correo",E100=""),"Falta correo preferido",IF(AND(M100="Activo",L100=""),"Revisar última visita",IF(P100&lt;'Parámetros'!$B$4,"Completar ficha",IF(AND(M100="Activo",L100&lt;&gt;"",Q100&gt;'Parámetros'!$B$3),"Revisar seguimiento","Sin alerta"))))))))</f>
        <v/>
      </c>
      <c r="S100" s="22">
        <f>IF(R100="","",IFERROR(VLOOKUP(R100,'Parámetros'!$G$3:$H$10,2,FALSE),"Revisar captura"))</f>
        <v/>
      </c>
    </row>
    <row r="101">
      <c r="A101" s="13" t="n"/>
      <c r="B101" s="14" t="n"/>
      <c r="C101" s="15" t="n"/>
      <c r="D101" s="13" t="n"/>
      <c r="E101" s="13" t="n"/>
      <c r="F101" s="16" t="n"/>
      <c r="G101" s="16" t="n"/>
      <c r="H101" s="14" t="n"/>
      <c r="I101" s="15" t="n"/>
      <c r="J101" s="17" t="n"/>
      <c r="K101" s="13" t="n"/>
      <c r="L101" s="14" t="n"/>
      <c r="M101" s="16" t="n"/>
      <c r="N101" s="16" t="n"/>
      <c r="O101" s="15" t="n"/>
      <c r="P101" s="11">
        <f>IF(COUNTA(A101:O101)=0,"",(COUNTA(A101:C101)+IF(COUNTA(D101:E101)&gt;0,1,0)+COUNTA(F101:G101)+IF(G101="Sí",IF(H101&lt;&gt;"",1,0),IF(G101&lt;&gt;"",1,0))+COUNTA(I101:N101))/13)</f>
        <v/>
      </c>
      <c r="Q101" s="18">
        <f>IF(L101="","",MAX(0,TODAY()-L101))</f>
        <v/>
      </c>
      <c r="R101" s="19">
        <f>IF(COUNTA(A101:O101)=0,"",IF(AND(G101="Sí",H101=""),"Revisar fecha de consentimiento",IF(G101="Pendiente","Revisar consentimiento pendiente",IF(AND(OR(F101="Teléfono",F101="WhatsApp"),D101=""),"Falta teléfono preferido",IF(AND(F101="Correo",E101=""),"Falta correo preferido",IF(AND(M101="Activo",L101=""),"Revisar última visita",IF(P101&lt;'Parámetros'!$B$4,"Completar ficha",IF(AND(M101="Activo",L101&lt;&gt;"",Q101&gt;'Parámetros'!$B$3),"Revisar seguimiento","Sin alerta"))))))))</f>
        <v/>
      </c>
      <c r="S101" s="19">
        <f>IF(R101="","",IFERROR(VLOOKUP(R101,'Parámetros'!$G$3:$H$10,2,FALSE),"Revisar captura"))</f>
        <v/>
      </c>
    </row>
    <row r="102">
      <c r="A102" s="13" t="n"/>
      <c r="B102" s="14" t="n"/>
      <c r="C102" s="15" t="n"/>
      <c r="D102" s="13" t="n"/>
      <c r="E102" s="13" t="n"/>
      <c r="F102" s="16" t="n"/>
      <c r="G102" s="16" t="n"/>
      <c r="H102" s="14" t="n"/>
      <c r="I102" s="15" t="n"/>
      <c r="J102" s="17" t="n"/>
      <c r="K102" s="13" t="n"/>
      <c r="L102" s="14" t="n"/>
      <c r="M102" s="16" t="n"/>
      <c r="N102" s="16" t="n"/>
      <c r="O102" s="15" t="n"/>
      <c r="P102" s="20">
        <f>IF(COUNTA(A102:O102)=0,"",(COUNTA(A102:C102)+IF(COUNTA(D102:E102)&gt;0,1,0)+COUNTA(F102:G102)+IF(G102="Sí",IF(H102&lt;&gt;"",1,0),IF(G102&lt;&gt;"",1,0))+COUNTA(I102:N102))/13)</f>
        <v/>
      </c>
      <c r="Q102" s="21">
        <f>IF(L102="","",MAX(0,TODAY()-L102))</f>
        <v/>
      </c>
      <c r="R102" s="22">
        <f>IF(COUNTA(A102:O102)=0,"",IF(AND(G102="Sí",H102=""),"Revisar fecha de consentimiento",IF(G102="Pendiente","Revisar consentimiento pendiente",IF(AND(OR(F102="Teléfono",F102="WhatsApp"),D102=""),"Falta teléfono preferido",IF(AND(F102="Correo",E102=""),"Falta correo preferido",IF(AND(M102="Activo",L102=""),"Revisar última visita",IF(P102&lt;'Parámetros'!$B$4,"Completar ficha",IF(AND(M102="Activo",L102&lt;&gt;"",Q102&gt;'Parámetros'!$B$3),"Revisar seguimiento","Sin alerta"))))))))</f>
        <v/>
      </c>
      <c r="S102" s="22">
        <f>IF(R102="","",IFERROR(VLOOKUP(R102,'Parámetros'!$G$3:$H$10,2,FALSE),"Revisar captura"))</f>
        <v/>
      </c>
    </row>
    <row r="103">
      <c r="A103" s="13" t="n"/>
      <c r="B103" s="14" t="n"/>
      <c r="C103" s="15" t="n"/>
      <c r="D103" s="13" t="n"/>
      <c r="E103" s="13" t="n"/>
      <c r="F103" s="16" t="n"/>
      <c r="G103" s="16" t="n"/>
      <c r="H103" s="14" t="n"/>
      <c r="I103" s="15" t="n"/>
      <c r="J103" s="17" t="n"/>
      <c r="K103" s="13" t="n"/>
      <c r="L103" s="14" t="n"/>
      <c r="M103" s="16" t="n"/>
      <c r="N103" s="16" t="n"/>
      <c r="O103" s="15" t="n"/>
      <c r="P103" s="11">
        <f>IF(COUNTA(A103:O103)=0,"",(COUNTA(A103:C103)+IF(COUNTA(D103:E103)&gt;0,1,0)+COUNTA(F103:G103)+IF(G103="Sí",IF(H103&lt;&gt;"",1,0),IF(G103&lt;&gt;"",1,0))+COUNTA(I103:N103))/13)</f>
        <v/>
      </c>
      <c r="Q103" s="18">
        <f>IF(L103="","",MAX(0,TODAY()-L103))</f>
        <v/>
      </c>
      <c r="R103" s="19">
        <f>IF(COUNTA(A103:O103)=0,"",IF(AND(G103="Sí",H103=""),"Revisar fecha de consentimiento",IF(G103="Pendiente","Revisar consentimiento pendiente",IF(AND(OR(F103="Teléfono",F103="WhatsApp"),D103=""),"Falta teléfono preferido",IF(AND(F103="Correo",E103=""),"Falta correo preferido",IF(AND(M103="Activo",L103=""),"Revisar última visita",IF(P103&lt;'Parámetros'!$B$4,"Completar ficha",IF(AND(M103="Activo",L103&lt;&gt;"",Q103&gt;'Parámetros'!$B$3),"Revisar seguimiento","Sin alerta"))))))))</f>
        <v/>
      </c>
      <c r="S103" s="19">
        <f>IF(R103="","",IFERROR(VLOOKUP(R103,'Parámetros'!$G$3:$H$10,2,FALSE),"Revisar captura"))</f>
        <v/>
      </c>
    </row>
    <row r="104">
      <c r="A104" s="13" t="n"/>
      <c r="B104" s="14" t="n"/>
      <c r="C104" s="15" t="n"/>
      <c r="D104" s="13" t="n"/>
      <c r="E104" s="13" t="n"/>
      <c r="F104" s="16" t="n"/>
      <c r="G104" s="16" t="n"/>
      <c r="H104" s="14" t="n"/>
      <c r="I104" s="15" t="n"/>
      <c r="J104" s="17" t="n"/>
      <c r="K104" s="13" t="n"/>
      <c r="L104" s="14" t="n"/>
      <c r="M104" s="16" t="n"/>
      <c r="N104" s="16" t="n"/>
      <c r="O104" s="15" t="n"/>
      <c r="P104" s="20">
        <f>IF(COUNTA(A104:O104)=0,"",(COUNTA(A104:C104)+IF(COUNTA(D104:E104)&gt;0,1,0)+COUNTA(F104:G104)+IF(G104="Sí",IF(H104&lt;&gt;"",1,0),IF(G104&lt;&gt;"",1,0))+COUNTA(I104:N104))/13)</f>
        <v/>
      </c>
      <c r="Q104" s="21">
        <f>IF(L104="","",MAX(0,TODAY()-L104))</f>
        <v/>
      </c>
      <c r="R104" s="22">
        <f>IF(COUNTA(A104:O104)=0,"",IF(AND(G104="Sí",H104=""),"Revisar fecha de consentimiento",IF(G104="Pendiente","Revisar consentimiento pendiente",IF(AND(OR(F104="Teléfono",F104="WhatsApp"),D104=""),"Falta teléfono preferido",IF(AND(F104="Correo",E104=""),"Falta correo preferido",IF(AND(M104="Activo",L104=""),"Revisar última visita",IF(P104&lt;'Parámetros'!$B$4,"Completar ficha",IF(AND(M104="Activo",L104&lt;&gt;"",Q104&gt;'Parámetros'!$B$3),"Revisar seguimiento","Sin alerta"))))))))</f>
        <v/>
      </c>
      <c r="S104" s="22">
        <f>IF(R104="","",IFERROR(VLOOKUP(R104,'Parámetros'!$G$3:$H$10,2,FALSE),"Revisar captura"))</f>
        <v/>
      </c>
    </row>
  </sheetData>
  <autoFilter ref="A4:S104"/>
  <mergeCells count="1">
    <mergeCell ref="A1:S1"/>
  </mergeCells>
  <conditionalFormatting sqref="R5:S104">
    <cfRule type="expression" priority="1" dxfId="0">
      <formula>AND($R5&lt;&gt;"",$R5&lt;&gt;"Sin alerta")</formula>
    </cfRule>
    <cfRule type="expression" priority="2" dxfId="1">
      <formula>$R5="Sin alerta"</formula>
    </cfRule>
  </conditionalFormatting>
  <dataValidations count="9">
    <dataValidation sqref="A5:A104" showDropDown="0" showInputMessage="0" showErrorMessage="0" allowBlank="0" errorTitle="Folio duplicado" error="Capture un folio vacío o único dentro de las 100 filas preparadas." promptTitle="Folio de la ficha" prompt="Use un identificador administrativo único." type="custom">
      <formula1>OR(A5="",COUNTIF($A$5:$A$104,A5)=1)</formula1>
    </dataValidation>
    <dataValidation sqref="B5:B104" showDropDown="0" showInputMessage="0" showErrorMessage="0" allowBlank="0" errorTitle="Fecha de alta no válida" error="Use una fecha entre 01/01/2020 y la fecha actual." type="custom">
      <formula1>OR(B5="",AND(B5&gt;=DATE(2020,1,1),B5&lt;=TODAY()))</formula1>
    </dataValidation>
    <dataValidation sqref="F5:F104" showDropDown="0" showInputMessage="0" showErrorMessage="0" allowBlank="0" errorTitle="Medio no válido" error="Seleccione un medio de la lista." type="list">
      <formula1>'Parámetros'!$D$3:$D$6</formula1>
    </dataValidation>
    <dataValidation sqref="G5:G104" showDropDown="0" showInputMessage="0" showErrorMessage="0" allowBlank="0" errorTitle="Estado no válido" error="Seleccione Sí, No o Pendiente." type="list">
      <formula1>'Parámetros'!$E$3:$E$5</formula1>
    </dataValidation>
    <dataValidation sqref="H5:H104" showDropDown="0" showInputMessage="0" showErrorMessage="0" allowBlank="0" errorTitle="Fecha no válida" error="La fecha debe ser igual o posterior al alta y no puede ser futura." type="custom">
      <formula1>OR(H5="",AND(B5&lt;&gt;"",H5&gt;=B5,H5&lt;=TODAY()))</formula1>
    </dataValidation>
    <dataValidation sqref="J5:J104" showDropDown="0" showInputMessage="0" showErrorMessage="0" allowBlank="0" errorTitle="Año modelo no válido" error="Capture un año completo entre 1950 y 2027, o deje la celda vacía." type="whole" operator="between">
      <formula1>1950</formula1>
      <formula2>2027</formula2>
    </dataValidation>
    <dataValidation sqref="L5:L104" showDropDown="0" showInputMessage="0" showErrorMessage="0" allowBlank="0" errorTitle="Última visita no válida" error="La visita debe ser igual o posterior al alta y no puede ser futura." type="custom">
      <formula1>OR(L5="",AND(B5&lt;&gt;"",L5&gt;=B5,L5&lt;=TODAY()))</formula1>
    </dataValidation>
    <dataValidation sqref="M5:M104" showDropDown="0" showInputMessage="0" showErrorMessage="0" allowBlank="0" errorTitle="Estado no válido" error="Seleccione un estado de la lista." type="list">
      <formula1>'Parámetros'!$F$3:$F$5</formula1>
    </dataValidation>
    <dataValidation sqref="N5:N104" showDropDown="0" showInputMessage="0" showErrorMessage="0" allowBlank="0" errorTitle="Responsable no válido" error="Seleccione un responsable ficticio de la lista." type="list">
      <formula1>'Parámetros'!$I$3:$I$5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I1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43" customWidth="1" min="3" max="3"/>
    <col width="20" customWidth="1" min="4" max="4"/>
    <col width="22" customWidth="1" min="5" max="5"/>
    <col width="17" customWidth="1" min="6" max="6"/>
    <col width="34" customWidth="1" min="7" max="7"/>
    <col width="50" customWidth="1" min="8" max="8"/>
    <col width="38" customWidth="1" min="9" max="9"/>
  </cols>
  <sheetData>
    <row r="1" ht="28" customHeight="1">
      <c r="A1" s="1" t="inlineStr">
        <is>
          <t>Parámetros y listas de captura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 ht="38" customHeight="1">
      <c r="A2" s="6" t="inlineStr">
        <is>
          <t>Parámetro</t>
        </is>
      </c>
      <c r="B2" s="6" t="inlineStr">
        <is>
          <t>Valor</t>
        </is>
      </c>
      <c r="C2" s="6" t="inlineStr">
        <is>
          <t>Uso</t>
        </is>
      </c>
      <c r="D2" s="6" t="inlineStr">
        <is>
          <t>Medios base</t>
        </is>
      </c>
      <c r="E2" s="6" t="inlineStr">
        <is>
          <t>Consentimiento base</t>
        </is>
      </c>
      <c r="F2" s="6" t="inlineStr">
        <is>
          <t>Estados base</t>
        </is>
      </c>
      <c r="G2" s="6" t="inlineStr">
        <is>
          <t>Alerta</t>
        </is>
      </c>
      <c r="H2" s="6" t="inlineStr">
        <is>
          <t>Acción editable</t>
        </is>
      </c>
      <c r="I2" s="6" t="inlineStr">
        <is>
          <t>Responsables ficticios editables</t>
        </is>
      </c>
    </row>
    <row r="3">
      <c r="A3" s="19" t="inlineStr">
        <is>
          <t>Días sin visita para revisar seguimiento</t>
        </is>
      </c>
      <c r="B3" s="23" t="n">
        <v>180</v>
      </c>
      <c r="C3" s="19" t="inlineStr">
        <is>
          <t>Activa una revisión administrativa en fichas activas.</t>
        </is>
      </c>
      <c r="D3" s="19" t="inlineStr">
        <is>
          <t>Teléfono</t>
        </is>
      </c>
      <c r="E3" s="19" t="inlineStr">
        <is>
          <t>Sí</t>
        </is>
      </c>
      <c r="F3" s="19" t="inlineStr">
        <is>
          <t>Activo</t>
        </is>
      </c>
      <c r="G3" s="19" t="inlineStr">
        <is>
          <t>Sin alerta</t>
        </is>
      </c>
      <c r="H3" s="15" t="inlineStr">
        <is>
          <t>Sin acción inmediata según las comprobaciones configuradas.</t>
        </is>
      </c>
      <c r="I3" s="15" t="inlineStr">
        <is>
          <t>Asesora ficticia 01 – Alma Muestra</t>
        </is>
      </c>
    </row>
    <row r="4">
      <c r="A4" s="22" t="inlineStr">
        <is>
          <t>Integridad mínima de ficha</t>
        </is>
      </c>
      <c r="B4" s="24" t="n">
        <v>0.85</v>
      </c>
      <c r="C4" s="22" t="inlineStr">
        <is>
          <t>Compara los campos administrativos considerados en Integridad.</t>
        </is>
      </c>
      <c r="D4" s="22" t="inlineStr">
        <is>
          <t>Correo</t>
        </is>
      </c>
      <c r="E4" s="22" t="inlineStr">
        <is>
          <t>No</t>
        </is>
      </c>
      <c r="F4" s="22" t="inlineStr">
        <is>
          <t>Inactivo</t>
        </is>
      </c>
      <c r="G4" s="22" t="inlineStr">
        <is>
          <t>Completar ficha</t>
        </is>
      </c>
      <c r="H4" s="15" t="inlineStr">
        <is>
          <t>Capturar o confirmar los datos administrativos faltantes.</t>
        </is>
      </c>
      <c r="I4" s="15" t="inlineStr">
        <is>
          <t>Asesor ficticio 02 – Bruno Ejemplo</t>
        </is>
      </c>
    </row>
    <row r="5">
      <c r="A5" s="19" t="inlineStr">
        <is>
          <t>Inicio del periodo de resumen</t>
        </is>
      </c>
      <c r="B5" s="25" t="n">
        <v>46023</v>
      </c>
      <c r="C5" s="19" t="inlineStr">
        <is>
          <t>Fecha inicial para altas y visitas del resumen.</t>
        </is>
      </c>
      <c r="D5" s="19" t="inlineStr">
        <is>
          <t>WhatsApp</t>
        </is>
      </c>
      <c r="E5" s="19" t="inlineStr">
        <is>
          <t>Pendiente</t>
        </is>
      </c>
      <c r="F5" s="19" t="inlineStr">
        <is>
          <t>Prospecto</t>
        </is>
      </c>
      <c r="G5" s="19" t="inlineStr">
        <is>
          <t>Revisar fecha de consentimiento</t>
        </is>
      </c>
      <c r="H5" s="15" t="inlineStr">
        <is>
          <t>Confirmar el registro y capturar la fecha correspondiente.</t>
        </is>
      </c>
      <c r="I5" s="15" t="inlineStr">
        <is>
          <t>Asesora ficticia 03 – Carla Prueba</t>
        </is>
      </c>
    </row>
    <row r="6">
      <c r="A6" s="22" t="inlineStr">
        <is>
          <t>Fin del periodo de resumen</t>
        </is>
      </c>
      <c r="B6" s="25" t="n">
        <v>46274</v>
      </c>
      <c r="C6" s="22" t="inlineStr">
        <is>
          <t>Fecha final para altas y visitas del resumen.</t>
        </is>
      </c>
      <c r="D6" s="22" t="inlineStr">
        <is>
          <t>Sin preferencia</t>
        </is>
      </c>
      <c r="E6" s="22" t="n"/>
      <c r="F6" s="22" t="n"/>
      <c r="G6" s="22" t="inlineStr">
        <is>
          <t>Revisar consentimiento pendiente</t>
        </is>
      </c>
      <c r="H6" s="15" t="inlineStr">
        <is>
          <t>Confirmar la preferencia antes de realizar contacto operativo.</t>
        </is>
      </c>
      <c r="I6" s="22" t="n"/>
    </row>
    <row r="7">
      <c r="A7" s="19" t="n"/>
      <c r="B7" s="19" t="n"/>
      <c r="C7" s="19" t="n"/>
      <c r="D7" s="19" t="n"/>
      <c r="E7" s="19" t="n"/>
      <c r="F7" s="19" t="n"/>
      <c r="G7" s="19" t="inlineStr">
        <is>
          <t>Revisar seguimiento</t>
        </is>
      </c>
      <c r="H7" s="15" t="inlineStr">
        <is>
          <t>Revisar si procede un contacto según la operación del taller.</t>
        </is>
      </c>
      <c r="I7" s="19" t="n"/>
    </row>
    <row r="8">
      <c r="A8" s="22" t="n"/>
      <c r="B8" s="22" t="n"/>
      <c r="C8" s="22" t="n"/>
      <c r="D8" s="22" t="n"/>
      <c r="E8" s="22" t="n"/>
      <c r="F8" s="22" t="n"/>
      <c r="G8" s="22" t="inlineStr">
        <is>
          <t>Revisar última visita</t>
        </is>
      </c>
      <c r="H8" s="15" t="inlineStr">
        <is>
          <t>Capturar o confirmar la fecha de la última visita.</t>
        </is>
      </c>
      <c r="I8" s="22" t="n"/>
    </row>
    <row r="9">
      <c r="A9" s="19" t="n"/>
      <c r="B9" s="19" t="n"/>
      <c r="C9" s="19" t="n"/>
      <c r="D9" s="19" t="n"/>
      <c r="E9" s="19" t="n"/>
      <c r="F9" s="19" t="n"/>
      <c r="G9" s="19" t="inlineStr">
        <is>
          <t>Falta teléfono preferido</t>
        </is>
      </c>
      <c r="H9" s="15" t="inlineStr">
        <is>
          <t>Capturar el teléfono o cambiar el medio preferido.</t>
        </is>
      </c>
      <c r="I9" s="19" t="n"/>
    </row>
    <row r="10">
      <c r="A10" s="22" t="n"/>
      <c r="B10" s="22" t="n"/>
      <c r="C10" s="22" t="n"/>
      <c r="D10" s="22" t="n"/>
      <c r="E10" s="22" t="n"/>
      <c r="F10" s="22" t="n"/>
      <c r="G10" s="22" t="inlineStr">
        <is>
          <t>Falta correo preferido</t>
        </is>
      </c>
      <c r="H10" s="15" t="inlineStr">
        <is>
          <t>Capturar el correo o cambiar el medio preferido.</t>
        </is>
      </c>
      <c r="I10" s="22" t="n"/>
    </row>
  </sheetData>
  <mergeCells count="1">
    <mergeCell ref="A1:I1"/>
  </mergeCells>
  <dataValidations count="4">
    <dataValidation sqref="B3" showDropDown="0" showInputMessage="0" showErrorMessage="0" allowBlank="0" errorTitle="Umbral no válido" error="Capture un número entero entre 1 y 730 días." type="whole" operator="between">
      <formula1>1</formula1>
      <formula2>730</formula2>
    </dataValidation>
    <dataValidation sqref="B4" showDropDown="0" showInputMessage="0" showErrorMessage="0" allowBlank="0" errorTitle="Porcentaje no válido" error="Capture un valor entre 50% y 100%." type="decimal" operator="between">
      <formula1>0.50</formula1>
      <formula2>1</formula2>
    </dataValidation>
    <dataValidation sqref="B5" showDropDown="0" showInputMessage="0" showErrorMessage="0" allowBlank="0" errorTitle="Inicio no válido" error="Use una fecha desde 01/01/2020 que no sea posterior al fin del periodo." type="custom">
      <formula1>AND(B5&gt;=DATE(2020,1,1),B5&lt;=B6)</formula1>
    </dataValidation>
    <dataValidation sqref="B6" showDropDown="0" showInputMessage="0" showErrorMessage="0" allowBlank="0" errorTitle="Fin no válido" error="Use una fecha igual o posterior al inicio y no posterior a la fecha actual." type="custom">
      <formula1>AND(B6&gt;=B5,B6&lt;=TODAY())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D3A24"/>
    <outlinePr summaryBelow="1" summaryRight="1"/>
    <pageSetUpPr/>
  </sheetPr>
  <dimension ref="A1:F2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Indicaciones de uso y revisión</t>
        </is>
      </c>
      <c r="B1" s="30" t="n"/>
      <c r="C1" s="30" t="n"/>
      <c r="D1" s="30" t="n"/>
      <c r="E1" s="30" t="n"/>
      <c r="F1" s="31" t="n"/>
    </row>
    <row r="2"/>
    <row r="3" ht="34" customHeight="1">
      <c r="A3" s="26" t="inlineStr">
        <is>
          <t>Uso delimitado</t>
        </is>
      </c>
      <c r="B3" s="19" t="inlineStr">
        <is>
          <t>Conservar datos de contacto, preferencias, vehículos y consentimiento operativo para la recepción administrativa del taller.</t>
        </is>
      </c>
    </row>
    <row r="4" ht="34" customHeight="1"/>
    <row r="5" ht="34" customHeight="1">
      <c r="A5" s="6" t="inlineStr">
        <is>
          <t>Color</t>
        </is>
      </c>
      <c r="B5" s="6" t="inlineStr">
        <is>
          <t>Significado y revisión</t>
        </is>
      </c>
    </row>
    <row r="6" ht="34" customHeight="1">
      <c r="A6" s="15" t="inlineStr">
        <is>
          <t>Amarillo</t>
        </is>
      </c>
      <c r="B6" s="15" t="inlineStr">
        <is>
          <t>Celda editable. Revise que el dato corresponda a la ficha que está capturando.</t>
        </is>
      </c>
    </row>
    <row r="7" ht="34" customHeight="1">
      <c r="A7" s="27" t="inlineStr">
        <is>
          <t>Rojo</t>
        </is>
      </c>
      <c r="B7" s="27" t="inlineStr">
        <is>
          <t>Alerta administrativa comprobable. Revise los campos señalados por el mensaje.</t>
        </is>
      </c>
    </row>
    <row r="8" ht="34" customHeight="1">
      <c r="A8" s="28" t="inlineStr">
        <is>
          <t>Verde azulado</t>
        </is>
      </c>
      <c r="B8" s="28" t="inlineStr">
        <is>
          <t>Sin alerta bajo los datos y parámetros actuales; no representa garantía técnica o legal.</t>
        </is>
      </c>
    </row>
    <row r="9" ht="34" customHeight="1">
      <c r="A9" s="19" t="inlineStr">
        <is>
          <t>Gris o blanco</t>
        </is>
      </c>
      <c r="B9" s="19" t="inlineStr">
        <is>
          <t>Celda calculada o de apoyo. Las filas alternas facilitan la lectura.</t>
        </is>
      </c>
    </row>
    <row r="10" ht="34" customHeight="1"/>
    <row r="11" ht="34" customHeight="1">
      <c r="A11" s="6" t="inlineStr">
        <is>
          <t>Mensaje de alerta</t>
        </is>
      </c>
      <c r="B11" s="6" t="inlineStr">
        <is>
          <t>Dato que debe revisar la persona usuaria</t>
        </is>
      </c>
    </row>
    <row r="12" ht="34" customHeight="1">
      <c r="A12" s="19" t="inlineStr">
        <is>
          <t>Completar ficha</t>
        </is>
      </c>
      <c r="B12" s="19" t="inlineStr">
        <is>
          <t>Revise Folio, Fecha de alta, Cliente, contacto, preferencia, consentimiento, vehículo, estado y responsable.</t>
        </is>
      </c>
    </row>
    <row r="13" ht="34" customHeight="1">
      <c r="A13" s="22" t="inlineStr">
        <is>
          <t>Revisar fecha de consentimiento</t>
        </is>
      </c>
      <c r="B13" s="22" t="inlineStr">
        <is>
          <t>El consentimiento está en Sí, pero falta la fecha de registro.</t>
        </is>
      </c>
    </row>
    <row r="14" ht="34" customHeight="1">
      <c r="A14" s="19" t="inlineStr">
        <is>
          <t>Revisar consentimiento pendiente</t>
        </is>
      </c>
      <c r="B14" s="19" t="inlineStr">
        <is>
          <t>Confirme la decisión registrada antes de realizar contacto operativo.</t>
        </is>
      </c>
    </row>
    <row r="15" ht="34" customHeight="1">
      <c r="A15" s="22" t="inlineStr">
        <is>
          <t>Revisar seguimiento</t>
        </is>
      </c>
      <c r="B15" s="22" t="inlineStr">
        <is>
          <t>Revise Estado, Última visita y el límite de días de Parámetros.</t>
        </is>
      </c>
    </row>
    <row r="16" ht="34" customHeight="1">
      <c r="A16" s="19" t="inlineStr">
        <is>
          <t>Revisar última visita</t>
        </is>
      </c>
      <c r="B16" s="19" t="inlineStr">
        <is>
          <t>La ficha está activa, pero no tiene fecha de última visita.</t>
        </is>
      </c>
    </row>
    <row r="17" ht="34" customHeight="1">
      <c r="A17" s="22" t="inlineStr">
        <is>
          <t>Falta teléfono preferido</t>
        </is>
      </c>
      <c r="B17" s="22" t="inlineStr">
        <is>
          <t>El medio preferido requiere teléfono; capture el dato o cambie la preferencia.</t>
        </is>
      </c>
    </row>
    <row r="18" ht="34" customHeight="1">
      <c r="A18" s="19" t="inlineStr">
        <is>
          <t>Falta correo preferido</t>
        </is>
      </c>
      <c r="B18" s="19" t="inlineStr">
        <is>
          <t>El medio preferido es Correo; capture el dato o cambie la preferencia.</t>
        </is>
      </c>
    </row>
    <row r="19" ht="34" customHeight="1">
      <c r="A19" s="22" t="inlineStr">
        <is>
          <t>Sin alerta</t>
        </is>
      </c>
      <c r="B19" s="22" t="inlineStr">
        <is>
          <t>No se detectó una condición configurada. Esto no certifica exactitud, consentimiento ni cumplimiento.</t>
        </is>
      </c>
    </row>
    <row r="20" ht="34" customHeight="1"/>
    <row r="21" ht="34" customHeight="1">
      <c r="A21" s="6" t="inlineStr">
        <is>
          <t>Comprobación</t>
        </is>
      </c>
      <c r="B21" s="6" t="inlineStr">
        <is>
          <t>Cobertura preparada</t>
        </is>
      </c>
    </row>
    <row r="22" ht="34" customHeight="1">
      <c r="A22" s="26" t="inlineStr">
        <is>
          <t>Rango de captura</t>
        </is>
      </c>
      <c r="B22" s="19" t="inlineStr">
        <is>
          <t>Clientes!A5:S104 contiene 100 filas utilizables; las filas 5 a 14 son ejemplos ficticios.</t>
        </is>
      </c>
    </row>
    <row r="23" ht="34" customHeight="1">
      <c r="A23" s="29" t="inlineStr">
        <is>
          <t>Fórmulas</t>
        </is>
      </c>
      <c r="B23" s="22" t="inlineStr">
        <is>
          <t>Integridad, días sin visita, alerta y acción cubren las filas 5, 55 y 104, además de todo el rango intermedio.</t>
        </is>
      </c>
    </row>
    <row r="24" ht="34" customHeight="1">
      <c r="A24" s="26" t="inlineStr">
        <is>
          <t>Celdas vacías</t>
        </is>
      </c>
      <c r="B24" s="19" t="inlineStr">
        <is>
          <t>Cuando una fila no tiene entradas, Integridad, Alerta y Acción quedan visualmente vacías; Días sin visita queda vacío si falta Última visita.</t>
        </is>
      </c>
    </row>
    <row r="25" ht="34" customHeight="1">
      <c r="A25" s="29" t="inlineStr">
        <is>
          <t>Validaciones</t>
        </is>
      </c>
      <c r="B25" s="22" t="inlineStr">
        <is>
          <t>Folios, fechas, año modelo, listas de estado, medios, consentimiento y responsables abarcan las 100 filas.</t>
        </is>
      </c>
    </row>
    <row r="26" ht="34" customHeight="1">
      <c r="A26" s="26" t="inlineStr">
        <is>
          <t>Alcance</t>
        </is>
      </c>
      <c r="B26" s="19" t="inlineStr">
        <is>
          <t>El libro no realiza diagnóstico automotriz, sincronización, certificación, funciones de ERP ni evaluación normativa.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2026-09-09T15:45:17Z</dcterms:created>
  <dcterms:modified xmlns:dcterms="http://purl.org/dc/terms/" xmlns:xsi="http://www.w3.org/2001/XMLSchema-instance" xsi:type="dcterms:W3CDTF">2026-09-09T15:45:18+00:00Z</dcterms:modified>
</cp:coreProperties>
</file>