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Inspecciones" sheetId="2" state="visible" r:id="rId2"/>
    <sheet xmlns:r="http://schemas.openxmlformats.org/officeDocument/2006/relationships" name="Parámetros" sheetId="3" state="visible" r:id="rId3"/>
    <sheet xmlns:r="http://schemas.openxmlformats.org/officeDocument/2006/relationships" name="Indicaciones" sheetId="4" state="visible" r:id="rId4"/>
  </sheets>
  <definedNames>
    <definedName name="_xlnm._FilterDatabase" localSheetId="1" hidden="1">'Inspecciones'!$A$4:$U$104</definedName>
    <definedName name="_xlnm._FilterDatabase" localSheetId="3" hidden="1">'Indicaciones'!$A$3:$D$13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0.0"/>
    <numFmt numFmtId="166" formatCode="0.0&quot;%&quot;"/>
    <numFmt numFmtId="167" formatCode="0.0%"/>
    <numFmt numFmtId="168" formatCode="dd/mm/yyyy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43447"/>
      <sz val="9"/>
    </font>
    <font>
      <name val="Calibri"/>
      <b val="1"/>
      <color rgb="00FFFFFF"/>
      <sz val="11"/>
    </font>
    <font>
      <name val="Calibri"/>
      <color rgb="00243447"/>
      <sz val="10"/>
    </font>
    <font>
      <name val="Calibri"/>
      <b val="1"/>
      <color rgb="00243447"/>
      <sz val="10"/>
    </font>
    <font>
      <name val="Calibri"/>
      <b val="1"/>
      <color rgb="00FFFFFF"/>
      <sz val="10"/>
    </font>
    <font>
      <name val="Calibri"/>
      <b val="1"/>
      <color rgb="00BD3A24"/>
      <sz val="10"/>
    </font>
  </fonts>
  <fills count="10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E5E9EC"/>
      </patternFill>
    </fill>
    <fill>
      <patternFill patternType="solid">
        <fgColor rgb="00BD3A24"/>
      </patternFill>
    </fill>
    <fill>
      <patternFill patternType="solid">
        <fgColor rgb="000E7C86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5" fillId="7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6" fillId="9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168" fontId="2" fillId="7" borderId="1" applyAlignment="1" pivotButton="0" quotePrefix="0" xfId="0">
      <alignment horizontal="center" vertical="center" wrapText="1"/>
    </xf>
    <xf numFmtId="165" fontId="2" fillId="7" borderId="1" applyAlignment="1" pivotButton="0" quotePrefix="0" xfId="0">
      <alignment horizontal="center" vertical="center" wrapText="1"/>
    </xf>
    <xf numFmtId="166" fontId="2" fillId="7" borderId="1" applyAlignment="1" pivotButton="0" quotePrefix="0" xfId="0">
      <alignment horizontal="center" vertical="center" wrapText="1"/>
    </xf>
    <xf numFmtId="164" fontId="2" fillId="7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168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8" fontId="2" fillId="7" borderId="1" applyAlignment="1" pivotButton="0" quotePrefix="0" xfId="0">
      <alignment horizontal="center" vertical="center" wrapText="1"/>
    </xf>
    <xf numFmtId="164" fontId="2" fillId="7" borderId="1" applyAlignment="1" pivotButton="0" quotePrefix="0" xfId="0">
      <alignment horizontal="center" vertical="center" wrapText="1"/>
    </xf>
    <xf numFmtId="168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BD3A24"/>
        <sz val="10"/>
      </font>
      <fill>
        <patternFill patternType="solid">
          <fgColor rgb="00FFF0AE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Revisiones por resultado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'Resumen'!B22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'Resumen'!$A$23:$A$25</f>
            </numRef>
          </cat>
          <val>
            <numRef>
              <f>'Resumen'!$B$23:$B$25</f>
            </numRef>
          </val>
        </ser>
        <dLbls>
          <showVal val="1"/>
        </dLbls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Revisiones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Inspecciones" displayName="TablaInspecciones" ref="A4:U104" headerRowCount="1">
  <autoFilter ref="A4:U104"/>
  <tableColumns count="21">
    <tableColumn id="1" name="Folio ficticio"/>
    <tableColumn id="2" name="Fecha"/>
    <tableColumn id="3" name="Referencia ficticia"/>
    <tableColumn id="4" name="Unidad ficticia"/>
    <tableColumn id="5" name="Motivo reportado"/>
    <tableColumn id="6" name="Responsable ficticio"/>
    <tableColumn id="7" name="Temperatura °C"/>
    <tableColumn id="8" name="Presión psi"/>
    <tableColumn id="9" name="Nivel refrigerante %"/>
    <tableColumn id="10" name="Diferencial °C"/>
    <tableColumn id="11" name="Fuga visible"/>
    <tableColumn id="12" name="Estado ventilador"/>
    <tableColumn id="13" name="Concentración %"/>
    <tableColumn id="14" name="Importe estimado MXN"/>
    <tableColumn id="15" name="Estado temperatura"/>
    <tableColumn id="16" name="Estado presión"/>
    <tableColumn id="17" name="Estado fluido"/>
    <tableColumn id="18" name="Resultado"/>
    <tableColumn id="19" name="Acción administrativa"/>
    <tableColumn id="20" name="Días transcurridos"/>
    <tableColumn id="21" name="Seguimiento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66" customWidth="1" min="2" max="2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Resumen de revisión del sistema de enfriamiento</t>
        </is>
      </c>
    </row>
    <row r="2"/>
    <row r="3">
      <c r="A3" s="2" t="inlineStr">
        <is>
          <t>Periodo capturado</t>
        </is>
      </c>
      <c r="B3" s="2">
        <f>IF(COUNT(Inspecciones!$B$5:$B$104)=0,"Sin capturas",TEXT(MIN(Inspecciones!$B$5:$B$104),"dd/mm/yyyy")&amp;" al "&amp;TEXT(MAX(Inspecciones!$B$5:$B$104),"dd/mm/yyyy"))</f>
        <v/>
      </c>
    </row>
    <row r="4">
      <c r="A4" s="3" t="inlineStr">
        <is>
          <t>Indicador</t>
        </is>
      </c>
      <c r="B4" s="3" t="inlineStr">
        <is>
          <t>Valor</t>
        </is>
      </c>
    </row>
    <row r="5">
      <c r="A5" s="4" t="inlineStr">
        <is>
          <t>Registros capturados</t>
        </is>
      </c>
      <c r="B5" s="5">
        <f>COUNTIF(Inspecciones!$A$5:$A$104,"&lt;&gt;")</f>
        <v/>
      </c>
    </row>
    <row r="6">
      <c r="A6" s="6" t="inlineStr">
        <is>
          <t>Registros con atención</t>
        </is>
      </c>
      <c r="B6" s="7">
        <f>COUNTIF(Inspecciones!$R$5:$R$104,"Atención")</f>
        <v/>
      </c>
    </row>
    <row r="7">
      <c r="A7" s="4" t="inlineStr">
        <is>
          <t>Registros incompletos</t>
        </is>
      </c>
      <c r="B7" s="5">
        <f>COUNTIF(Inspecciones!$R$5:$R$104,"Datos incompletos")</f>
        <v/>
      </c>
    </row>
    <row r="8">
      <c r="A8" s="6" t="inlineStr">
        <is>
          <t>Registros sin alerta</t>
        </is>
      </c>
      <c r="B8" s="7">
        <f>COUNTIF(Inspecciones!$R$5:$R$104,"Sin alerta")</f>
        <v/>
      </c>
    </row>
    <row r="9">
      <c r="A9" s="4" t="inlineStr">
        <is>
          <t>Seguimientos pendientes</t>
        </is>
      </c>
      <c r="B9" s="5">
        <f>COUNTIF(Inspecciones!$U$5:$U$104,"Seguimiento pendiente")</f>
        <v/>
      </c>
    </row>
    <row r="10">
      <c r="A10" s="6" t="inlineStr">
        <is>
          <t>Importe estimado total</t>
        </is>
      </c>
      <c r="B10" s="37">
        <f>IF(B5=0,"",SUM(Inspecciones!$N$5:$N$104))</f>
        <v/>
      </c>
    </row>
    <row r="11">
      <c r="A11" s="4" t="inlineStr">
        <is>
          <t>Importe asociado a atención</t>
        </is>
      </c>
      <c r="B11" s="38">
        <f>IF(B5=0,"",SUMIF(Inspecciones!$R$5:$R$104,"Atención",Inspecciones!$N$5:$N$104))</f>
        <v/>
      </c>
    </row>
    <row r="12">
      <c r="A12" s="6" t="inlineStr">
        <is>
          <t>Temperatura máxima capturada</t>
        </is>
      </c>
      <c r="B12" s="10">
        <f>IF(COUNT(Inspecciones!$G$5:$G$104)=0,"",MAX(Inspecciones!$G$5:$G$104))</f>
        <v/>
      </c>
    </row>
    <row r="13">
      <c r="A13" s="4" t="inlineStr">
        <is>
          <t>Presión mínima capturada</t>
        </is>
      </c>
      <c r="B13" s="11">
        <f>IF(COUNT(Inspecciones!$H$5:$H$104)=0,"",MIN(Inspecciones!$H$5:$H$104))</f>
        <v/>
      </c>
    </row>
    <row r="14">
      <c r="A14" s="6" t="inlineStr">
        <is>
          <t>Nivel promedio de refrigerante</t>
        </is>
      </c>
      <c r="B14" s="12">
        <f>IFERROR(AVERAGE(Inspecciones!$I$5:$I$104),"")</f>
        <v/>
      </c>
    </row>
    <row r="15">
      <c r="A15" s="4" t="inlineStr">
        <is>
          <t>Porcentaje de registros con atención</t>
        </is>
      </c>
      <c r="B15" s="39">
        <f>IFERROR(B6/B5,"")</f>
        <v/>
      </c>
    </row>
    <row r="16"/>
    <row r="17">
      <c r="A17" s="14" t="inlineStr">
        <is>
          <t>Indicador de los últimos 30 días</t>
        </is>
      </c>
      <c r="B17" s="14" t="inlineStr">
        <is>
          <t>Valor</t>
        </is>
      </c>
    </row>
    <row r="18">
      <c r="A18" s="6" t="inlineStr">
        <is>
          <t>Registros en los últimos 30 días</t>
        </is>
      </c>
      <c r="B18" s="7">
        <f>COUNTIFS(Inspecciones!$B$5:$B$104,"&gt;="&amp;TODAY()-29,Inspecciones!$B$5:$B$104,"&lt;="&amp;TODAY())</f>
        <v/>
      </c>
    </row>
    <row r="19">
      <c r="A19" s="4" t="inlineStr">
        <is>
          <t>Atenciones en los últimos 30 días</t>
        </is>
      </c>
      <c r="B19" s="5">
        <f>COUNTIFS(Inspecciones!$B$5:$B$104,"&gt;="&amp;TODAY()-29,Inspecciones!$B$5:$B$104,"&lt;="&amp;TODAY(),Inspecciones!$R$5:$R$104,"Atención")</f>
        <v/>
      </c>
    </row>
    <row r="20">
      <c r="A20" s="6" t="inlineStr">
        <is>
          <t>Importe estimado en los últimos 30 días</t>
        </is>
      </c>
      <c r="B20" s="37">
        <f>IF(B18=0,"",SUMIFS(Inspecciones!$N$5:$N$104,Inspecciones!$B$5:$B$104,"&gt;="&amp;TODAY()-29,Inspecciones!$B$5:$B$104,"&lt;="&amp;TODAY()))</f>
        <v/>
      </c>
    </row>
    <row r="21"/>
    <row r="22">
      <c r="A22" s="3" t="inlineStr">
        <is>
          <t>Resultado</t>
        </is>
      </c>
      <c r="B22" s="3" t="inlineStr">
        <is>
          <t>Revisiones</t>
        </is>
      </c>
    </row>
    <row r="23">
      <c r="A23" s="5" t="inlineStr">
        <is>
          <t>Sin alerta</t>
        </is>
      </c>
      <c r="B23" s="5">
        <f>B8</f>
        <v/>
      </c>
    </row>
    <row r="24">
      <c r="A24" s="7" t="inlineStr">
        <is>
          <t>Atención</t>
        </is>
      </c>
      <c r="B24" s="7">
        <f>B6</f>
        <v/>
      </c>
    </row>
    <row r="25">
      <c r="A25" s="5" t="inlineStr">
        <is>
          <t>Incompletas</t>
        </is>
      </c>
      <c r="B25" s="5">
        <f>B7</f>
        <v/>
      </c>
    </row>
    <row r="26"/>
    <row r="27"/>
    <row r="28">
      <c r="A28" s="14" t="inlineStr">
        <is>
          <t>Alerta o color</t>
        </is>
      </c>
      <c r="B28" s="14" t="inlineStr">
        <is>
          <t>Dato que debe revisarse</t>
        </is>
      </c>
    </row>
    <row r="29" ht="42" customHeight="1">
      <c r="A29" s="15" t="inlineStr">
        <is>
          <t>Rojo: Atención</t>
        </is>
      </c>
      <c r="B29" s="16" t="inlineStr">
        <is>
          <t>Revise temperatura, presión, nivel, diferencial, fuga, ventilador y concentración contra los parámetros editables.</t>
        </is>
      </c>
    </row>
    <row r="30" ht="42" customHeight="1">
      <c r="A30" s="17" t="inlineStr">
        <is>
          <t>Amarillo: Datos incompletos</t>
        </is>
      </c>
      <c r="B30" s="18" t="inlineStr">
        <is>
          <t>Complete fecha, lecturas, fuga visible, estado del ventilador y concentración.</t>
        </is>
      </c>
    </row>
    <row r="31" ht="42" customHeight="1">
      <c r="A31" s="15" t="inlineStr">
        <is>
          <t>Rojo: Seguimiento pendiente</t>
        </is>
      </c>
      <c r="B31" s="16" t="inlineStr">
        <is>
          <t>Revise la fecha y el plazo configurable de seguimiento.</t>
        </is>
      </c>
    </row>
    <row r="32" ht="42" customHeight="1">
      <c r="A32" s="19" t="inlineStr">
        <is>
          <t>Turquesa: Sin alerta</t>
        </is>
      </c>
      <c r="B32" s="18" t="inlineStr">
        <is>
          <t>Las entradas no activaron los umbrales configurados; no equivale a una garantía técnica.</t>
        </is>
      </c>
    </row>
    <row r="33"/>
    <row r="34" ht="38" customHeight="1">
      <c r="A34" s="20" t="inlineStr">
        <is>
          <t>Este libro es un apoyo administrativo. No sustituye pruebas, criterio técnico, información del fabricante ni un diagnóstico automotriz.</t>
        </is>
      </c>
    </row>
  </sheetData>
  <mergeCells count="1">
    <mergeCell ref="A1:N1"/>
  </mergeCells>
  <conditionalFormatting sqref="B6">
    <cfRule type="expression" priority="1" dxfId="0">
      <formula>B6&gt;0</formula>
    </cfRule>
  </conditionalFormatting>
  <conditionalFormatting sqref="B7">
    <cfRule type="expression" priority="2" dxfId="1">
      <formula>B7&gt;0</formula>
    </cfRule>
  </conditionalFormatting>
  <conditionalFormatting sqref="B8">
    <cfRule type="expression" priority="3" dxfId="2">
      <formula>B8&gt;0</formula>
    </cfRule>
  </conditionalFormatting>
  <conditionalFormatting sqref="B9">
    <cfRule type="expression" priority="4" dxfId="0">
      <formula>B9&gt;0</formula>
    </cfRule>
  </conditionalFormatting>
  <pageMargins left="0.75" right="0.75" top="1" bottom="1" header="0.5" footer="0.5"/>
  <pageSetup orientation="landscape" fitToHeight="0" fitToWidth="1"/>
  <headerFooter>
    <oddHeader/>
    <oddFooter>&amp;C&amp;8 &amp;K243447Datos y operaciones ficticios — apoyo administrativo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04"/>
  <sheetViews>
    <sheetView showGridLines="0" workbookViewId="0">
      <pane xSplit="6" ySplit="4" topLeftCell="G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21" customWidth="1" min="3" max="3"/>
    <col width="21" customWidth="1" min="4" max="4"/>
    <col width="31" customWidth="1" min="5" max="5"/>
    <col width="23" customWidth="1" min="6" max="6"/>
    <col width="15" customWidth="1" min="7" max="7"/>
    <col width="13" customWidth="1" min="8" max="8"/>
    <col width="16" customWidth="1" min="9" max="9"/>
    <col width="15" customWidth="1" min="10" max="10"/>
    <col width="13" customWidth="1" min="11" max="11"/>
    <col width="18" customWidth="1" min="12" max="12"/>
    <col width="16" customWidth="1" min="13" max="13"/>
    <col width="19" customWidth="1" min="14" max="14"/>
    <col width="19" customWidth="1" min="15" max="15"/>
    <col width="18" customWidth="1" min="16" max="16"/>
    <col width="17" customWidth="1" min="17" max="17"/>
    <col width="19" customWidth="1" min="18" max="18"/>
    <col width="42" customWidth="1" min="19" max="19"/>
    <col width="16" customWidth="1" min="20" max="20"/>
    <col width="22" customWidth="1" min="21" max="21"/>
  </cols>
  <sheetData>
    <row r="1" ht="28" customHeight="1">
      <c r="A1" s="1" t="inlineStr">
        <is>
          <t>Captura de revisión del sistema de enfriamiento</t>
        </is>
      </c>
    </row>
    <row r="2">
      <c r="A2" s="14" t="inlineStr">
        <is>
          <t>Fecha mín.</t>
        </is>
      </c>
      <c r="B2" s="14" t="inlineStr">
        <is>
          <t>Fecha máx.</t>
        </is>
      </c>
      <c r="C2" s="14" t="inlineStr">
        <is>
          <t>Temp. mín.</t>
        </is>
      </c>
      <c r="D2" s="14" t="inlineStr">
        <is>
          <t>Temp. máx.</t>
        </is>
      </c>
      <c r="E2" s="14" t="inlineStr">
        <is>
          <t>Pres. mín.</t>
        </is>
      </c>
      <c r="F2" s="14" t="inlineStr">
        <is>
          <t>Pres. máx.</t>
        </is>
      </c>
      <c r="G2" s="14" t="inlineStr">
        <is>
          <t>Porc. mín.</t>
        </is>
      </c>
      <c r="H2" s="14" t="inlineStr">
        <is>
          <t>Porc. máx.</t>
        </is>
      </c>
      <c r="I2" s="14" t="inlineStr">
        <is>
          <t>Dif. mín.</t>
        </is>
      </c>
      <c r="J2" s="14" t="inlineStr">
        <is>
          <t>Dif. máx.</t>
        </is>
      </c>
      <c r="K2" s="14" t="inlineStr">
        <is>
          <t>Importe mín.</t>
        </is>
      </c>
      <c r="L2" s="14" t="inlineStr">
        <is>
          <t>Importe máx.</t>
        </is>
      </c>
      <c r="M2" s="14" t="inlineStr">
        <is>
          <t>Origen</t>
        </is>
      </c>
    </row>
    <row r="3">
      <c r="A3" s="40">
        <f>'Parámetros'!$B$13</f>
        <v/>
      </c>
      <c r="B3" s="40">
        <f>TODAY()</f>
        <v/>
      </c>
      <c r="C3" s="22">
        <f>'Parámetros'!$B$18</f>
        <v/>
      </c>
      <c r="D3" s="22">
        <f>'Parámetros'!$B$19</f>
        <v/>
      </c>
      <c r="E3" s="22">
        <f>'Parámetros'!$B$20</f>
        <v/>
      </c>
      <c r="F3" s="22">
        <f>'Parámetros'!$B$21</f>
        <v/>
      </c>
      <c r="G3" s="23">
        <f>'Parámetros'!$B$22</f>
        <v/>
      </c>
      <c r="H3" s="23">
        <f>'Parámetros'!$B$23</f>
        <v/>
      </c>
      <c r="I3" s="22">
        <f>'Parámetros'!$B$24</f>
        <v/>
      </c>
      <c r="J3" s="22">
        <f>'Parámetros'!$B$25</f>
        <v/>
      </c>
      <c r="K3" s="41">
        <f>'Parámetros'!$B$26</f>
        <v/>
      </c>
      <c r="L3" s="41">
        <f>'Parámetros'!$B$27</f>
        <v/>
      </c>
      <c r="M3" s="25" t="inlineStr">
        <is>
          <t>Editar en Parámetros</t>
        </is>
      </c>
    </row>
    <row r="4" ht="38" customHeight="1">
      <c r="A4" s="26" t="inlineStr">
        <is>
          <t>Folio ficticio</t>
        </is>
      </c>
      <c r="B4" s="26" t="inlineStr">
        <is>
          <t>Fecha</t>
        </is>
      </c>
      <c r="C4" s="26" t="inlineStr">
        <is>
          <t>Referencia ficticia</t>
        </is>
      </c>
      <c r="D4" s="26" t="inlineStr">
        <is>
          <t>Unidad ficticia</t>
        </is>
      </c>
      <c r="E4" s="26" t="inlineStr">
        <is>
          <t>Motivo reportado</t>
        </is>
      </c>
      <c r="F4" s="26" t="inlineStr">
        <is>
          <t>Responsable ficticio</t>
        </is>
      </c>
      <c r="G4" s="26" t="inlineStr">
        <is>
          <t>Temperatura °C</t>
        </is>
      </c>
      <c r="H4" s="26" t="inlineStr">
        <is>
          <t>Presión psi</t>
        </is>
      </c>
      <c r="I4" s="26" t="inlineStr">
        <is>
          <t>Nivel refrigerante %</t>
        </is>
      </c>
      <c r="J4" s="26" t="inlineStr">
        <is>
          <t>Diferencial °C</t>
        </is>
      </c>
      <c r="K4" s="26" t="inlineStr">
        <is>
          <t>Fuga visible</t>
        </is>
      </c>
      <c r="L4" s="26" t="inlineStr">
        <is>
          <t>Estado ventilador</t>
        </is>
      </c>
      <c r="M4" s="26" t="inlineStr">
        <is>
          <t>Concentración %</t>
        </is>
      </c>
      <c r="N4" s="26" t="inlineStr">
        <is>
          <t>Importe estimado MXN</t>
        </is>
      </c>
      <c r="O4" s="26" t="inlineStr">
        <is>
          <t>Estado temperatura</t>
        </is>
      </c>
      <c r="P4" s="26" t="inlineStr">
        <is>
          <t>Estado presión</t>
        </is>
      </c>
      <c r="Q4" s="26" t="inlineStr">
        <is>
          <t>Estado fluido</t>
        </is>
      </c>
      <c r="R4" s="26" t="inlineStr">
        <is>
          <t>Resultado</t>
        </is>
      </c>
      <c r="S4" s="26" t="inlineStr">
        <is>
          <t>Acción administrativa</t>
        </is>
      </c>
      <c r="T4" s="26" t="inlineStr">
        <is>
          <t>Días transcurridos</t>
        </is>
      </c>
      <c r="U4" s="26" t="inlineStr">
        <is>
          <t>Seguimiento</t>
        </is>
      </c>
    </row>
    <row r="5" ht="32" customHeight="1">
      <c r="A5" s="27" t="inlineStr">
        <is>
          <t>FIC-ENF-0001</t>
        </is>
      </c>
      <c r="B5" s="42" t="n">
        <v>46273</v>
      </c>
      <c r="C5" s="29" t="inlineStr">
        <is>
          <t>Referencia ficticia C-001</t>
        </is>
      </c>
      <c r="D5" s="29" t="inlineStr">
        <is>
          <t>Unidad ficticia UE-001</t>
        </is>
      </c>
      <c r="E5" s="29" t="inlineStr">
        <is>
          <t>Caso ficticio: revisión preventiva</t>
        </is>
      </c>
      <c r="F5" s="29" t="inlineStr">
        <is>
          <t>Responsable ficticio RF-01</t>
        </is>
      </c>
      <c r="G5" s="30" t="n">
        <v>96</v>
      </c>
      <c r="H5" s="30" t="n">
        <v>15</v>
      </c>
      <c r="I5" s="31" t="n">
        <v>88</v>
      </c>
      <c r="J5" s="30" t="n">
        <v>12</v>
      </c>
      <c r="K5" s="27" t="inlineStr">
        <is>
          <t>No</t>
        </is>
      </c>
      <c r="L5" s="27" t="inlineStr">
        <is>
          <t>Opera</t>
        </is>
      </c>
      <c r="M5" s="31" t="n">
        <v>50</v>
      </c>
      <c r="N5" s="43" t="n">
        <v>850</v>
      </c>
      <c r="O5" s="5">
        <f>IF(G5="","",IF(G5&gt;'Parámetros'!$B$4,"Sobre umbral","En rango"))</f>
        <v/>
      </c>
      <c r="P5" s="5">
        <f>IF(H5="","",IF(OR(H5&lt;'Parámetros'!$B$5,H5&gt;'Parámetros'!$B$6),"Fuera de rango","En rango"))</f>
        <v/>
      </c>
      <c r="Q5" s="5">
        <f>IF(OR(I5="",J5="",M5=""),"",IF(OR(I5&lt;'Parámetros'!$B$7,J5&lt;'Parámetros'!$B$8,J5&gt;'Parámetros'!$B$9,M5&lt;'Parámetros'!$B$10,M5&gt;'Parámetros'!$B$11),"Revisar","En rango"))</f>
        <v/>
      </c>
      <c r="R5" s="5">
        <f>IF(A5="","",IF(OR(B5="",COUNT(G5:J5)&lt;4,K5="",L5="",M5=""),"Datos incompletos",IF(OR(G5&gt;'Parámetros'!$B$4,H5&lt;'Parámetros'!$B$5,H5&gt;'Parámetros'!$B$6,I5&lt;'Parámetros'!$B$7,J5&lt;'Parámetros'!$B$8,J5&gt;'Parámetros'!$B$9,K5="Sí",L5&lt;&gt;"Opera",M5&lt;'Parámetros'!$B$10,M5&gt;'Parámetros'!$B$11),"Atención","Sin alerta")))</f>
        <v/>
      </c>
      <c r="S5" s="16">
        <f>IF(R5="","",IFERROR(VLOOKUP(R5,'Parámetros'!$D$31:$E$33,2,FALSE),"Revisar configuración"))</f>
        <v/>
      </c>
      <c r="T5" s="33">
        <f>IF(B5="","",IFERROR(MAX(0,TODAY()-B5),""))</f>
        <v/>
      </c>
      <c r="U5" s="5">
        <f>IF(A5="","",IF(OR(B5="",T5=""),"",IF(T5&gt;'Parámetros'!$B$12,"Seguimiento pendiente","En plazo")))</f>
        <v/>
      </c>
    </row>
    <row r="6" ht="32" customHeight="1">
      <c r="A6" s="27" t="inlineStr">
        <is>
          <t>FIC-ENF-0002</t>
        </is>
      </c>
      <c r="B6" s="42" t="n">
        <v>46270</v>
      </c>
      <c r="C6" s="29" t="inlineStr">
        <is>
          <t>Referencia ficticia C-002</t>
        </is>
      </c>
      <c r="D6" s="29" t="inlineStr">
        <is>
          <t>Unidad ficticia UE-002</t>
        </is>
      </c>
      <c r="E6" s="29" t="inlineStr">
        <is>
          <t>Caso ficticio: temperatura elevada</t>
        </is>
      </c>
      <c r="F6" s="29" t="inlineStr">
        <is>
          <t>Responsable ficticio RF-02</t>
        </is>
      </c>
      <c r="G6" s="30" t="n">
        <v>110</v>
      </c>
      <c r="H6" s="30" t="n">
        <v>16</v>
      </c>
      <c r="I6" s="31" t="n">
        <v>82</v>
      </c>
      <c r="J6" s="30" t="n">
        <v>14</v>
      </c>
      <c r="K6" s="27" t="inlineStr">
        <is>
          <t>No</t>
        </is>
      </c>
      <c r="L6" s="27" t="inlineStr">
        <is>
          <t>Opera</t>
        </is>
      </c>
      <c r="M6" s="31" t="n">
        <v>48</v>
      </c>
      <c r="N6" s="43" t="n">
        <v>4200</v>
      </c>
      <c r="O6" s="7">
        <f>IF(G6="","",IF(G6&gt;'Parámetros'!$B$4,"Sobre umbral","En rango"))</f>
        <v/>
      </c>
      <c r="P6" s="7">
        <f>IF(H6="","",IF(OR(H6&lt;'Parámetros'!$B$5,H6&gt;'Parámetros'!$B$6),"Fuera de rango","En rango"))</f>
        <v/>
      </c>
      <c r="Q6" s="7">
        <f>IF(OR(I6="",J6="",M6=""),"",IF(OR(I6&lt;'Parámetros'!$B$7,J6&lt;'Parámetros'!$B$8,J6&gt;'Parámetros'!$B$9,M6&lt;'Parámetros'!$B$10,M6&gt;'Parámetros'!$B$11),"Revisar","En rango"))</f>
        <v/>
      </c>
      <c r="R6" s="7">
        <f>IF(A6="","",IF(OR(B6="",COUNT(G6:J6)&lt;4,K6="",L6="",M6=""),"Datos incompletos",IF(OR(G6&gt;'Parámetros'!$B$4,H6&lt;'Parámetros'!$B$5,H6&gt;'Parámetros'!$B$6,I6&lt;'Parámetros'!$B$7,J6&lt;'Parámetros'!$B$8,J6&gt;'Parámetros'!$B$9,K6="Sí",L6&lt;&gt;"Opera",M6&lt;'Parámetros'!$B$10,M6&gt;'Parámetros'!$B$11),"Atención","Sin alerta")))</f>
        <v/>
      </c>
      <c r="S6" s="18">
        <f>IF(R6="","",IFERROR(VLOOKUP(R6,'Parámetros'!$D$31:$E$33,2,FALSE),"Revisar configuración"))</f>
        <v/>
      </c>
      <c r="T6" s="34">
        <f>IF(B6="","",IFERROR(MAX(0,TODAY()-B6),""))</f>
        <v/>
      </c>
      <c r="U6" s="7">
        <f>IF(A6="","",IF(OR(B6="",T6=""),"",IF(T6&gt;'Parámetros'!$B$12,"Seguimiento pendiente","En plazo")))</f>
        <v/>
      </c>
    </row>
    <row r="7" ht="32" customHeight="1">
      <c r="A7" s="27" t="inlineStr">
        <is>
          <t>FIC-ENF-0003</t>
        </is>
      </c>
      <c r="B7" s="42" t="n">
        <v>46267</v>
      </c>
      <c r="C7" s="29" t="inlineStr">
        <is>
          <t>Referencia ficticia C-003</t>
        </is>
      </c>
      <c r="D7" s="29" t="inlineStr">
        <is>
          <t>Unidad ficticia UE-003</t>
        </is>
      </c>
      <c r="E7" s="29" t="inlineStr">
        <is>
          <t>Caso ficticio: pérdida de presión</t>
        </is>
      </c>
      <c r="F7" s="29" t="inlineStr">
        <is>
          <t>Responsable ficticio RF-03</t>
        </is>
      </c>
      <c r="G7" s="30" t="n">
        <v>101</v>
      </c>
      <c r="H7" s="30" t="n">
        <v>9</v>
      </c>
      <c r="I7" s="31" t="n">
        <v>76</v>
      </c>
      <c r="J7" s="30" t="n">
        <v>11</v>
      </c>
      <c r="K7" s="27" t="inlineStr">
        <is>
          <t>Sí</t>
        </is>
      </c>
      <c r="L7" s="27" t="inlineStr">
        <is>
          <t>Opera</t>
        </is>
      </c>
      <c r="M7" s="31" t="n">
        <v>45</v>
      </c>
      <c r="N7" s="43" t="n">
        <v>3650</v>
      </c>
      <c r="O7" s="5">
        <f>IF(G7="","",IF(G7&gt;'Parámetros'!$B$4,"Sobre umbral","En rango"))</f>
        <v/>
      </c>
      <c r="P7" s="5">
        <f>IF(H7="","",IF(OR(H7&lt;'Parámetros'!$B$5,H7&gt;'Parámetros'!$B$6),"Fuera de rango","En rango"))</f>
        <v/>
      </c>
      <c r="Q7" s="5">
        <f>IF(OR(I7="",J7="",M7=""),"",IF(OR(I7&lt;'Parámetros'!$B$7,J7&lt;'Parámetros'!$B$8,J7&gt;'Parámetros'!$B$9,M7&lt;'Parámetros'!$B$10,M7&gt;'Parámetros'!$B$11),"Revisar","En rango"))</f>
        <v/>
      </c>
      <c r="R7" s="5">
        <f>IF(A7="","",IF(OR(B7="",COUNT(G7:J7)&lt;4,K7="",L7="",M7=""),"Datos incompletos",IF(OR(G7&gt;'Parámetros'!$B$4,H7&lt;'Parámetros'!$B$5,H7&gt;'Parámetros'!$B$6,I7&lt;'Parámetros'!$B$7,J7&lt;'Parámetros'!$B$8,J7&gt;'Parámetros'!$B$9,K7="Sí",L7&lt;&gt;"Opera",M7&lt;'Parámetros'!$B$10,M7&gt;'Parámetros'!$B$11),"Atención","Sin alerta")))</f>
        <v/>
      </c>
      <c r="S7" s="16">
        <f>IF(R7="","",IFERROR(VLOOKUP(R7,'Parámetros'!$D$31:$E$33,2,FALSE),"Revisar configuración"))</f>
        <v/>
      </c>
      <c r="T7" s="33">
        <f>IF(B7="","",IFERROR(MAX(0,TODAY()-B7),""))</f>
        <v/>
      </c>
      <c r="U7" s="5">
        <f>IF(A7="","",IF(OR(B7="",T7=""),"",IF(T7&gt;'Parámetros'!$B$12,"Seguimiento pendiente","En plazo")))</f>
        <v/>
      </c>
    </row>
    <row r="8" ht="32" customHeight="1">
      <c r="A8" s="27" t="inlineStr">
        <is>
          <t>FIC-ENF-0004</t>
        </is>
      </c>
      <c r="B8" s="42" t="n">
        <v>46263</v>
      </c>
      <c r="C8" s="29" t="inlineStr">
        <is>
          <t>Referencia ficticia C-004</t>
        </is>
      </c>
      <c r="D8" s="29" t="inlineStr">
        <is>
          <t>Unidad ficticia UE-004</t>
        </is>
      </c>
      <c r="E8" s="29" t="inlineStr">
        <is>
          <t>Caso ficticio: nivel bajo</t>
        </is>
      </c>
      <c r="F8" s="29" t="inlineStr">
        <is>
          <t>Responsable ficticio RF-01</t>
        </is>
      </c>
      <c r="G8" s="30" t="n">
        <v>98</v>
      </c>
      <c r="H8" s="30" t="n">
        <v>14</v>
      </c>
      <c r="I8" s="31" t="n">
        <v>60</v>
      </c>
      <c r="J8" s="30" t="n">
        <v>9</v>
      </c>
      <c r="K8" s="27" t="inlineStr">
        <is>
          <t>No</t>
        </is>
      </c>
      <c r="L8" s="27" t="inlineStr">
        <is>
          <t>Opera</t>
        </is>
      </c>
      <c r="M8" s="31" t="n">
        <v>35</v>
      </c>
      <c r="N8" s="43" t="n">
        <v>2100</v>
      </c>
      <c r="O8" s="7">
        <f>IF(G8="","",IF(G8&gt;'Parámetros'!$B$4,"Sobre umbral","En rango"))</f>
        <v/>
      </c>
      <c r="P8" s="7">
        <f>IF(H8="","",IF(OR(H8&lt;'Parámetros'!$B$5,H8&gt;'Parámetros'!$B$6),"Fuera de rango","En rango"))</f>
        <v/>
      </c>
      <c r="Q8" s="7">
        <f>IF(OR(I8="",J8="",M8=""),"",IF(OR(I8&lt;'Parámetros'!$B$7,J8&lt;'Parámetros'!$B$8,J8&gt;'Parámetros'!$B$9,M8&lt;'Parámetros'!$B$10,M8&gt;'Parámetros'!$B$11),"Revisar","En rango"))</f>
        <v/>
      </c>
      <c r="R8" s="7">
        <f>IF(A8="","",IF(OR(B8="",COUNT(G8:J8)&lt;4,K8="",L8="",M8=""),"Datos incompletos",IF(OR(G8&gt;'Parámetros'!$B$4,H8&lt;'Parámetros'!$B$5,H8&gt;'Parámetros'!$B$6,I8&lt;'Parámetros'!$B$7,J8&lt;'Parámetros'!$B$8,J8&gt;'Parámetros'!$B$9,K8="Sí",L8&lt;&gt;"Opera",M8&lt;'Parámetros'!$B$10,M8&gt;'Parámetros'!$B$11),"Atención","Sin alerta")))</f>
        <v/>
      </c>
      <c r="S8" s="18">
        <f>IF(R8="","",IFERROR(VLOOKUP(R8,'Parámetros'!$D$31:$E$33,2,FALSE),"Revisar configuración"))</f>
        <v/>
      </c>
      <c r="T8" s="34">
        <f>IF(B8="","",IFERROR(MAX(0,TODAY()-B8),""))</f>
        <v/>
      </c>
      <c r="U8" s="7">
        <f>IF(A8="","",IF(OR(B8="",T8=""),"",IF(T8&gt;'Parámetros'!$B$12,"Seguimiento pendiente","En plazo")))</f>
        <v/>
      </c>
    </row>
    <row r="9" ht="32" customHeight="1">
      <c r="A9" s="27" t="inlineStr">
        <is>
          <t>FIC-ENF-0005</t>
        </is>
      </c>
      <c r="B9" s="42" t="n">
        <v>46259</v>
      </c>
      <c r="C9" s="29" t="inlineStr">
        <is>
          <t>Referencia ficticia C-005</t>
        </is>
      </c>
      <c r="D9" s="29" t="inlineStr">
        <is>
          <t>Unidad ficticia UE-005</t>
        </is>
      </c>
      <c r="E9" s="29" t="inlineStr">
        <is>
          <t>Caso ficticio: ventilador sin operación</t>
        </is>
      </c>
      <c r="F9" s="29" t="inlineStr">
        <is>
          <t>Responsable ficticio RF-04</t>
        </is>
      </c>
      <c r="G9" s="30" t="n">
        <v>104</v>
      </c>
      <c r="H9" s="30" t="n">
        <v>17</v>
      </c>
      <c r="I9" s="31" t="n">
        <v>80</v>
      </c>
      <c r="J9" s="30" t="n">
        <v>24</v>
      </c>
      <c r="K9" s="27" t="inlineStr">
        <is>
          <t>No</t>
        </is>
      </c>
      <c r="L9" s="27" t="inlineStr">
        <is>
          <t>No opera</t>
        </is>
      </c>
      <c r="M9" s="31" t="n">
        <v>50</v>
      </c>
      <c r="N9" s="43" t="n">
        <v>5800</v>
      </c>
      <c r="O9" s="5">
        <f>IF(G9="","",IF(G9&gt;'Parámetros'!$B$4,"Sobre umbral","En rango"))</f>
        <v/>
      </c>
      <c r="P9" s="5">
        <f>IF(H9="","",IF(OR(H9&lt;'Parámetros'!$B$5,H9&gt;'Parámetros'!$B$6),"Fuera de rango","En rango"))</f>
        <v/>
      </c>
      <c r="Q9" s="5">
        <f>IF(OR(I9="",J9="",M9=""),"",IF(OR(I9&lt;'Parámetros'!$B$7,J9&lt;'Parámetros'!$B$8,J9&gt;'Parámetros'!$B$9,M9&lt;'Parámetros'!$B$10,M9&gt;'Parámetros'!$B$11),"Revisar","En rango"))</f>
        <v/>
      </c>
      <c r="R9" s="5">
        <f>IF(A9="","",IF(OR(B9="",COUNT(G9:J9)&lt;4,K9="",L9="",M9=""),"Datos incompletos",IF(OR(G9&gt;'Parámetros'!$B$4,H9&lt;'Parámetros'!$B$5,H9&gt;'Parámetros'!$B$6,I9&lt;'Parámetros'!$B$7,J9&lt;'Parámetros'!$B$8,J9&gt;'Parámetros'!$B$9,K9="Sí",L9&lt;&gt;"Opera",M9&lt;'Parámetros'!$B$10,M9&gt;'Parámetros'!$B$11),"Atención","Sin alerta")))</f>
        <v/>
      </c>
      <c r="S9" s="16">
        <f>IF(R9="","",IFERROR(VLOOKUP(R9,'Parámetros'!$D$31:$E$33,2,FALSE),"Revisar configuración"))</f>
        <v/>
      </c>
      <c r="T9" s="33">
        <f>IF(B9="","",IFERROR(MAX(0,TODAY()-B9),""))</f>
        <v/>
      </c>
      <c r="U9" s="5">
        <f>IF(A9="","",IF(OR(B9="",T9=""),"",IF(T9&gt;'Parámetros'!$B$12,"Seguimiento pendiente","En plazo")))</f>
        <v/>
      </c>
    </row>
    <row r="10" ht="32" customHeight="1">
      <c r="A10" s="27" t="inlineStr">
        <is>
          <t>FIC-ENF-0006</t>
        </is>
      </c>
      <c r="B10" s="42" t="n">
        <v>46254</v>
      </c>
      <c r="C10" s="29" t="inlineStr">
        <is>
          <t>Referencia ficticia C-006</t>
        </is>
      </c>
      <c r="D10" s="29" t="inlineStr">
        <is>
          <t>Unidad ficticia UE-006</t>
        </is>
      </c>
      <c r="E10" s="29" t="inlineStr">
        <is>
          <t>Caso ficticio: control posterior</t>
        </is>
      </c>
      <c r="F10" s="29" t="inlineStr">
        <is>
          <t>Responsable ficticio RF-02</t>
        </is>
      </c>
      <c r="G10" s="30" t="n">
        <v>99</v>
      </c>
      <c r="H10" s="30" t="n">
        <v>16</v>
      </c>
      <c r="I10" s="31" t="n">
        <v>92</v>
      </c>
      <c r="J10" s="30" t="n">
        <v>10</v>
      </c>
      <c r="K10" s="27" t="inlineStr">
        <is>
          <t>No</t>
        </is>
      </c>
      <c r="L10" s="27" t="inlineStr">
        <is>
          <t>Opera</t>
        </is>
      </c>
      <c r="M10" s="31" t="n">
        <v>55</v>
      </c>
      <c r="N10" s="43" t="n">
        <v>600</v>
      </c>
      <c r="O10" s="7">
        <f>IF(G10="","",IF(G10&gt;'Parámetros'!$B$4,"Sobre umbral","En rango"))</f>
        <v/>
      </c>
      <c r="P10" s="7">
        <f>IF(H10="","",IF(OR(H10&lt;'Parámetros'!$B$5,H10&gt;'Parámetros'!$B$6),"Fuera de rango","En rango"))</f>
        <v/>
      </c>
      <c r="Q10" s="7">
        <f>IF(OR(I10="",J10="",M10=""),"",IF(OR(I10&lt;'Parámetros'!$B$7,J10&lt;'Parámetros'!$B$8,J10&gt;'Parámetros'!$B$9,M10&lt;'Parámetros'!$B$10,M10&gt;'Parámetros'!$B$11),"Revisar","En rango"))</f>
        <v/>
      </c>
      <c r="R10" s="7">
        <f>IF(A10="","",IF(OR(B10="",COUNT(G10:J10)&lt;4,K10="",L10="",M10=""),"Datos incompletos",IF(OR(G10&gt;'Parámetros'!$B$4,H10&lt;'Parámetros'!$B$5,H10&gt;'Parámetros'!$B$6,I10&lt;'Parámetros'!$B$7,J10&lt;'Parámetros'!$B$8,J10&gt;'Parámetros'!$B$9,K10="Sí",L10&lt;&gt;"Opera",M10&lt;'Parámetros'!$B$10,M10&gt;'Parámetros'!$B$11),"Atención","Sin alerta")))</f>
        <v/>
      </c>
      <c r="S10" s="18">
        <f>IF(R10="","",IFERROR(VLOOKUP(R10,'Parámetros'!$D$31:$E$33,2,FALSE),"Revisar configuración"))</f>
        <v/>
      </c>
      <c r="T10" s="34">
        <f>IF(B10="","",IFERROR(MAX(0,TODAY()-B10),""))</f>
        <v/>
      </c>
      <c r="U10" s="7">
        <f>IF(A10="","",IF(OR(B10="",T10=""),"",IF(T10&gt;'Parámetros'!$B$12,"Seguimiento pendiente","En plazo")))</f>
        <v/>
      </c>
    </row>
    <row r="11" ht="32" customHeight="1">
      <c r="A11" s="27" t="inlineStr">
        <is>
          <t>FIC-ENF-0007</t>
        </is>
      </c>
      <c r="B11" s="42" t="n">
        <v>46248</v>
      </c>
      <c r="C11" s="29" t="inlineStr">
        <is>
          <t>Referencia ficticia C-007</t>
        </is>
      </c>
      <c r="D11" s="29" t="inlineStr">
        <is>
          <t>Unidad ficticia UE-007</t>
        </is>
      </c>
      <c r="E11" s="29" t="inlineStr">
        <is>
          <t>Caso ficticio: ventilador no probado</t>
        </is>
      </c>
      <c r="F11" s="29" t="inlineStr">
        <is>
          <t>Responsable ficticio RF-03</t>
        </is>
      </c>
      <c r="G11" s="30" t="n">
        <v>102</v>
      </c>
      <c r="H11" s="30" t="n">
        <v>15</v>
      </c>
      <c r="I11" s="31" t="n">
        <v>74</v>
      </c>
      <c r="J11" s="30" t="n">
        <v>17</v>
      </c>
      <c r="K11" s="27" t="inlineStr">
        <is>
          <t>No</t>
        </is>
      </c>
      <c r="L11" s="27" t="inlineStr">
        <is>
          <t>No probado</t>
        </is>
      </c>
      <c r="M11" s="31" t="n">
        <v>43</v>
      </c>
      <c r="N11" s="43" t="n">
        <v>1250</v>
      </c>
      <c r="O11" s="5">
        <f>IF(G11="","",IF(G11&gt;'Parámetros'!$B$4,"Sobre umbral","En rango"))</f>
        <v/>
      </c>
      <c r="P11" s="5">
        <f>IF(H11="","",IF(OR(H11&lt;'Parámetros'!$B$5,H11&gt;'Parámetros'!$B$6),"Fuera de rango","En rango"))</f>
        <v/>
      </c>
      <c r="Q11" s="5">
        <f>IF(OR(I11="",J11="",M11=""),"",IF(OR(I11&lt;'Parámetros'!$B$7,J11&lt;'Parámetros'!$B$8,J11&gt;'Parámetros'!$B$9,M11&lt;'Parámetros'!$B$10,M11&gt;'Parámetros'!$B$11),"Revisar","En rango"))</f>
        <v/>
      </c>
      <c r="R11" s="5">
        <f>IF(A11="","",IF(OR(B11="",COUNT(G11:J11)&lt;4,K11="",L11="",M11=""),"Datos incompletos",IF(OR(G11&gt;'Parámetros'!$B$4,H11&lt;'Parámetros'!$B$5,H11&gt;'Parámetros'!$B$6,I11&lt;'Parámetros'!$B$7,J11&lt;'Parámetros'!$B$8,J11&gt;'Parámetros'!$B$9,K11="Sí",L11&lt;&gt;"Opera",M11&lt;'Parámetros'!$B$10,M11&gt;'Parámetros'!$B$11),"Atención","Sin alerta")))</f>
        <v/>
      </c>
      <c r="S11" s="16">
        <f>IF(R11="","",IFERROR(VLOOKUP(R11,'Parámetros'!$D$31:$E$33,2,FALSE),"Revisar configuración"))</f>
        <v/>
      </c>
      <c r="T11" s="33">
        <f>IF(B11="","",IFERROR(MAX(0,TODAY()-B11),""))</f>
        <v/>
      </c>
      <c r="U11" s="5">
        <f>IF(A11="","",IF(OR(B11="",T11=""),"",IF(T11&gt;'Parámetros'!$B$12,"Seguimiento pendiente","En plazo")))</f>
        <v/>
      </c>
    </row>
    <row r="12" ht="32" customHeight="1">
      <c r="A12" s="27" t="inlineStr">
        <is>
          <t>FIC-ENF-0008</t>
        </is>
      </c>
      <c r="B12" s="42" t="n">
        <v>46240</v>
      </c>
      <c r="C12" s="29" t="inlineStr">
        <is>
          <t>Referencia ficticia C-008</t>
        </is>
      </c>
      <c r="D12" s="29" t="inlineStr">
        <is>
          <t>Unidad ficticia UE-008</t>
        </is>
      </c>
      <c r="E12" s="29" t="inlineStr">
        <is>
          <t>Caso ficticio: revisión sin novedad</t>
        </is>
      </c>
      <c r="F12" s="29" t="inlineStr">
        <is>
          <t>Responsable ficticio RF-04</t>
        </is>
      </c>
      <c r="G12" s="30" t="n">
        <v>94</v>
      </c>
      <c r="H12" s="30" t="n">
        <v>14</v>
      </c>
      <c r="I12" s="31" t="n">
        <v>90</v>
      </c>
      <c r="J12" s="30" t="n">
        <v>8</v>
      </c>
      <c r="K12" s="27" t="inlineStr">
        <is>
          <t>No</t>
        </is>
      </c>
      <c r="L12" s="27" t="inlineStr">
        <is>
          <t>Opera</t>
        </is>
      </c>
      <c r="M12" s="31" t="n">
        <v>52</v>
      </c>
      <c r="N12" s="43" t="n">
        <v>450</v>
      </c>
      <c r="O12" s="7">
        <f>IF(G12="","",IF(G12&gt;'Parámetros'!$B$4,"Sobre umbral","En rango"))</f>
        <v/>
      </c>
      <c r="P12" s="7">
        <f>IF(H12="","",IF(OR(H12&lt;'Parámetros'!$B$5,H12&gt;'Parámetros'!$B$6),"Fuera de rango","En rango"))</f>
        <v/>
      </c>
      <c r="Q12" s="7">
        <f>IF(OR(I12="",J12="",M12=""),"",IF(OR(I12&lt;'Parámetros'!$B$7,J12&lt;'Parámetros'!$B$8,J12&gt;'Parámetros'!$B$9,M12&lt;'Parámetros'!$B$10,M12&gt;'Parámetros'!$B$11),"Revisar","En rango"))</f>
        <v/>
      </c>
      <c r="R12" s="7">
        <f>IF(A12="","",IF(OR(B12="",COUNT(G12:J12)&lt;4,K12="",L12="",M12=""),"Datos incompletos",IF(OR(G12&gt;'Parámetros'!$B$4,H12&lt;'Parámetros'!$B$5,H12&gt;'Parámetros'!$B$6,I12&lt;'Parámetros'!$B$7,J12&lt;'Parámetros'!$B$8,J12&gt;'Parámetros'!$B$9,K12="Sí",L12&lt;&gt;"Opera",M12&lt;'Parámetros'!$B$10,M12&gt;'Parámetros'!$B$11),"Atención","Sin alerta")))</f>
        <v/>
      </c>
      <c r="S12" s="18">
        <f>IF(R12="","",IFERROR(VLOOKUP(R12,'Parámetros'!$D$31:$E$33,2,FALSE),"Revisar configuración"))</f>
        <v/>
      </c>
      <c r="T12" s="34">
        <f>IF(B12="","",IFERROR(MAX(0,TODAY()-B12),""))</f>
        <v/>
      </c>
      <c r="U12" s="7">
        <f>IF(A12="","",IF(OR(B12="",T12=""),"",IF(T12&gt;'Parámetros'!$B$12,"Seguimiento pendiente","En plazo")))</f>
        <v/>
      </c>
    </row>
    <row r="13" ht="32" customHeight="1">
      <c r="A13" s="27" t="inlineStr">
        <is>
          <t>FIC-ENF-0009</t>
        </is>
      </c>
      <c r="B13" s="42" t="n">
        <v>46233</v>
      </c>
      <c r="C13" s="29" t="inlineStr">
        <is>
          <t>Referencia ficticia C-009</t>
        </is>
      </c>
      <c r="D13" s="29" t="inlineStr">
        <is>
          <t>Unidad ficticia UE-009</t>
        </is>
      </c>
      <c r="E13" s="29" t="inlineStr">
        <is>
          <t>Caso ficticio: presión pendiente</t>
        </is>
      </c>
      <c r="F13" s="29" t="inlineStr">
        <is>
          <t>Responsable ficticio RF-01</t>
        </is>
      </c>
      <c r="G13" s="30" t="n">
        <v>100</v>
      </c>
      <c r="H13" s="30" t="n"/>
      <c r="I13" s="31" t="n">
        <v>85</v>
      </c>
      <c r="J13" s="30" t="n">
        <v>13</v>
      </c>
      <c r="K13" s="27" t="inlineStr">
        <is>
          <t>No</t>
        </is>
      </c>
      <c r="L13" s="27" t="inlineStr">
        <is>
          <t>Opera</t>
        </is>
      </c>
      <c r="M13" s="31" t="n">
        <v>49</v>
      </c>
      <c r="N13" s="43" t="n">
        <v>700</v>
      </c>
      <c r="O13" s="5">
        <f>IF(G13="","",IF(G13&gt;'Parámetros'!$B$4,"Sobre umbral","En rango"))</f>
        <v/>
      </c>
      <c r="P13" s="5">
        <f>IF(H13="","",IF(OR(H13&lt;'Parámetros'!$B$5,H13&gt;'Parámetros'!$B$6),"Fuera de rango","En rango"))</f>
        <v/>
      </c>
      <c r="Q13" s="5">
        <f>IF(OR(I13="",J13="",M13=""),"",IF(OR(I13&lt;'Parámetros'!$B$7,J13&lt;'Parámetros'!$B$8,J13&gt;'Parámetros'!$B$9,M13&lt;'Parámetros'!$B$10,M13&gt;'Parámetros'!$B$11),"Revisar","En rango"))</f>
        <v/>
      </c>
      <c r="R13" s="5">
        <f>IF(A13="","",IF(OR(B13="",COUNT(G13:J13)&lt;4,K13="",L13="",M13=""),"Datos incompletos",IF(OR(G13&gt;'Parámetros'!$B$4,H13&lt;'Parámetros'!$B$5,H13&gt;'Parámetros'!$B$6,I13&lt;'Parámetros'!$B$7,J13&lt;'Parámetros'!$B$8,J13&gt;'Parámetros'!$B$9,K13="Sí",L13&lt;&gt;"Opera",M13&lt;'Parámetros'!$B$10,M13&gt;'Parámetros'!$B$11),"Atención","Sin alerta")))</f>
        <v/>
      </c>
      <c r="S13" s="16">
        <f>IF(R13="","",IFERROR(VLOOKUP(R13,'Parámetros'!$D$31:$E$33,2,FALSE),"Revisar configuración"))</f>
        <v/>
      </c>
      <c r="T13" s="33">
        <f>IF(B13="","",IFERROR(MAX(0,TODAY()-B13),""))</f>
        <v/>
      </c>
      <c r="U13" s="5">
        <f>IF(A13="","",IF(OR(B13="",T13=""),"",IF(T13&gt;'Parámetros'!$B$12,"Seguimiento pendiente","En plazo")))</f>
        <v/>
      </c>
    </row>
    <row r="14" ht="32" customHeight="1">
      <c r="A14" s="27" t="inlineStr">
        <is>
          <t>FIC-ENF-0010</t>
        </is>
      </c>
      <c r="B14" s="42" t="n">
        <v>46217</v>
      </c>
      <c r="C14" s="29" t="inlineStr">
        <is>
          <t>Referencia ficticia C-010</t>
        </is>
      </c>
      <c r="D14" s="29" t="inlineStr">
        <is>
          <t>Unidad ficticia UE-010</t>
        </is>
      </c>
      <c r="E14" s="29" t="inlineStr">
        <is>
          <t>Caso ficticio: temperatura y concentración</t>
        </is>
      </c>
      <c r="F14" s="29" t="inlineStr">
        <is>
          <t>Responsable ficticio RF-02</t>
        </is>
      </c>
      <c r="G14" s="30" t="n">
        <v>107</v>
      </c>
      <c r="H14" s="30" t="n">
        <v>19</v>
      </c>
      <c r="I14" s="31" t="n">
        <v>68</v>
      </c>
      <c r="J14" s="30" t="n">
        <v>22</v>
      </c>
      <c r="K14" s="27" t="inlineStr">
        <is>
          <t>No</t>
        </is>
      </c>
      <c r="L14" s="27" t="inlineStr">
        <is>
          <t>Opera</t>
        </is>
      </c>
      <c r="M14" s="31" t="n">
        <v>65</v>
      </c>
      <c r="N14" s="43" t="n">
        <v>6400</v>
      </c>
      <c r="O14" s="7">
        <f>IF(G14="","",IF(G14&gt;'Parámetros'!$B$4,"Sobre umbral","En rango"))</f>
        <v/>
      </c>
      <c r="P14" s="7">
        <f>IF(H14="","",IF(OR(H14&lt;'Parámetros'!$B$5,H14&gt;'Parámetros'!$B$6),"Fuera de rango","En rango"))</f>
        <v/>
      </c>
      <c r="Q14" s="7">
        <f>IF(OR(I14="",J14="",M14=""),"",IF(OR(I14&lt;'Parámetros'!$B$7,J14&lt;'Parámetros'!$B$8,J14&gt;'Parámetros'!$B$9,M14&lt;'Parámetros'!$B$10,M14&gt;'Parámetros'!$B$11),"Revisar","En rango"))</f>
        <v/>
      </c>
      <c r="R14" s="7">
        <f>IF(A14="","",IF(OR(B14="",COUNT(G14:J14)&lt;4,K14="",L14="",M14=""),"Datos incompletos",IF(OR(G14&gt;'Parámetros'!$B$4,H14&lt;'Parámetros'!$B$5,H14&gt;'Parámetros'!$B$6,I14&lt;'Parámetros'!$B$7,J14&lt;'Parámetros'!$B$8,J14&gt;'Parámetros'!$B$9,K14="Sí",L14&lt;&gt;"Opera",M14&lt;'Parámetros'!$B$10,M14&gt;'Parámetros'!$B$11),"Atención","Sin alerta")))</f>
        <v/>
      </c>
      <c r="S14" s="18">
        <f>IF(R14="","",IFERROR(VLOOKUP(R14,'Parámetros'!$D$31:$E$33,2,FALSE),"Revisar configuración"))</f>
        <v/>
      </c>
      <c r="T14" s="34">
        <f>IF(B14="","",IFERROR(MAX(0,TODAY()-B14),""))</f>
        <v/>
      </c>
      <c r="U14" s="7">
        <f>IF(A14="","",IF(OR(B14="",T14=""),"",IF(T14&gt;'Parámetros'!$B$12,"Seguimiento pendiente","En plazo")))</f>
        <v/>
      </c>
    </row>
    <row r="15" ht="32" customHeight="1">
      <c r="A15" s="27" t="n"/>
      <c r="B15" s="42" t="n"/>
      <c r="C15" s="29" t="n"/>
      <c r="D15" s="29" t="n"/>
      <c r="E15" s="29" t="n"/>
      <c r="F15" s="29" t="n"/>
      <c r="G15" s="30" t="n"/>
      <c r="H15" s="30" t="n"/>
      <c r="I15" s="31" t="n"/>
      <c r="J15" s="30" t="n"/>
      <c r="K15" s="27" t="n"/>
      <c r="L15" s="27" t="n"/>
      <c r="M15" s="31" t="n"/>
      <c r="N15" s="43" t="n"/>
      <c r="O15" s="5">
        <f>IF(G15="","",IF(G15&gt;'Parámetros'!$B$4,"Sobre umbral","En rango"))</f>
        <v/>
      </c>
      <c r="P15" s="5">
        <f>IF(H15="","",IF(OR(H15&lt;'Parámetros'!$B$5,H15&gt;'Parámetros'!$B$6),"Fuera de rango","En rango"))</f>
        <v/>
      </c>
      <c r="Q15" s="5">
        <f>IF(OR(I15="",J15="",M15=""),"",IF(OR(I15&lt;'Parámetros'!$B$7,J15&lt;'Parámetros'!$B$8,J15&gt;'Parámetros'!$B$9,M15&lt;'Parámetros'!$B$10,M15&gt;'Parámetros'!$B$11),"Revisar","En rango"))</f>
        <v/>
      </c>
      <c r="R15" s="5">
        <f>IF(A15="","",IF(OR(B15="",COUNT(G15:J15)&lt;4,K15="",L15="",M15=""),"Datos incompletos",IF(OR(G15&gt;'Parámetros'!$B$4,H15&lt;'Parámetros'!$B$5,H15&gt;'Parámetros'!$B$6,I15&lt;'Parámetros'!$B$7,J15&lt;'Parámetros'!$B$8,J15&gt;'Parámetros'!$B$9,K15="Sí",L15&lt;&gt;"Opera",M15&lt;'Parámetros'!$B$10,M15&gt;'Parámetros'!$B$11),"Atención","Sin alerta")))</f>
        <v/>
      </c>
      <c r="S15" s="16">
        <f>IF(R15="","",IFERROR(VLOOKUP(R15,'Parámetros'!$D$31:$E$33,2,FALSE),"Revisar configuración"))</f>
        <v/>
      </c>
      <c r="T15" s="33">
        <f>IF(B15="","",IFERROR(MAX(0,TODAY()-B15),""))</f>
        <v/>
      </c>
      <c r="U15" s="5">
        <f>IF(A15="","",IF(OR(B15="",T15=""),"",IF(T15&gt;'Parámetros'!$B$12,"Seguimiento pendiente","En plazo")))</f>
        <v/>
      </c>
    </row>
    <row r="16" ht="32" customHeight="1">
      <c r="A16" s="27" t="n"/>
      <c r="B16" s="42" t="n"/>
      <c r="C16" s="29" t="n"/>
      <c r="D16" s="29" t="n"/>
      <c r="E16" s="29" t="n"/>
      <c r="F16" s="29" t="n"/>
      <c r="G16" s="30" t="n"/>
      <c r="H16" s="30" t="n"/>
      <c r="I16" s="31" t="n"/>
      <c r="J16" s="30" t="n"/>
      <c r="K16" s="27" t="n"/>
      <c r="L16" s="27" t="n"/>
      <c r="M16" s="31" t="n"/>
      <c r="N16" s="43" t="n"/>
      <c r="O16" s="7">
        <f>IF(G16="","",IF(G16&gt;'Parámetros'!$B$4,"Sobre umbral","En rango"))</f>
        <v/>
      </c>
      <c r="P16" s="7">
        <f>IF(H16="","",IF(OR(H16&lt;'Parámetros'!$B$5,H16&gt;'Parámetros'!$B$6),"Fuera de rango","En rango"))</f>
        <v/>
      </c>
      <c r="Q16" s="7">
        <f>IF(OR(I16="",J16="",M16=""),"",IF(OR(I16&lt;'Parámetros'!$B$7,J16&lt;'Parámetros'!$B$8,J16&gt;'Parámetros'!$B$9,M16&lt;'Parámetros'!$B$10,M16&gt;'Parámetros'!$B$11),"Revisar","En rango"))</f>
        <v/>
      </c>
      <c r="R16" s="7">
        <f>IF(A16="","",IF(OR(B16="",COUNT(G16:J16)&lt;4,K16="",L16="",M16=""),"Datos incompletos",IF(OR(G16&gt;'Parámetros'!$B$4,H16&lt;'Parámetros'!$B$5,H16&gt;'Parámetros'!$B$6,I16&lt;'Parámetros'!$B$7,J16&lt;'Parámetros'!$B$8,J16&gt;'Parámetros'!$B$9,K16="Sí",L16&lt;&gt;"Opera",M16&lt;'Parámetros'!$B$10,M16&gt;'Parámetros'!$B$11),"Atención","Sin alerta")))</f>
        <v/>
      </c>
      <c r="S16" s="18">
        <f>IF(R16="","",IFERROR(VLOOKUP(R16,'Parámetros'!$D$31:$E$33,2,FALSE),"Revisar configuración"))</f>
        <v/>
      </c>
      <c r="T16" s="34">
        <f>IF(B16="","",IFERROR(MAX(0,TODAY()-B16),""))</f>
        <v/>
      </c>
      <c r="U16" s="7">
        <f>IF(A16="","",IF(OR(B16="",T16=""),"",IF(T16&gt;'Parámetros'!$B$12,"Seguimiento pendiente","En plazo")))</f>
        <v/>
      </c>
    </row>
    <row r="17" ht="32" customHeight="1">
      <c r="A17" s="27" t="n"/>
      <c r="B17" s="42" t="n"/>
      <c r="C17" s="29" t="n"/>
      <c r="D17" s="29" t="n"/>
      <c r="E17" s="29" t="n"/>
      <c r="F17" s="29" t="n"/>
      <c r="G17" s="30" t="n"/>
      <c r="H17" s="30" t="n"/>
      <c r="I17" s="31" t="n"/>
      <c r="J17" s="30" t="n"/>
      <c r="K17" s="27" t="n"/>
      <c r="L17" s="27" t="n"/>
      <c r="M17" s="31" t="n"/>
      <c r="N17" s="43" t="n"/>
      <c r="O17" s="5">
        <f>IF(G17="","",IF(G17&gt;'Parámetros'!$B$4,"Sobre umbral","En rango"))</f>
        <v/>
      </c>
      <c r="P17" s="5">
        <f>IF(H17="","",IF(OR(H17&lt;'Parámetros'!$B$5,H17&gt;'Parámetros'!$B$6),"Fuera de rango","En rango"))</f>
        <v/>
      </c>
      <c r="Q17" s="5">
        <f>IF(OR(I17="",J17="",M17=""),"",IF(OR(I17&lt;'Parámetros'!$B$7,J17&lt;'Parámetros'!$B$8,J17&gt;'Parámetros'!$B$9,M17&lt;'Parámetros'!$B$10,M17&gt;'Parámetros'!$B$11),"Revisar","En rango"))</f>
        <v/>
      </c>
      <c r="R17" s="5">
        <f>IF(A17="","",IF(OR(B17="",COUNT(G17:J17)&lt;4,K17="",L17="",M17=""),"Datos incompletos",IF(OR(G17&gt;'Parámetros'!$B$4,H17&lt;'Parámetros'!$B$5,H17&gt;'Parámetros'!$B$6,I17&lt;'Parámetros'!$B$7,J17&lt;'Parámetros'!$B$8,J17&gt;'Parámetros'!$B$9,K17="Sí",L17&lt;&gt;"Opera",M17&lt;'Parámetros'!$B$10,M17&gt;'Parámetros'!$B$11),"Atención","Sin alerta")))</f>
        <v/>
      </c>
      <c r="S17" s="16">
        <f>IF(R17="","",IFERROR(VLOOKUP(R17,'Parámetros'!$D$31:$E$33,2,FALSE),"Revisar configuración"))</f>
        <v/>
      </c>
      <c r="T17" s="33">
        <f>IF(B17="","",IFERROR(MAX(0,TODAY()-B17),""))</f>
        <v/>
      </c>
      <c r="U17" s="5">
        <f>IF(A17="","",IF(OR(B17="",T17=""),"",IF(T17&gt;'Parámetros'!$B$12,"Seguimiento pendiente","En plazo")))</f>
        <v/>
      </c>
    </row>
    <row r="18" ht="32" customHeight="1">
      <c r="A18" s="27" t="n"/>
      <c r="B18" s="42" t="n"/>
      <c r="C18" s="29" t="n"/>
      <c r="D18" s="29" t="n"/>
      <c r="E18" s="29" t="n"/>
      <c r="F18" s="29" t="n"/>
      <c r="G18" s="30" t="n"/>
      <c r="H18" s="30" t="n"/>
      <c r="I18" s="31" t="n"/>
      <c r="J18" s="30" t="n"/>
      <c r="K18" s="27" t="n"/>
      <c r="L18" s="27" t="n"/>
      <c r="M18" s="31" t="n"/>
      <c r="N18" s="43" t="n"/>
      <c r="O18" s="7">
        <f>IF(G18="","",IF(G18&gt;'Parámetros'!$B$4,"Sobre umbral","En rango"))</f>
        <v/>
      </c>
      <c r="P18" s="7">
        <f>IF(H18="","",IF(OR(H18&lt;'Parámetros'!$B$5,H18&gt;'Parámetros'!$B$6),"Fuera de rango","En rango"))</f>
        <v/>
      </c>
      <c r="Q18" s="7">
        <f>IF(OR(I18="",J18="",M18=""),"",IF(OR(I18&lt;'Parámetros'!$B$7,J18&lt;'Parámetros'!$B$8,J18&gt;'Parámetros'!$B$9,M18&lt;'Parámetros'!$B$10,M18&gt;'Parámetros'!$B$11),"Revisar","En rango"))</f>
        <v/>
      </c>
      <c r="R18" s="7">
        <f>IF(A18="","",IF(OR(B18="",COUNT(G18:J18)&lt;4,K18="",L18="",M18=""),"Datos incompletos",IF(OR(G18&gt;'Parámetros'!$B$4,H18&lt;'Parámetros'!$B$5,H18&gt;'Parámetros'!$B$6,I18&lt;'Parámetros'!$B$7,J18&lt;'Parámetros'!$B$8,J18&gt;'Parámetros'!$B$9,K18="Sí",L18&lt;&gt;"Opera",M18&lt;'Parámetros'!$B$10,M18&gt;'Parámetros'!$B$11),"Atención","Sin alerta")))</f>
        <v/>
      </c>
      <c r="S18" s="18">
        <f>IF(R18="","",IFERROR(VLOOKUP(R18,'Parámetros'!$D$31:$E$33,2,FALSE),"Revisar configuración"))</f>
        <v/>
      </c>
      <c r="T18" s="34">
        <f>IF(B18="","",IFERROR(MAX(0,TODAY()-B18),""))</f>
        <v/>
      </c>
      <c r="U18" s="7">
        <f>IF(A18="","",IF(OR(B18="",T18=""),"",IF(T18&gt;'Parámetros'!$B$12,"Seguimiento pendiente","En plazo")))</f>
        <v/>
      </c>
    </row>
    <row r="19" ht="32" customHeight="1">
      <c r="A19" s="27" t="n"/>
      <c r="B19" s="42" t="n"/>
      <c r="C19" s="29" t="n"/>
      <c r="D19" s="29" t="n"/>
      <c r="E19" s="29" t="n"/>
      <c r="F19" s="29" t="n"/>
      <c r="G19" s="30" t="n"/>
      <c r="H19" s="30" t="n"/>
      <c r="I19" s="31" t="n"/>
      <c r="J19" s="30" t="n"/>
      <c r="K19" s="27" t="n"/>
      <c r="L19" s="27" t="n"/>
      <c r="M19" s="31" t="n"/>
      <c r="N19" s="43" t="n"/>
      <c r="O19" s="5">
        <f>IF(G19="","",IF(G19&gt;'Parámetros'!$B$4,"Sobre umbral","En rango"))</f>
        <v/>
      </c>
      <c r="P19" s="5">
        <f>IF(H19="","",IF(OR(H19&lt;'Parámetros'!$B$5,H19&gt;'Parámetros'!$B$6),"Fuera de rango","En rango"))</f>
        <v/>
      </c>
      <c r="Q19" s="5">
        <f>IF(OR(I19="",J19="",M19=""),"",IF(OR(I19&lt;'Parámetros'!$B$7,J19&lt;'Parámetros'!$B$8,J19&gt;'Parámetros'!$B$9,M19&lt;'Parámetros'!$B$10,M19&gt;'Parámetros'!$B$11),"Revisar","En rango"))</f>
        <v/>
      </c>
      <c r="R19" s="5">
        <f>IF(A19="","",IF(OR(B19="",COUNT(G19:J19)&lt;4,K19="",L19="",M19=""),"Datos incompletos",IF(OR(G19&gt;'Parámetros'!$B$4,H19&lt;'Parámetros'!$B$5,H19&gt;'Parámetros'!$B$6,I19&lt;'Parámetros'!$B$7,J19&lt;'Parámetros'!$B$8,J19&gt;'Parámetros'!$B$9,K19="Sí",L19&lt;&gt;"Opera",M19&lt;'Parámetros'!$B$10,M19&gt;'Parámetros'!$B$11),"Atención","Sin alerta")))</f>
        <v/>
      </c>
      <c r="S19" s="16">
        <f>IF(R19="","",IFERROR(VLOOKUP(R19,'Parámetros'!$D$31:$E$33,2,FALSE),"Revisar configuración"))</f>
        <v/>
      </c>
      <c r="T19" s="33">
        <f>IF(B19="","",IFERROR(MAX(0,TODAY()-B19),""))</f>
        <v/>
      </c>
      <c r="U19" s="5">
        <f>IF(A19="","",IF(OR(B19="",T19=""),"",IF(T19&gt;'Parámetros'!$B$12,"Seguimiento pendiente","En plazo")))</f>
        <v/>
      </c>
    </row>
    <row r="20" ht="32" customHeight="1">
      <c r="A20" s="27" t="n"/>
      <c r="B20" s="42" t="n"/>
      <c r="C20" s="29" t="n"/>
      <c r="D20" s="29" t="n"/>
      <c r="E20" s="29" t="n"/>
      <c r="F20" s="29" t="n"/>
      <c r="G20" s="30" t="n"/>
      <c r="H20" s="30" t="n"/>
      <c r="I20" s="31" t="n"/>
      <c r="J20" s="30" t="n"/>
      <c r="K20" s="27" t="n"/>
      <c r="L20" s="27" t="n"/>
      <c r="M20" s="31" t="n"/>
      <c r="N20" s="43" t="n"/>
      <c r="O20" s="7">
        <f>IF(G20="","",IF(G20&gt;'Parámetros'!$B$4,"Sobre umbral","En rango"))</f>
        <v/>
      </c>
      <c r="P20" s="7">
        <f>IF(H20="","",IF(OR(H20&lt;'Parámetros'!$B$5,H20&gt;'Parámetros'!$B$6),"Fuera de rango","En rango"))</f>
        <v/>
      </c>
      <c r="Q20" s="7">
        <f>IF(OR(I20="",J20="",M20=""),"",IF(OR(I20&lt;'Parámetros'!$B$7,J20&lt;'Parámetros'!$B$8,J20&gt;'Parámetros'!$B$9,M20&lt;'Parámetros'!$B$10,M20&gt;'Parámetros'!$B$11),"Revisar","En rango"))</f>
        <v/>
      </c>
      <c r="R20" s="7">
        <f>IF(A20="","",IF(OR(B20="",COUNT(G20:J20)&lt;4,K20="",L20="",M20=""),"Datos incompletos",IF(OR(G20&gt;'Parámetros'!$B$4,H20&lt;'Parámetros'!$B$5,H20&gt;'Parámetros'!$B$6,I20&lt;'Parámetros'!$B$7,J20&lt;'Parámetros'!$B$8,J20&gt;'Parámetros'!$B$9,K20="Sí",L20&lt;&gt;"Opera",M20&lt;'Parámetros'!$B$10,M20&gt;'Parámetros'!$B$11),"Atención","Sin alerta")))</f>
        <v/>
      </c>
      <c r="S20" s="18">
        <f>IF(R20="","",IFERROR(VLOOKUP(R20,'Parámetros'!$D$31:$E$33,2,FALSE),"Revisar configuración"))</f>
        <v/>
      </c>
      <c r="T20" s="34">
        <f>IF(B20="","",IFERROR(MAX(0,TODAY()-B20),""))</f>
        <v/>
      </c>
      <c r="U20" s="7">
        <f>IF(A20="","",IF(OR(B20="",T20=""),"",IF(T20&gt;'Parámetros'!$B$12,"Seguimiento pendiente","En plazo")))</f>
        <v/>
      </c>
    </row>
    <row r="21" ht="32" customHeight="1">
      <c r="A21" s="27" t="n"/>
      <c r="B21" s="42" t="n"/>
      <c r="C21" s="29" t="n"/>
      <c r="D21" s="29" t="n"/>
      <c r="E21" s="29" t="n"/>
      <c r="F21" s="29" t="n"/>
      <c r="G21" s="30" t="n"/>
      <c r="H21" s="30" t="n"/>
      <c r="I21" s="31" t="n"/>
      <c r="J21" s="30" t="n"/>
      <c r="K21" s="27" t="n"/>
      <c r="L21" s="27" t="n"/>
      <c r="M21" s="31" t="n"/>
      <c r="N21" s="43" t="n"/>
      <c r="O21" s="5">
        <f>IF(G21="","",IF(G21&gt;'Parámetros'!$B$4,"Sobre umbral","En rango"))</f>
        <v/>
      </c>
      <c r="P21" s="5">
        <f>IF(H21="","",IF(OR(H21&lt;'Parámetros'!$B$5,H21&gt;'Parámetros'!$B$6),"Fuera de rango","En rango"))</f>
        <v/>
      </c>
      <c r="Q21" s="5">
        <f>IF(OR(I21="",J21="",M21=""),"",IF(OR(I21&lt;'Parámetros'!$B$7,J21&lt;'Parámetros'!$B$8,J21&gt;'Parámetros'!$B$9,M21&lt;'Parámetros'!$B$10,M21&gt;'Parámetros'!$B$11),"Revisar","En rango"))</f>
        <v/>
      </c>
      <c r="R21" s="5">
        <f>IF(A21="","",IF(OR(B21="",COUNT(G21:J21)&lt;4,K21="",L21="",M21=""),"Datos incompletos",IF(OR(G21&gt;'Parámetros'!$B$4,H21&lt;'Parámetros'!$B$5,H21&gt;'Parámetros'!$B$6,I21&lt;'Parámetros'!$B$7,J21&lt;'Parámetros'!$B$8,J21&gt;'Parámetros'!$B$9,K21="Sí",L21&lt;&gt;"Opera",M21&lt;'Parámetros'!$B$10,M21&gt;'Parámetros'!$B$11),"Atención","Sin alerta")))</f>
        <v/>
      </c>
      <c r="S21" s="16">
        <f>IF(R21="","",IFERROR(VLOOKUP(R21,'Parámetros'!$D$31:$E$33,2,FALSE),"Revisar configuración"))</f>
        <v/>
      </c>
      <c r="T21" s="33">
        <f>IF(B21="","",IFERROR(MAX(0,TODAY()-B21),""))</f>
        <v/>
      </c>
      <c r="U21" s="5">
        <f>IF(A21="","",IF(OR(B21="",T21=""),"",IF(T21&gt;'Parámetros'!$B$12,"Seguimiento pendiente","En plazo")))</f>
        <v/>
      </c>
    </row>
    <row r="22" ht="32" customHeight="1">
      <c r="A22" s="27" t="n"/>
      <c r="B22" s="42" t="n"/>
      <c r="C22" s="29" t="n"/>
      <c r="D22" s="29" t="n"/>
      <c r="E22" s="29" t="n"/>
      <c r="F22" s="29" t="n"/>
      <c r="G22" s="30" t="n"/>
      <c r="H22" s="30" t="n"/>
      <c r="I22" s="31" t="n"/>
      <c r="J22" s="30" t="n"/>
      <c r="K22" s="27" t="n"/>
      <c r="L22" s="27" t="n"/>
      <c r="M22" s="31" t="n"/>
      <c r="N22" s="43" t="n"/>
      <c r="O22" s="7">
        <f>IF(G22="","",IF(G22&gt;'Parámetros'!$B$4,"Sobre umbral","En rango"))</f>
        <v/>
      </c>
      <c r="P22" s="7">
        <f>IF(H22="","",IF(OR(H22&lt;'Parámetros'!$B$5,H22&gt;'Parámetros'!$B$6),"Fuera de rango","En rango"))</f>
        <v/>
      </c>
      <c r="Q22" s="7">
        <f>IF(OR(I22="",J22="",M22=""),"",IF(OR(I22&lt;'Parámetros'!$B$7,J22&lt;'Parámetros'!$B$8,J22&gt;'Parámetros'!$B$9,M22&lt;'Parámetros'!$B$10,M22&gt;'Parámetros'!$B$11),"Revisar","En rango"))</f>
        <v/>
      </c>
      <c r="R22" s="7">
        <f>IF(A22="","",IF(OR(B22="",COUNT(G22:J22)&lt;4,K22="",L22="",M22=""),"Datos incompletos",IF(OR(G22&gt;'Parámetros'!$B$4,H22&lt;'Parámetros'!$B$5,H22&gt;'Parámetros'!$B$6,I22&lt;'Parámetros'!$B$7,J22&lt;'Parámetros'!$B$8,J22&gt;'Parámetros'!$B$9,K22="Sí",L22&lt;&gt;"Opera",M22&lt;'Parámetros'!$B$10,M22&gt;'Parámetros'!$B$11),"Atención","Sin alerta")))</f>
        <v/>
      </c>
      <c r="S22" s="18">
        <f>IF(R22="","",IFERROR(VLOOKUP(R22,'Parámetros'!$D$31:$E$33,2,FALSE),"Revisar configuración"))</f>
        <v/>
      </c>
      <c r="T22" s="34">
        <f>IF(B22="","",IFERROR(MAX(0,TODAY()-B22),""))</f>
        <v/>
      </c>
      <c r="U22" s="7">
        <f>IF(A22="","",IF(OR(B22="",T22=""),"",IF(T22&gt;'Parámetros'!$B$12,"Seguimiento pendiente","En plazo")))</f>
        <v/>
      </c>
    </row>
    <row r="23" ht="32" customHeight="1">
      <c r="A23" s="27" t="n"/>
      <c r="B23" s="42" t="n"/>
      <c r="C23" s="29" t="n"/>
      <c r="D23" s="29" t="n"/>
      <c r="E23" s="29" t="n"/>
      <c r="F23" s="29" t="n"/>
      <c r="G23" s="30" t="n"/>
      <c r="H23" s="30" t="n"/>
      <c r="I23" s="31" t="n"/>
      <c r="J23" s="30" t="n"/>
      <c r="K23" s="27" t="n"/>
      <c r="L23" s="27" t="n"/>
      <c r="M23" s="31" t="n"/>
      <c r="N23" s="43" t="n"/>
      <c r="O23" s="5">
        <f>IF(G23="","",IF(G23&gt;'Parámetros'!$B$4,"Sobre umbral","En rango"))</f>
        <v/>
      </c>
      <c r="P23" s="5">
        <f>IF(H23="","",IF(OR(H23&lt;'Parámetros'!$B$5,H23&gt;'Parámetros'!$B$6),"Fuera de rango","En rango"))</f>
        <v/>
      </c>
      <c r="Q23" s="5">
        <f>IF(OR(I23="",J23="",M23=""),"",IF(OR(I23&lt;'Parámetros'!$B$7,J23&lt;'Parámetros'!$B$8,J23&gt;'Parámetros'!$B$9,M23&lt;'Parámetros'!$B$10,M23&gt;'Parámetros'!$B$11),"Revisar","En rango"))</f>
        <v/>
      </c>
      <c r="R23" s="5">
        <f>IF(A23="","",IF(OR(B23="",COUNT(G23:J23)&lt;4,K23="",L23="",M23=""),"Datos incompletos",IF(OR(G23&gt;'Parámetros'!$B$4,H23&lt;'Parámetros'!$B$5,H23&gt;'Parámetros'!$B$6,I23&lt;'Parámetros'!$B$7,J23&lt;'Parámetros'!$B$8,J23&gt;'Parámetros'!$B$9,K23="Sí",L23&lt;&gt;"Opera",M23&lt;'Parámetros'!$B$10,M23&gt;'Parámetros'!$B$11),"Atención","Sin alerta")))</f>
        <v/>
      </c>
      <c r="S23" s="16">
        <f>IF(R23="","",IFERROR(VLOOKUP(R23,'Parámetros'!$D$31:$E$33,2,FALSE),"Revisar configuración"))</f>
        <v/>
      </c>
      <c r="T23" s="33">
        <f>IF(B23="","",IFERROR(MAX(0,TODAY()-B23),""))</f>
        <v/>
      </c>
      <c r="U23" s="5">
        <f>IF(A23="","",IF(OR(B23="",T23=""),"",IF(T23&gt;'Parámetros'!$B$12,"Seguimiento pendiente","En plazo")))</f>
        <v/>
      </c>
    </row>
    <row r="24" ht="32" customHeight="1">
      <c r="A24" s="27" t="n"/>
      <c r="B24" s="42" t="n"/>
      <c r="C24" s="29" t="n"/>
      <c r="D24" s="29" t="n"/>
      <c r="E24" s="29" t="n"/>
      <c r="F24" s="29" t="n"/>
      <c r="G24" s="30" t="n"/>
      <c r="H24" s="30" t="n"/>
      <c r="I24" s="31" t="n"/>
      <c r="J24" s="30" t="n"/>
      <c r="K24" s="27" t="n"/>
      <c r="L24" s="27" t="n"/>
      <c r="M24" s="31" t="n"/>
      <c r="N24" s="43" t="n"/>
      <c r="O24" s="7">
        <f>IF(G24="","",IF(G24&gt;'Parámetros'!$B$4,"Sobre umbral","En rango"))</f>
        <v/>
      </c>
      <c r="P24" s="7">
        <f>IF(H24="","",IF(OR(H24&lt;'Parámetros'!$B$5,H24&gt;'Parámetros'!$B$6),"Fuera de rango","En rango"))</f>
        <v/>
      </c>
      <c r="Q24" s="7">
        <f>IF(OR(I24="",J24="",M24=""),"",IF(OR(I24&lt;'Parámetros'!$B$7,J24&lt;'Parámetros'!$B$8,J24&gt;'Parámetros'!$B$9,M24&lt;'Parámetros'!$B$10,M24&gt;'Parámetros'!$B$11),"Revisar","En rango"))</f>
        <v/>
      </c>
      <c r="R24" s="7">
        <f>IF(A24="","",IF(OR(B24="",COUNT(G24:J24)&lt;4,K24="",L24="",M24=""),"Datos incompletos",IF(OR(G24&gt;'Parámetros'!$B$4,H24&lt;'Parámetros'!$B$5,H24&gt;'Parámetros'!$B$6,I24&lt;'Parámetros'!$B$7,J24&lt;'Parámetros'!$B$8,J24&gt;'Parámetros'!$B$9,K24="Sí",L24&lt;&gt;"Opera",M24&lt;'Parámetros'!$B$10,M24&gt;'Parámetros'!$B$11),"Atención","Sin alerta")))</f>
        <v/>
      </c>
      <c r="S24" s="18">
        <f>IF(R24="","",IFERROR(VLOOKUP(R24,'Parámetros'!$D$31:$E$33,2,FALSE),"Revisar configuración"))</f>
        <v/>
      </c>
      <c r="T24" s="34">
        <f>IF(B24="","",IFERROR(MAX(0,TODAY()-B24),""))</f>
        <v/>
      </c>
      <c r="U24" s="7">
        <f>IF(A24="","",IF(OR(B24="",T24=""),"",IF(T24&gt;'Parámetros'!$B$12,"Seguimiento pendiente","En plazo")))</f>
        <v/>
      </c>
    </row>
    <row r="25" ht="32" customHeight="1">
      <c r="A25" s="27" t="n"/>
      <c r="B25" s="42" t="n"/>
      <c r="C25" s="29" t="n"/>
      <c r="D25" s="29" t="n"/>
      <c r="E25" s="29" t="n"/>
      <c r="F25" s="29" t="n"/>
      <c r="G25" s="30" t="n"/>
      <c r="H25" s="30" t="n"/>
      <c r="I25" s="31" t="n"/>
      <c r="J25" s="30" t="n"/>
      <c r="K25" s="27" t="n"/>
      <c r="L25" s="27" t="n"/>
      <c r="M25" s="31" t="n"/>
      <c r="N25" s="43" t="n"/>
      <c r="O25" s="5">
        <f>IF(G25="","",IF(G25&gt;'Parámetros'!$B$4,"Sobre umbral","En rango"))</f>
        <v/>
      </c>
      <c r="P25" s="5">
        <f>IF(H25="","",IF(OR(H25&lt;'Parámetros'!$B$5,H25&gt;'Parámetros'!$B$6),"Fuera de rango","En rango"))</f>
        <v/>
      </c>
      <c r="Q25" s="5">
        <f>IF(OR(I25="",J25="",M25=""),"",IF(OR(I25&lt;'Parámetros'!$B$7,J25&lt;'Parámetros'!$B$8,J25&gt;'Parámetros'!$B$9,M25&lt;'Parámetros'!$B$10,M25&gt;'Parámetros'!$B$11),"Revisar","En rango"))</f>
        <v/>
      </c>
      <c r="R25" s="5">
        <f>IF(A25="","",IF(OR(B25="",COUNT(G25:J25)&lt;4,K25="",L25="",M25=""),"Datos incompletos",IF(OR(G25&gt;'Parámetros'!$B$4,H25&lt;'Parámetros'!$B$5,H25&gt;'Parámetros'!$B$6,I25&lt;'Parámetros'!$B$7,J25&lt;'Parámetros'!$B$8,J25&gt;'Parámetros'!$B$9,K25="Sí",L25&lt;&gt;"Opera",M25&lt;'Parámetros'!$B$10,M25&gt;'Parámetros'!$B$11),"Atención","Sin alerta")))</f>
        <v/>
      </c>
      <c r="S25" s="16">
        <f>IF(R25="","",IFERROR(VLOOKUP(R25,'Parámetros'!$D$31:$E$33,2,FALSE),"Revisar configuración"))</f>
        <v/>
      </c>
      <c r="T25" s="33">
        <f>IF(B25="","",IFERROR(MAX(0,TODAY()-B25),""))</f>
        <v/>
      </c>
      <c r="U25" s="5">
        <f>IF(A25="","",IF(OR(B25="",T25=""),"",IF(T25&gt;'Parámetros'!$B$12,"Seguimiento pendiente","En plazo")))</f>
        <v/>
      </c>
    </row>
    <row r="26" ht="32" customHeight="1">
      <c r="A26" s="27" t="n"/>
      <c r="B26" s="42" t="n"/>
      <c r="C26" s="29" t="n"/>
      <c r="D26" s="29" t="n"/>
      <c r="E26" s="29" t="n"/>
      <c r="F26" s="29" t="n"/>
      <c r="G26" s="30" t="n"/>
      <c r="H26" s="30" t="n"/>
      <c r="I26" s="31" t="n"/>
      <c r="J26" s="30" t="n"/>
      <c r="K26" s="27" t="n"/>
      <c r="L26" s="27" t="n"/>
      <c r="M26" s="31" t="n"/>
      <c r="N26" s="43" t="n"/>
      <c r="O26" s="7">
        <f>IF(G26="","",IF(G26&gt;'Parámetros'!$B$4,"Sobre umbral","En rango"))</f>
        <v/>
      </c>
      <c r="P26" s="7">
        <f>IF(H26="","",IF(OR(H26&lt;'Parámetros'!$B$5,H26&gt;'Parámetros'!$B$6),"Fuera de rango","En rango"))</f>
        <v/>
      </c>
      <c r="Q26" s="7">
        <f>IF(OR(I26="",J26="",M26=""),"",IF(OR(I26&lt;'Parámetros'!$B$7,J26&lt;'Parámetros'!$B$8,J26&gt;'Parámetros'!$B$9,M26&lt;'Parámetros'!$B$10,M26&gt;'Parámetros'!$B$11),"Revisar","En rango"))</f>
        <v/>
      </c>
      <c r="R26" s="7">
        <f>IF(A26="","",IF(OR(B26="",COUNT(G26:J26)&lt;4,K26="",L26="",M26=""),"Datos incompletos",IF(OR(G26&gt;'Parámetros'!$B$4,H26&lt;'Parámetros'!$B$5,H26&gt;'Parámetros'!$B$6,I26&lt;'Parámetros'!$B$7,J26&lt;'Parámetros'!$B$8,J26&gt;'Parámetros'!$B$9,K26="Sí",L26&lt;&gt;"Opera",M26&lt;'Parámetros'!$B$10,M26&gt;'Parámetros'!$B$11),"Atención","Sin alerta")))</f>
        <v/>
      </c>
      <c r="S26" s="18">
        <f>IF(R26="","",IFERROR(VLOOKUP(R26,'Parámetros'!$D$31:$E$33,2,FALSE),"Revisar configuración"))</f>
        <v/>
      </c>
      <c r="T26" s="34">
        <f>IF(B26="","",IFERROR(MAX(0,TODAY()-B26),""))</f>
        <v/>
      </c>
      <c r="U26" s="7">
        <f>IF(A26="","",IF(OR(B26="",T26=""),"",IF(T26&gt;'Parámetros'!$B$12,"Seguimiento pendiente","En plazo")))</f>
        <v/>
      </c>
    </row>
    <row r="27" ht="32" customHeight="1">
      <c r="A27" s="27" t="n"/>
      <c r="B27" s="42" t="n"/>
      <c r="C27" s="29" t="n"/>
      <c r="D27" s="29" t="n"/>
      <c r="E27" s="29" t="n"/>
      <c r="F27" s="29" t="n"/>
      <c r="G27" s="30" t="n"/>
      <c r="H27" s="30" t="n"/>
      <c r="I27" s="31" t="n"/>
      <c r="J27" s="30" t="n"/>
      <c r="K27" s="27" t="n"/>
      <c r="L27" s="27" t="n"/>
      <c r="M27" s="31" t="n"/>
      <c r="N27" s="43" t="n"/>
      <c r="O27" s="5">
        <f>IF(G27="","",IF(G27&gt;'Parámetros'!$B$4,"Sobre umbral","En rango"))</f>
        <v/>
      </c>
      <c r="P27" s="5">
        <f>IF(H27="","",IF(OR(H27&lt;'Parámetros'!$B$5,H27&gt;'Parámetros'!$B$6),"Fuera de rango","En rango"))</f>
        <v/>
      </c>
      <c r="Q27" s="5">
        <f>IF(OR(I27="",J27="",M27=""),"",IF(OR(I27&lt;'Parámetros'!$B$7,J27&lt;'Parámetros'!$B$8,J27&gt;'Parámetros'!$B$9,M27&lt;'Parámetros'!$B$10,M27&gt;'Parámetros'!$B$11),"Revisar","En rango"))</f>
        <v/>
      </c>
      <c r="R27" s="5">
        <f>IF(A27="","",IF(OR(B27="",COUNT(G27:J27)&lt;4,K27="",L27="",M27=""),"Datos incompletos",IF(OR(G27&gt;'Parámetros'!$B$4,H27&lt;'Parámetros'!$B$5,H27&gt;'Parámetros'!$B$6,I27&lt;'Parámetros'!$B$7,J27&lt;'Parámetros'!$B$8,J27&gt;'Parámetros'!$B$9,K27="Sí",L27&lt;&gt;"Opera",M27&lt;'Parámetros'!$B$10,M27&gt;'Parámetros'!$B$11),"Atención","Sin alerta")))</f>
        <v/>
      </c>
      <c r="S27" s="16">
        <f>IF(R27="","",IFERROR(VLOOKUP(R27,'Parámetros'!$D$31:$E$33,2,FALSE),"Revisar configuración"))</f>
        <v/>
      </c>
      <c r="T27" s="33">
        <f>IF(B27="","",IFERROR(MAX(0,TODAY()-B27),""))</f>
        <v/>
      </c>
      <c r="U27" s="5">
        <f>IF(A27="","",IF(OR(B27="",T27=""),"",IF(T27&gt;'Parámetros'!$B$12,"Seguimiento pendiente","En plazo")))</f>
        <v/>
      </c>
    </row>
    <row r="28" ht="32" customHeight="1">
      <c r="A28" s="27" t="n"/>
      <c r="B28" s="42" t="n"/>
      <c r="C28" s="29" t="n"/>
      <c r="D28" s="29" t="n"/>
      <c r="E28" s="29" t="n"/>
      <c r="F28" s="29" t="n"/>
      <c r="G28" s="30" t="n"/>
      <c r="H28" s="30" t="n"/>
      <c r="I28" s="31" t="n"/>
      <c r="J28" s="30" t="n"/>
      <c r="K28" s="27" t="n"/>
      <c r="L28" s="27" t="n"/>
      <c r="M28" s="31" t="n"/>
      <c r="N28" s="43" t="n"/>
      <c r="O28" s="7">
        <f>IF(G28="","",IF(G28&gt;'Parámetros'!$B$4,"Sobre umbral","En rango"))</f>
        <v/>
      </c>
      <c r="P28" s="7">
        <f>IF(H28="","",IF(OR(H28&lt;'Parámetros'!$B$5,H28&gt;'Parámetros'!$B$6),"Fuera de rango","En rango"))</f>
        <v/>
      </c>
      <c r="Q28" s="7">
        <f>IF(OR(I28="",J28="",M28=""),"",IF(OR(I28&lt;'Parámetros'!$B$7,J28&lt;'Parámetros'!$B$8,J28&gt;'Parámetros'!$B$9,M28&lt;'Parámetros'!$B$10,M28&gt;'Parámetros'!$B$11),"Revisar","En rango"))</f>
        <v/>
      </c>
      <c r="R28" s="7">
        <f>IF(A28="","",IF(OR(B28="",COUNT(G28:J28)&lt;4,K28="",L28="",M28=""),"Datos incompletos",IF(OR(G28&gt;'Parámetros'!$B$4,H28&lt;'Parámetros'!$B$5,H28&gt;'Parámetros'!$B$6,I28&lt;'Parámetros'!$B$7,J28&lt;'Parámetros'!$B$8,J28&gt;'Parámetros'!$B$9,K28="Sí",L28&lt;&gt;"Opera",M28&lt;'Parámetros'!$B$10,M28&gt;'Parámetros'!$B$11),"Atención","Sin alerta")))</f>
        <v/>
      </c>
      <c r="S28" s="18">
        <f>IF(R28="","",IFERROR(VLOOKUP(R28,'Parámetros'!$D$31:$E$33,2,FALSE),"Revisar configuración"))</f>
        <v/>
      </c>
      <c r="T28" s="34">
        <f>IF(B28="","",IFERROR(MAX(0,TODAY()-B28),""))</f>
        <v/>
      </c>
      <c r="U28" s="7">
        <f>IF(A28="","",IF(OR(B28="",T28=""),"",IF(T28&gt;'Parámetros'!$B$12,"Seguimiento pendiente","En plazo")))</f>
        <v/>
      </c>
    </row>
    <row r="29" ht="32" customHeight="1">
      <c r="A29" s="27" t="n"/>
      <c r="B29" s="42" t="n"/>
      <c r="C29" s="29" t="n"/>
      <c r="D29" s="29" t="n"/>
      <c r="E29" s="29" t="n"/>
      <c r="F29" s="29" t="n"/>
      <c r="G29" s="30" t="n"/>
      <c r="H29" s="30" t="n"/>
      <c r="I29" s="31" t="n"/>
      <c r="J29" s="30" t="n"/>
      <c r="K29" s="27" t="n"/>
      <c r="L29" s="27" t="n"/>
      <c r="M29" s="31" t="n"/>
      <c r="N29" s="43" t="n"/>
      <c r="O29" s="5">
        <f>IF(G29="","",IF(G29&gt;'Parámetros'!$B$4,"Sobre umbral","En rango"))</f>
        <v/>
      </c>
      <c r="P29" s="5">
        <f>IF(H29="","",IF(OR(H29&lt;'Parámetros'!$B$5,H29&gt;'Parámetros'!$B$6),"Fuera de rango","En rango"))</f>
        <v/>
      </c>
      <c r="Q29" s="5">
        <f>IF(OR(I29="",J29="",M29=""),"",IF(OR(I29&lt;'Parámetros'!$B$7,J29&lt;'Parámetros'!$B$8,J29&gt;'Parámetros'!$B$9,M29&lt;'Parámetros'!$B$10,M29&gt;'Parámetros'!$B$11),"Revisar","En rango"))</f>
        <v/>
      </c>
      <c r="R29" s="5">
        <f>IF(A29="","",IF(OR(B29="",COUNT(G29:J29)&lt;4,K29="",L29="",M29=""),"Datos incompletos",IF(OR(G29&gt;'Parámetros'!$B$4,H29&lt;'Parámetros'!$B$5,H29&gt;'Parámetros'!$B$6,I29&lt;'Parámetros'!$B$7,J29&lt;'Parámetros'!$B$8,J29&gt;'Parámetros'!$B$9,K29="Sí",L29&lt;&gt;"Opera",M29&lt;'Parámetros'!$B$10,M29&gt;'Parámetros'!$B$11),"Atención","Sin alerta")))</f>
        <v/>
      </c>
      <c r="S29" s="16">
        <f>IF(R29="","",IFERROR(VLOOKUP(R29,'Parámetros'!$D$31:$E$33,2,FALSE),"Revisar configuración"))</f>
        <v/>
      </c>
      <c r="T29" s="33">
        <f>IF(B29="","",IFERROR(MAX(0,TODAY()-B29),""))</f>
        <v/>
      </c>
      <c r="U29" s="5">
        <f>IF(A29="","",IF(OR(B29="",T29=""),"",IF(T29&gt;'Parámetros'!$B$12,"Seguimiento pendiente","En plazo")))</f>
        <v/>
      </c>
    </row>
    <row r="30" ht="32" customHeight="1">
      <c r="A30" s="27" t="n"/>
      <c r="B30" s="42" t="n"/>
      <c r="C30" s="29" t="n"/>
      <c r="D30" s="29" t="n"/>
      <c r="E30" s="29" t="n"/>
      <c r="F30" s="29" t="n"/>
      <c r="G30" s="30" t="n"/>
      <c r="H30" s="30" t="n"/>
      <c r="I30" s="31" t="n"/>
      <c r="J30" s="30" t="n"/>
      <c r="K30" s="27" t="n"/>
      <c r="L30" s="27" t="n"/>
      <c r="M30" s="31" t="n"/>
      <c r="N30" s="43" t="n"/>
      <c r="O30" s="7">
        <f>IF(G30="","",IF(G30&gt;'Parámetros'!$B$4,"Sobre umbral","En rango"))</f>
        <v/>
      </c>
      <c r="P30" s="7">
        <f>IF(H30="","",IF(OR(H30&lt;'Parámetros'!$B$5,H30&gt;'Parámetros'!$B$6),"Fuera de rango","En rango"))</f>
        <v/>
      </c>
      <c r="Q30" s="7">
        <f>IF(OR(I30="",J30="",M30=""),"",IF(OR(I30&lt;'Parámetros'!$B$7,J30&lt;'Parámetros'!$B$8,J30&gt;'Parámetros'!$B$9,M30&lt;'Parámetros'!$B$10,M30&gt;'Parámetros'!$B$11),"Revisar","En rango"))</f>
        <v/>
      </c>
      <c r="R30" s="7">
        <f>IF(A30="","",IF(OR(B30="",COUNT(G30:J30)&lt;4,K30="",L30="",M30=""),"Datos incompletos",IF(OR(G30&gt;'Parámetros'!$B$4,H30&lt;'Parámetros'!$B$5,H30&gt;'Parámetros'!$B$6,I30&lt;'Parámetros'!$B$7,J30&lt;'Parámetros'!$B$8,J30&gt;'Parámetros'!$B$9,K30="Sí",L30&lt;&gt;"Opera",M30&lt;'Parámetros'!$B$10,M30&gt;'Parámetros'!$B$11),"Atención","Sin alerta")))</f>
        <v/>
      </c>
      <c r="S30" s="18">
        <f>IF(R30="","",IFERROR(VLOOKUP(R30,'Parámetros'!$D$31:$E$33,2,FALSE),"Revisar configuración"))</f>
        <v/>
      </c>
      <c r="T30" s="34">
        <f>IF(B30="","",IFERROR(MAX(0,TODAY()-B30),""))</f>
        <v/>
      </c>
      <c r="U30" s="7">
        <f>IF(A30="","",IF(OR(B30="",T30=""),"",IF(T30&gt;'Parámetros'!$B$12,"Seguimiento pendiente","En plazo")))</f>
        <v/>
      </c>
    </row>
    <row r="31" ht="32" customHeight="1">
      <c r="A31" s="27" t="n"/>
      <c r="B31" s="42" t="n"/>
      <c r="C31" s="29" t="n"/>
      <c r="D31" s="29" t="n"/>
      <c r="E31" s="29" t="n"/>
      <c r="F31" s="29" t="n"/>
      <c r="G31" s="30" t="n"/>
      <c r="H31" s="30" t="n"/>
      <c r="I31" s="31" t="n"/>
      <c r="J31" s="30" t="n"/>
      <c r="K31" s="27" t="n"/>
      <c r="L31" s="27" t="n"/>
      <c r="M31" s="31" t="n"/>
      <c r="N31" s="43" t="n"/>
      <c r="O31" s="5">
        <f>IF(G31="","",IF(G31&gt;'Parámetros'!$B$4,"Sobre umbral","En rango"))</f>
        <v/>
      </c>
      <c r="P31" s="5">
        <f>IF(H31="","",IF(OR(H31&lt;'Parámetros'!$B$5,H31&gt;'Parámetros'!$B$6),"Fuera de rango","En rango"))</f>
        <v/>
      </c>
      <c r="Q31" s="5">
        <f>IF(OR(I31="",J31="",M31=""),"",IF(OR(I31&lt;'Parámetros'!$B$7,J31&lt;'Parámetros'!$B$8,J31&gt;'Parámetros'!$B$9,M31&lt;'Parámetros'!$B$10,M31&gt;'Parámetros'!$B$11),"Revisar","En rango"))</f>
        <v/>
      </c>
      <c r="R31" s="5">
        <f>IF(A31="","",IF(OR(B31="",COUNT(G31:J31)&lt;4,K31="",L31="",M31=""),"Datos incompletos",IF(OR(G31&gt;'Parámetros'!$B$4,H31&lt;'Parámetros'!$B$5,H31&gt;'Parámetros'!$B$6,I31&lt;'Parámetros'!$B$7,J31&lt;'Parámetros'!$B$8,J31&gt;'Parámetros'!$B$9,K31="Sí",L31&lt;&gt;"Opera",M31&lt;'Parámetros'!$B$10,M31&gt;'Parámetros'!$B$11),"Atención","Sin alerta")))</f>
        <v/>
      </c>
      <c r="S31" s="16">
        <f>IF(R31="","",IFERROR(VLOOKUP(R31,'Parámetros'!$D$31:$E$33,2,FALSE),"Revisar configuración"))</f>
        <v/>
      </c>
      <c r="T31" s="33">
        <f>IF(B31="","",IFERROR(MAX(0,TODAY()-B31),""))</f>
        <v/>
      </c>
      <c r="U31" s="5">
        <f>IF(A31="","",IF(OR(B31="",T31=""),"",IF(T31&gt;'Parámetros'!$B$12,"Seguimiento pendiente","En plazo")))</f>
        <v/>
      </c>
    </row>
    <row r="32" ht="32" customHeight="1">
      <c r="A32" s="27" t="n"/>
      <c r="B32" s="42" t="n"/>
      <c r="C32" s="29" t="n"/>
      <c r="D32" s="29" t="n"/>
      <c r="E32" s="29" t="n"/>
      <c r="F32" s="29" t="n"/>
      <c r="G32" s="30" t="n"/>
      <c r="H32" s="30" t="n"/>
      <c r="I32" s="31" t="n"/>
      <c r="J32" s="30" t="n"/>
      <c r="K32" s="27" t="n"/>
      <c r="L32" s="27" t="n"/>
      <c r="M32" s="31" t="n"/>
      <c r="N32" s="43" t="n"/>
      <c r="O32" s="7">
        <f>IF(G32="","",IF(G32&gt;'Parámetros'!$B$4,"Sobre umbral","En rango"))</f>
        <v/>
      </c>
      <c r="P32" s="7">
        <f>IF(H32="","",IF(OR(H32&lt;'Parámetros'!$B$5,H32&gt;'Parámetros'!$B$6),"Fuera de rango","En rango"))</f>
        <v/>
      </c>
      <c r="Q32" s="7">
        <f>IF(OR(I32="",J32="",M32=""),"",IF(OR(I32&lt;'Parámetros'!$B$7,J32&lt;'Parámetros'!$B$8,J32&gt;'Parámetros'!$B$9,M32&lt;'Parámetros'!$B$10,M32&gt;'Parámetros'!$B$11),"Revisar","En rango"))</f>
        <v/>
      </c>
      <c r="R32" s="7">
        <f>IF(A32="","",IF(OR(B32="",COUNT(G32:J32)&lt;4,K32="",L32="",M32=""),"Datos incompletos",IF(OR(G32&gt;'Parámetros'!$B$4,H32&lt;'Parámetros'!$B$5,H32&gt;'Parámetros'!$B$6,I32&lt;'Parámetros'!$B$7,J32&lt;'Parámetros'!$B$8,J32&gt;'Parámetros'!$B$9,K32="Sí",L32&lt;&gt;"Opera",M32&lt;'Parámetros'!$B$10,M32&gt;'Parámetros'!$B$11),"Atención","Sin alerta")))</f>
        <v/>
      </c>
      <c r="S32" s="18">
        <f>IF(R32="","",IFERROR(VLOOKUP(R32,'Parámetros'!$D$31:$E$33,2,FALSE),"Revisar configuración"))</f>
        <v/>
      </c>
      <c r="T32" s="34">
        <f>IF(B32="","",IFERROR(MAX(0,TODAY()-B32),""))</f>
        <v/>
      </c>
      <c r="U32" s="7">
        <f>IF(A32="","",IF(OR(B32="",T32=""),"",IF(T32&gt;'Parámetros'!$B$12,"Seguimiento pendiente","En plazo")))</f>
        <v/>
      </c>
    </row>
    <row r="33" ht="32" customHeight="1">
      <c r="A33" s="27" t="n"/>
      <c r="B33" s="42" t="n"/>
      <c r="C33" s="29" t="n"/>
      <c r="D33" s="29" t="n"/>
      <c r="E33" s="29" t="n"/>
      <c r="F33" s="29" t="n"/>
      <c r="G33" s="30" t="n"/>
      <c r="H33" s="30" t="n"/>
      <c r="I33" s="31" t="n"/>
      <c r="J33" s="30" t="n"/>
      <c r="K33" s="27" t="n"/>
      <c r="L33" s="27" t="n"/>
      <c r="M33" s="31" t="n"/>
      <c r="N33" s="43" t="n"/>
      <c r="O33" s="5">
        <f>IF(G33="","",IF(G33&gt;'Parámetros'!$B$4,"Sobre umbral","En rango"))</f>
        <v/>
      </c>
      <c r="P33" s="5">
        <f>IF(H33="","",IF(OR(H33&lt;'Parámetros'!$B$5,H33&gt;'Parámetros'!$B$6),"Fuera de rango","En rango"))</f>
        <v/>
      </c>
      <c r="Q33" s="5">
        <f>IF(OR(I33="",J33="",M33=""),"",IF(OR(I33&lt;'Parámetros'!$B$7,J33&lt;'Parámetros'!$B$8,J33&gt;'Parámetros'!$B$9,M33&lt;'Parámetros'!$B$10,M33&gt;'Parámetros'!$B$11),"Revisar","En rango"))</f>
        <v/>
      </c>
      <c r="R33" s="5">
        <f>IF(A33="","",IF(OR(B33="",COUNT(G33:J33)&lt;4,K33="",L33="",M33=""),"Datos incompletos",IF(OR(G33&gt;'Parámetros'!$B$4,H33&lt;'Parámetros'!$B$5,H33&gt;'Parámetros'!$B$6,I33&lt;'Parámetros'!$B$7,J33&lt;'Parámetros'!$B$8,J33&gt;'Parámetros'!$B$9,K33="Sí",L33&lt;&gt;"Opera",M33&lt;'Parámetros'!$B$10,M33&gt;'Parámetros'!$B$11),"Atención","Sin alerta")))</f>
        <v/>
      </c>
      <c r="S33" s="16">
        <f>IF(R33="","",IFERROR(VLOOKUP(R33,'Parámetros'!$D$31:$E$33,2,FALSE),"Revisar configuración"))</f>
        <v/>
      </c>
      <c r="T33" s="33">
        <f>IF(B33="","",IFERROR(MAX(0,TODAY()-B33),""))</f>
        <v/>
      </c>
      <c r="U33" s="5">
        <f>IF(A33="","",IF(OR(B33="",T33=""),"",IF(T33&gt;'Parámetros'!$B$12,"Seguimiento pendiente","En plazo")))</f>
        <v/>
      </c>
    </row>
    <row r="34" ht="32" customHeight="1">
      <c r="A34" s="27" t="n"/>
      <c r="B34" s="42" t="n"/>
      <c r="C34" s="29" t="n"/>
      <c r="D34" s="29" t="n"/>
      <c r="E34" s="29" t="n"/>
      <c r="F34" s="29" t="n"/>
      <c r="G34" s="30" t="n"/>
      <c r="H34" s="30" t="n"/>
      <c r="I34" s="31" t="n"/>
      <c r="J34" s="30" t="n"/>
      <c r="K34" s="27" t="n"/>
      <c r="L34" s="27" t="n"/>
      <c r="M34" s="31" t="n"/>
      <c r="N34" s="43" t="n"/>
      <c r="O34" s="7">
        <f>IF(G34="","",IF(G34&gt;'Parámetros'!$B$4,"Sobre umbral","En rango"))</f>
        <v/>
      </c>
      <c r="P34" s="7">
        <f>IF(H34="","",IF(OR(H34&lt;'Parámetros'!$B$5,H34&gt;'Parámetros'!$B$6),"Fuera de rango","En rango"))</f>
        <v/>
      </c>
      <c r="Q34" s="7">
        <f>IF(OR(I34="",J34="",M34=""),"",IF(OR(I34&lt;'Parámetros'!$B$7,J34&lt;'Parámetros'!$B$8,J34&gt;'Parámetros'!$B$9,M34&lt;'Parámetros'!$B$10,M34&gt;'Parámetros'!$B$11),"Revisar","En rango"))</f>
        <v/>
      </c>
      <c r="R34" s="7">
        <f>IF(A34="","",IF(OR(B34="",COUNT(G34:J34)&lt;4,K34="",L34="",M34=""),"Datos incompletos",IF(OR(G34&gt;'Parámetros'!$B$4,H34&lt;'Parámetros'!$B$5,H34&gt;'Parámetros'!$B$6,I34&lt;'Parámetros'!$B$7,J34&lt;'Parámetros'!$B$8,J34&gt;'Parámetros'!$B$9,K34="Sí",L34&lt;&gt;"Opera",M34&lt;'Parámetros'!$B$10,M34&gt;'Parámetros'!$B$11),"Atención","Sin alerta")))</f>
        <v/>
      </c>
      <c r="S34" s="18">
        <f>IF(R34="","",IFERROR(VLOOKUP(R34,'Parámetros'!$D$31:$E$33,2,FALSE),"Revisar configuración"))</f>
        <v/>
      </c>
      <c r="T34" s="34">
        <f>IF(B34="","",IFERROR(MAX(0,TODAY()-B34),""))</f>
        <v/>
      </c>
      <c r="U34" s="7">
        <f>IF(A34="","",IF(OR(B34="",T34=""),"",IF(T34&gt;'Parámetros'!$B$12,"Seguimiento pendiente","En plazo")))</f>
        <v/>
      </c>
    </row>
    <row r="35" ht="32" customHeight="1">
      <c r="A35" s="27" t="n"/>
      <c r="B35" s="42" t="n"/>
      <c r="C35" s="29" t="n"/>
      <c r="D35" s="29" t="n"/>
      <c r="E35" s="29" t="n"/>
      <c r="F35" s="29" t="n"/>
      <c r="G35" s="30" t="n"/>
      <c r="H35" s="30" t="n"/>
      <c r="I35" s="31" t="n"/>
      <c r="J35" s="30" t="n"/>
      <c r="K35" s="27" t="n"/>
      <c r="L35" s="27" t="n"/>
      <c r="M35" s="31" t="n"/>
      <c r="N35" s="43" t="n"/>
      <c r="O35" s="5">
        <f>IF(G35="","",IF(G35&gt;'Parámetros'!$B$4,"Sobre umbral","En rango"))</f>
        <v/>
      </c>
      <c r="P35" s="5">
        <f>IF(H35="","",IF(OR(H35&lt;'Parámetros'!$B$5,H35&gt;'Parámetros'!$B$6),"Fuera de rango","En rango"))</f>
        <v/>
      </c>
      <c r="Q35" s="5">
        <f>IF(OR(I35="",J35="",M35=""),"",IF(OR(I35&lt;'Parámetros'!$B$7,J35&lt;'Parámetros'!$B$8,J35&gt;'Parámetros'!$B$9,M35&lt;'Parámetros'!$B$10,M35&gt;'Parámetros'!$B$11),"Revisar","En rango"))</f>
        <v/>
      </c>
      <c r="R35" s="5">
        <f>IF(A35="","",IF(OR(B35="",COUNT(G35:J35)&lt;4,K35="",L35="",M35=""),"Datos incompletos",IF(OR(G35&gt;'Parámetros'!$B$4,H35&lt;'Parámetros'!$B$5,H35&gt;'Parámetros'!$B$6,I35&lt;'Parámetros'!$B$7,J35&lt;'Parámetros'!$B$8,J35&gt;'Parámetros'!$B$9,K35="Sí",L35&lt;&gt;"Opera",M35&lt;'Parámetros'!$B$10,M35&gt;'Parámetros'!$B$11),"Atención","Sin alerta")))</f>
        <v/>
      </c>
      <c r="S35" s="16">
        <f>IF(R35="","",IFERROR(VLOOKUP(R35,'Parámetros'!$D$31:$E$33,2,FALSE),"Revisar configuración"))</f>
        <v/>
      </c>
      <c r="T35" s="33">
        <f>IF(B35="","",IFERROR(MAX(0,TODAY()-B35),""))</f>
        <v/>
      </c>
      <c r="U35" s="5">
        <f>IF(A35="","",IF(OR(B35="",T35=""),"",IF(T35&gt;'Parámetros'!$B$12,"Seguimiento pendiente","En plazo")))</f>
        <v/>
      </c>
    </row>
    <row r="36" ht="32" customHeight="1">
      <c r="A36" s="27" t="n"/>
      <c r="B36" s="42" t="n"/>
      <c r="C36" s="29" t="n"/>
      <c r="D36" s="29" t="n"/>
      <c r="E36" s="29" t="n"/>
      <c r="F36" s="29" t="n"/>
      <c r="G36" s="30" t="n"/>
      <c r="H36" s="30" t="n"/>
      <c r="I36" s="31" t="n"/>
      <c r="J36" s="30" t="n"/>
      <c r="K36" s="27" t="n"/>
      <c r="L36" s="27" t="n"/>
      <c r="M36" s="31" t="n"/>
      <c r="N36" s="43" t="n"/>
      <c r="O36" s="7">
        <f>IF(G36="","",IF(G36&gt;'Parámetros'!$B$4,"Sobre umbral","En rango"))</f>
        <v/>
      </c>
      <c r="P36" s="7">
        <f>IF(H36="","",IF(OR(H36&lt;'Parámetros'!$B$5,H36&gt;'Parámetros'!$B$6),"Fuera de rango","En rango"))</f>
        <v/>
      </c>
      <c r="Q36" s="7">
        <f>IF(OR(I36="",J36="",M36=""),"",IF(OR(I36&lt;'Parámetros'!$B$7,J36&lt;'Parámetros'!$B$8,J36&gt;'Parámetros'!$B$9,M36&lt;'Parámetros'!$B$10,M36&gt;'Parámetros'!$B$11),"Revisar","En rango"))</f>
        <v/>
      </c>
      <c r="R36" s="7">
        <f>IF(A36="","",IF(OR(B36="",COUNT(G36:J36)&lt;4,K36="",L36="",M36=""),"Datos incompletos",IF(OR(G36&gt;'Parámetros'!$B$4,H36&lt;'Parámetros'!$B$5,H36&gt;'Parámetros'!$B$6,I36&lt;'Parámetros'!$B$7,J36&lt;'Parámetros'!$B$8,J36&gt;'Parámetros'!$B$9,K36="Sí",L36&lt;&gt;"Opera",M36&lt;'Parámetros'!$B$10,M36&gt;'Parámetros'!$B$11),"Atención","Sin alerta")))</f>
        <v/>
      </c>
      <c r="S36" s="18">
        <f>IF(R36="","",IFERROR(VLOOKUP(R36,'Parámetros'!$D$31:$E$33,2,FALSE),"Revisar configuración"))</f>
        <v/>
      </c>
      <c r="T36" s="34">
        <f>IF(B36="","",IFERROR(MAX(0,TODAY()-B36),""))</f>
        <v/>
      </c>
      <c r="U36" s="7">
        <f>IF(A36="","",IF(OR(B36="",T36=""),"",IF(T36&gt;'Parámetros'!$B$12,"Seguimiento pendiente","En plazo")))</f>
        <v/>
      </c>
    </row>
    <row r="37" ht="32" customHeight="1">
      <c r="A37" s="27" t="n"/>
      <c r="B37" s="42" t="n"/>
      <c r="C37" s="29" t="n"/>
      <c r="D37" s="29" t="n"/>
      <c r="E37" s="29" t="n"/>
      <c r="F37" s="29" t="n"/>
      <c r="G37" s="30" t="n"/>
      <c r="H37" s="30" t="n"/>
      <c r="I37" s="31" t="n"/>
      <c r="J37" s="30" t="n"/>
      <c r="K37" s="27" t="n"/>
      <c r="L37" s="27" t="n"/>
      <c r="M37" s="31" t="n"/>
      <c r="N37" s="43" t="n"/>
      <c r="O37" s="5">
        <f>IF(G37="","",IF(G37&gt;'Parámetros'!$B$4,"Sobre umbral","En rango"))</f>
        <v/>
      </c>
      <c r="P37" s="5">
        <f>IF(H37="","",IF(OR(H37&lt;'Parámetros'!$B$5,H37&gt;'Parámetros'!$B$6),"Fuera de rango","En rango"))</f>
        <v/>
      </c>
      <c r="Q37" s="5">
        <f>IF(OR(I37="",J37="",M37=""),"",IF(OR(I37&lt;'Parámetros'!$B$7,J37&lt;'Parámetros'!$B$8,J37&gt;'Parámetros'!$B$9,M37&lt;'Parámetros'!$B$10,M37&gt;'Parámetros'!$B$11),"Revisar","En rango"))</f>
        <v/>
      </c>
      <c r="R37" s="5">
        <f>IF(A37="","",IF(OR(B37="",COUNT(G37:J37)&lt;4,K37="",L37="",M37=""),"Datos incompletos",IF(OR(G37&gt;'Parámetros'!$B$4,H37&lt;'Parámetros'!$B$5,H37&gt;'Parámetros'!$B$6,I37&lt;'Parámetros'!$B$7,J37&lt;'Parámetros'!$B$8,J37&gt;'Parámetros'!$B$9,K37="Sí",L37&lt;&gt;"Opera",M37&lt;'Parámetros'!$B$10,M37&gt;'Parámetros'!$B$11),"Atención","Sin alerta")))</f>
        <v/>
      </c>
      <c r="S37" s="16">
        <f>IF(R37="","",IFERROR(VLOOKUP(R37,'Parámetros'!$D$31:$E$33,2,FALSE),"Revisar configuración"))</f>
        <v/>
      </c>
      <c r="T37" s="33">
        <f>IF(B37="","",IFERROR(MAX(0,TODAY()-B37),""))</f>
        <v/>
      </c>
      <c r="U37" s="5">
        <f>IF(A37="","",IF(OR(B37="",T37=""),"",IF(T37&gt;'Parámetros'!$B$12,"Seguimiento pendiente","En plazo")))</f>
        <v/>
      </c>
    </row>
    <row r="38" ht="32" customHeight="1">
      <c r="A38" s="27" t="n"/>
      <c r="B38" s="42" t="n"/>
      <c r="C38" s="29" t="n"/>
      <c r="D38" s="29" t="n"/>
      <c r="E38" s="29" t="n"/>
      <c r="F38" s="29" t="n"/>
      <c r="G38" s="30" t="n"/>
      <c r="H38" s="30" t="n"/>
      <c r="I38" s="31" t="n"/>
      <c r="J38" s="30" t="n"/>
      <c r="K38" s="27" t="n"/>
      <c r="L38" s="27" t="n"/>
      <c r="M38" s="31" t="n"/>
      <c r="N38" s="43" t="n"/>
      <c r="O38" s="7">
        <f>IF(G38="","",IF(G38&gt;'Parámetros'!$B$4,"Sobre umbral","En rango"))</f>
        <v/>
      </c>
      <c r="P38" s="7">
        <f>IF(H38="","",IF(OR(H38&lt;'Parámetros'!$B$5,H38&gt;'Parámetros'!$B$6),"Fuera de rango","En rango"))</f>
        <v/>
      </c>
      <c r="Q38" s="7">
        <f>IF(OR(I38="",J38="",M38=""),"",IF(OR(I38&lt;'Parámetros'!$B$7,J38&lt;'Parámetros'!$B$8,J38&gt;'Parámetros'!$B$9,M38&lt;'Parámetros'!$B$10,M38&gt;'Parámetros'!$B$11),"Revisar","En rango"))</f>
        <v/>
      </c>
      <c r="R38" s="7">
        <f>IF(A38="","",IF(OR(B38="",COUNT(G38:J38)&lt;4,K38="",L38="",M38=""),"Datos incompletos",IF(OR(G38&gt;'Parámetros'!$B$4,H38&lt;'Parámetros'!$B$5,H38&gt;'Parámetros'!$B$6,I38&lt;'Parámetros'!$B$7,J38&lt;'Parámetros'!$B$8,J38&gt;'Parámetros'!$B$9,K38="Sí",L38&lt;&gt;"Opera",M38&lt;'Parámetros'!$B$10,M38&gt;'Parámetros'!$B$11),"Atención","Sin alerta")))</f>
        <v/>
      </c>
      <c r="S38" s="18">
        <f>IF(R38="","",IFERROR(VLOOKUP(R38,'Parámetros'!$D$31:$E$33,2,FALSE),"Revisar configuración"))</f>
        <v/>
      </c>
      <c r="T38" s="34">
        <f>IF(B38="","",IFERROR(MAX(0,TODAY()-B38),""))</f>
        <v/>
      </c>
      <c r="U38" s="7">
        <f>IF(A38="","",IF(OR(B38="",T38=""),"",IF(T38&gt;'Parámetros'!$B$12,"Seguimiento pendiente","En plazo")))</f>
        <v/>
      </c>
    </row>
    <row r="39" ht="32" customHeight="1">
      <c r="A39" s="27" t="n"/>
      <c r="B39" s="42" t="n"/>
      <c r="C39" s="29" t="n"/>
      <c r="D39" s="29" t="n"/>
      <c r="E39" s="29" t="n"/>
      <c r="F39" s="29" t="n"/>
      <c r="G39" s="30" t="n"/>
      <c r="H39" s="30" t="n"/>
      <c r="I39" s="31" t="n"/>
      <c r="J39" s="30" t="n"/>
      <c r="K39" s="27" t="n"/>
      <c r="L39" s="27" t="n"/>
      <c r="M39" s="31" t="n"/>
      <c r="N39" s="43" t="n"/>
      <c r="O39" s="5">
        <f>IF(G39="","",IF(G39&gt;'Parámetros'!$B$4,"Sobre umbral","En rango"))</f>
        <v/>
      </c>
      <c r="P39" s="5">
        <f>IF(H39="","",IF(OR(H39&lt;'Parámetros'!$B$5,H39&gt;'Parámetros'!$B$6),"Fuera de rango","En rango"))</f>
        <v/>
      </c>
      <c r="Q39" s="5">
        <f>IF(OR(I39="",J39="",M39=""),"",IF(OR(I39&lt;'Parámetros'!$B$7,J39&lt;'Parámetros'!$B$8,J39&gt;'Parámetros'!$B$9,M39&lt;'Parámetros'!$B$10,M39&gt;'Parámetros'!$B$11),"Revisar","En rango"))</f>
        <v/>
      </c>
      <c r="R39" s="5">
        <f>IF(A39="","",IF(OR(B39="",COUNT(G39:J39)&lt;4,K39="",L39="",M39=""),"Datos incompletos",IF(OR(G39&gt;'Parámetros'!$B$4,H39&lt;'Parámetros'!$B$5,H39&gt;'Parámetros'!$B$6,I39&lt;'Parámetros'!$B$7,J39&lt;'Parámetros'!$B$8,J39&gt;'Parámetros'!$B$9,K39="Sí",L39&lt;&gt;"Opera",M39&lt;'Parámetros'!$B$10,M39&gt;'Parámetros'!$B$11),"Atención","Sin alerta")))</f>
        <v/>
      </c>
      <c r="S39" s="16">
        <f>IF(R39="","",IFERROR(VLOOKUP(R39,'Parámetros'!$D$31:$E$33,2,FALSE),"Revisar configuración"))</f>
        <v/>
      </c>
      <c r="T39" s="33">
        <f>IF(B39="","",IFERROR(MAX(0,TODAY()-B39),""))</f>
        <v/>
      </c>
      <c r="U39" s="5">
        <f>IF(A39="","",IF(OR(B39="",T39=""),"",IF(T39&gt;'Parámetros'!$B$12,"Seguimiento pendiente","En plazo")))</f>
        <v/>
      </c>
    </row>
    <row r="40" ht="32" customHeight="1">
      <c r="A40" s="27" t="n"/>
      <c r="B40" s="42" t="n"/>
      <c r="C40" s="29" t="n"/>
      <c r="D40" s="29" t="n"/>
      <c r="E40" s="29" t="n"/>
      <c r="F40" s="29" t="n"/>
      <c r="G40" s="30" t="n"/>
      <c r="H40" s="30" t="n"/>
      <c r="I40" s="31" t="n"/>
      <c r="J40" s="30" t="n"/>
      <c r="K40" s="27" t="n"/>
      <c r="L40" s="27" t="n"/>
      <c r="M40" s="31" t="n"/>
      <c r="N40" s="43" t="n"/>
      <c r="O40" s="7">
        <f>IF(G40="","",IF(G40&gt;'Parámetros'!$B$4,"Sobre umbral","En rango"))</f>
        <v/>
      </c>
      <c r="P40" s="7">
        <f>IF(H40="","",IF(OR(H40&lt;'Parámetros'!$B$5,H40&gt;'Parámetros'!$B$6),"Fuera de rango","En rango"))</f>
        <v/>
      </c>
      <c r="Q40" s="7">
        <f>IF(OR(I40="",J40="",M40=""),"",IF(OR(I40&lt;'Parámetros'!$B$7,J40&lt;'Parámetros'!$B$8,J40&gt;'Parámetros'!$B$9,M40&lt;'Parámetros'!$B$10,M40&gt;'Parámetros'!$B$11),"Revisar","En rango"))</f>
        <v/>
      </c>
      <c r="R40" s="7">
        <f>IF(A40="","",IF(OR(B40="",COUNT(G40:J40)&lt;4,K40="",L40="",M40=""),"Datos incompletos",IF(OR(G40&gt;'Parámetros'!$B$4,H40&lt;'Parámetros'!$B$5,H40&gt;'Parámetros'!$B$6,I40&lt;'Parámetros'!$B$7,J40&lt;'Parámetros'!$B$8,J40&gt;'Parámetros'!$B$9,K40="Sí",L40&lt;&gt;"Opera",M40&lt;'Parámetros'!$B$10,M40&gt;'Parámetros'!$B$11),"Atención","Sin alerta")))</f>
        <v/>
      </c>
      <c r="S40" s="18">
        <f>IF(R40="","",IFERROR(VLOOKUP(R40,'Parámetros'!$D$31:$E$33,2,FALSE),"Revisar configuración"))</f>
        <v/>
      </c>
      <c r="T40" s="34">
        <f>IF(B40="","",IFERROR(MAX(0,TODAY()-B40),""))</f>
        <v/>
      </c>
      <c r="U40" s="7">
        <f>IF(A40="","",IF(OR(B40="",T40=""),"",IF(T40&gt;'Parámetros'!$B$12,"Seguimiento pendiente","En plazo")))</f>
        <v/>
      </c>
    </row>
    <row r="41" ht="32" customHeight="1">
      <c r="A41" s="27" t="n"/>
      <c r="B41" s="42" t="n"/>
      <c r="C41" s="29" t="n"/>
      <c r="D41" s="29" t="n"/>
      <c r="E41" s="29" t="n"/>
      <c r="F41" s="29" t="n"/>
      <c r="G41" s="30" t="n"/>
      <c r="H41" s="30" t="n"/>
      <c r="I41" s="31" t="n"/>
      <c r="J41" s="30" t="n"/>
      <c r="K41" s="27" t="n"/>
      <c r="L41" s="27" t="n"/>
      <c r="M41" s="31" t="n"/>
      <c r="N41" s="43" t="n"/>
      <c r="O41" s="5">
        <f>IF(G41="","",IF(G41&gt;'Parámetros'!$B$4,"Sobre umbral","En rango"))</f>
        <v/>
      </c>
      <c r="P41" s="5">
        <f>IF(H41="","",IF(OR(H41&lt;'Parámetros'!$B$5,H41&gt;'Parámetros'!$B$6),"Fuera de rango","En rango"))</f>
        <v/>
      </c>
      <c r="Q41" s="5">
        <f>IF(OR(I41="",J41="",M41=""),"",IF(OR(I41&lt;'Parámetros'!$B$7,J41&lt;'Parámetros'!$B$8,J41&gt;'Parámetros'!$B$9,M41&lt;'Parámetros'!$B$10,M41&gt;'Parámetros'!$B$11),"Revisar","En rango"))</f>
        <v/>
      </c>
      <c r="R41" s="5">
        <f>IF(A41="","",IF(OR(B41="",COUNT(G41:J41)&lt;4,K41="",L41="",M41=""),"Datos incompletos",IF(OR(G41&gt;'Parámetros'!$B$4,H41&lt;'Parámetros'!$B$5,H41&gt;'Parámetros'!$B$6,I41&lt;'Parámetros'!$B$7,J41&lt;'Parámetros'!$B$8,J41&gt;'Parámetros'!$B$9,K41="Sí",L41&lt;&gt;"Opera",M41&lt;'Parámetros'!$B$10,M41&gt;'Parámetros'!$B$11),"Atención","Sin alerta")))</f>
        <v/>
      </c>
      <c r="S41" s="16">
        <f>IF(R41="","",IFERROR(VLOOKUP(R41,'Parámetros'!$D$31:$E$33,2,FALSE),"Revisar configuración"))</f>
        <v/>
      </c>
      <c r="T41" s="33">
        <f>IF(B41="","",IFERROR(MAX(0,TODAY()-B41),""))</f>
        <v/>
      </c>
      <c r="U41" s="5">
        <f>IF(A41="","",IF(OR(B41="",T41=""),"",IF(T41&gt;'Parámetros'!$B$12,"Seguimiento pendiente","En plazo")))</f>
        <v/>
      </c>
    </row>
    <row r="42" ht="32" customHeight="1">
      <c r="A42" s="27" t="n"/>
      <c r="B42" s="42" t="n"/>
      <c r="C42" s="29" t="n"/>
      <c r="D42" s="29" t="n"/>
      <c r="E42" s="29" t="n"/>
      <c r="F42" s="29" t="n"/>
      <c r="G42" s="30" t="n"/>
      <c r="H42" s="30" t="n"/>
      <c r="I42" s="31" t="n"/>
      <c r="J42" s="30" t="n"/>
      <c r="K42" s="27" t="n"/>
      <c r="L42" s="27" t="n"/>
      <c r="M42" s="31" t="n"/>
      <c r="N42" s="43" t="n"/>
      <c r="O42" s="7">
        <f>IF(G42="","",IF(G42&gt;'Parámetros'!$B$4,"Sobre umbral","En rango"))</f>
        <v/>
      </c>
      <c r="P42" s="7">
        <f>IF(H42="","",IF(OR(H42&lt;'Parámetros'!$B$5,H42&gt;'Parámetros'!$B$6),"Fuera de rango","En rango"))</f>
        <v/>
      </c>
      <c r="Q42" s="7">
        <f>IF(OR(I42="",J42="",M42=""),"",IF(OR(I42&lt;'Parámetros'!$B$7,J42&lt;'Parámetros'!$B$8,J42&gt;'Parámetros'!$B$9,M42&lt;'Parámetros'!$B$10,M42&gt;'Parámetros'!$B$11),"Revisar","En rango"))</f>
        <v/>
      </c>
      <c r="R42" s="7">
        <f>IF(A42="","",IF(OR(B42="",COUNT(G42:J42)&lt;4,K42="",L42="",M42=""),"Datos incompletos",IF(OR(G42&gt;'Parámetros'!$B$4,H42&lt;'Parámetros'!$B$5,H42&gt;'Parámetros'!$B$6,I42&lt;'Parámetros'!$B$7,J42&lt;'Parámetros'!$B$8,J42&gt;'Parámetros'!$B$9,K42="Sí",L42&lt;&gt;"Opera",M42&lt;'Parámetros'!$B$10,M42&gt;'Parámetros'!$B$11),"Atención","Sin alerta")))</f>
        <v/>
      </c>
      <c r="S42" s="18">
        <f>IF(R42="","",IFERROR(VLOOKUP(R42,'Parámetros'!$D$31:$E$33,2,FALSE),"Revisar configuración"))</f>
        <v/>
      </c>
      <c r="T42" s="34">
        <f>IF(B42="","",IFERROR(MAX(0,TODAY()-B42),""))</f>
        <v/>
      </c>
      <c r="U42" s="7">
        <f>IF(A42="","",IF(OR(B42="",T42=""),"",IF(T42&gt;'Parámetros'!$B$12,"Seguimiento pendiente","En plazo")))</f>
        <v/>
      </c>
    </row>
    <row r="43" ht="32" customHeight="1">
      <c r="A43" s="27" t="n"/>
      <c r="B43" s="42" t="n"/>
      <c r="C43" s="29" t="n"/>
      <c r="D43" s="29" t="n"/>
      <c r="E43" s="29" t="n"/>
      <c r="F43" s="29" t="n"/>
      <c r="G43" s="30" t="n"/>
      <c r="H43" s="30" t="n"/>
      <c r="I43" s="31" t="n"/>
      <c r="J43" s="30" t="n"/>
      <c r="K43" s="27" t="n"/>
      <c r="L43" s="27" t="n"/>
      <c r="M43" s="31" t="n"/>
      <c r="N43" s="43" t="n"/>
      <c r="O43" s="5">
        <f>IF(G43="","",IF(G43&gt;'Parámetros'!$B$4,"Sobre umbral","En rango"))</f>
        <v/>
      </c>
      <c r="P43" s="5">
        <f>IF(H43="","",IF(OR(H43&lt;'Parámetros'!$B$5,H43&gt;'Parámetros'!$B$6),"Fuera de rango","En rango"))</f>
        <v/>
      </c>
      <c r="Q43" s="5">
        <f>IF(OR(I43="",J43="",M43=""),"",IF(OR(I43&lt;'Parámetros'!$B$7,J43&lt;'Parámetros'!$B$8,J43&gt;'Parámetros'!$B$9,M43&lt;'Parámetros'!$B$10,M43&gt;'Parámetros'!$B$11),"Revisar","En rango"))</f>
        <v/>
      </c>
      <c r="R43" s="5">
        <f>IF(A43="","",IF(OR(B43="",COUNT(G43:J43)&lt;4,K43="",L43="",M43=""),"Datos incompletos",IF(OR(G43&gt;'Parámetros'!$B$4,H43&lt;'Parámetros'!$B$5,H43&gt;'Parámetros'!$B$6,I43&lt;'Parámetros'!$B$7,J43&lt;'Parámetros'!$B$8,J43&gt;'Parámetros'!$B$9,K43="Sí",L43&lt;&gt;"Opera",M43&lt;'Parámetros'!$B$10,M43&gt;'Parámetros'!$B$11),"Atención","Sin alerta")))</f>
        <v/>
      </c>
      <c r="S43" s="16">
        <f>IF(R43="","",IFERROR(VLOOKUP(R43,'Parámetros'!$D$31:$E$33,2,FALSE),"Revisar configuración"))</f>
        <v/>
      </c>
      <c r="T43" s="33">
        <f>IF(B43="","",IFERROR(MAX(0,TODAY()-B43),""))</f>
        <v/>
      </c>
      <c r="U43" s="5">
        <f>IF(A43="","",IF(OR(B43="",T43=""),"",IF(T43&gt;'Parámetros'!$B$12,"Seguimiento pendiente","En plazo")))</f>
        <v/>
      </c>
    </row>
    <row r="44" ht="32" customHeight="1">
      <c r="A44" s="27" t="n"/>
      <c r="B44" s="42" t="n"/>
      <c r="C44" s="29" t="n"/>
      <c r="D44" s="29" t="n"/>
      <c r="E44" s="29" t="n"/>
      <c r="F44" s="29" t="n"/>
      <c r="G44" s="30" t="n"/>
      <c r="H44" s="30" t="n"/>
      <c r="I44" s="31" t="n"/>
      <c r="J44" s="30" t="n"/>
      <c r="K44" s="27" t="n"/>
      <c r="L44" s="27" t="n"/>
      <c r="M44" s="31" t="n"/>
      <c r="N44" s="43" t="n"/>
      <c r="O44" s="7">
        <f>IF(G44="","",IF(G44&gt;'Parámetros'!$B$4,"Sobre umbral","En rango"))</f>
        <v/>
      </c>
      <c r="P44" s="7">
        <f>IF(H44="","",IF(OR(H44&lt;'Parámetros'!$B$5,H44&gt;'Parámetros'!$B$6),"Fuera de rango","En rango"))</f>
        <v/>
      </c>
      <c r="Q44" s="7">
        <f>IF(OR(I44="",J44="",M44=""),"",IF(OR(I44&lt;'Parámetros'!$B$7,J44&lt;'Parámetros'!$B$8,J44&gt;'Parámetros'!$B$9,M44&lt;'Parámetros'!$B$10,M44&gt;'Parámetros'!$B$11),"Revisar","En rango"))</f>
        <v/>
      </c>
      <c r="R44" s="7">
        <f>IF(A44="","",IF(OR(B44="",COUNT(G44:J44)&lt;4,K44="",L44="",M44=""),"Datos incompletos",IF(OR(G44&gt;'Parámetros'!$B$4,H44&lt;'Parámetros'!$B$5,H44&gt;'Parámetros'!$B$6,I44&lt;'Parámetros'!$B$7,J44&lt;'Parámetros'!$B$8,J44&gt;'Parámetros'!$B$9,K44="Sí",L44&lt;&gt;"Opera",M44&lt;'Parámetros'!$B$10,M44&gt;'Parámetros'!$B$11),"Atención","Sin alerta")))</f>
        <v/>
      </c>
      <c r="S44" s="18">
        <f>IF(R44="","",IFERROR(VLOOKUP(R44,'Parámetros'!$D$31:$E$33,2,FALSE),"Revisar configuración"))</f>
        <v/>
      </c>
      <c r="T44" s="34">
        <f>IF(B44="","",IFERROR(MAX(0,TODAY()-B44),""))</f>
        <v/>
      </c>
      <c r="U44" s="7">
        <f>IF(A44="","",IF(OR(B44="",T44=""),"",IF(T44&gt;'Parámetros'!$B$12,"Seguimiento pendiente","En plazo")))</f>
        <v/>
      </c>
    </row>
    <row r="45" ht="32" customHeight="1">
      <c r="A45" s="27" t="n"/>
      <c r="B45" s="42" t="n"/>
      <c r="C45" s="29" t="n"/>
      <c r="D45" s="29" t="n"/>
      <c r="E45" s="29" t="n"/>
      <c r="F45" s="29" t="n"/>
      <c r="G45" s="30" t="n"/>
      <c r="H45" s="30" t="n"/>
      <c r="I45" s="31" t="n"/>
      <c r="J45" s="30" t="n"/>
      <c r="K45" s="27" t="n"/>
      <c r="L45" s="27" t="n"/>
      <c r="M45" s="31" t="n"/>
      <c r="N45" s="43" t="n"/>
      <c r="O45" s="5">
        <f>IF(G45="","",IF(G45&gt;'Parámetros'!$B$4,"Sobre umbral","En rango"))</f>
        <v/>
      </c>
      <c r="P45" s="5">
        <f>IF(H45="","",IF(OR(H45&lt;'Parámetros'!$B$5,H45&gt;'Parámetros'!$B$6),"Fuera de rango","En rango"))</f>
        <v/>
      </c>
      <c r="Q45" s="5">
        <f>IF(OR(I45="",J45="",M45=""),"",IF(OR(I45&lt;'Parámetros'!$B$7,J45&lt;'Parámetros'!$B$8,J45&gt;'Parámetros'!$B$9,M45&lt;'Parámetros'!$B$10,M45&gt;'Parámetros'!$B$11),"Revisar","En rango"))</f>
        <v/>
      </c>
      <c r="R45" s="5">
        <f>IF(A45="","",IF(OR(B45="",COUNT(G45:J45)&lt;4,K45="",L45="",M45=""),"Datos incompletos",IF(OR(G45&gt;'Parámetros'!$B$4,H45&lt;'Parámetros'!$B$5,H45&gt;'Parámetros'!$B$6,I45&lt;'Parámetros'!$B$7,J45&lt;'Parámetros'!$B$8,J45&gt;'Parámetros'!$B$9,K45="Sí",L45&lt;&gt;"Opera",M45&lt;'Parámetros'!$B$10,M45&gt;'Parámetros'!$B$11),"Atención","Sin alerta")))</f>
        <v/>
      </c>
      <c r="S45" s="16">
        <f>IF(R45="","",IFERROR(VLOOKUP(R45,'Parámetros'!$D$31:$E$33,2,FALSE),"Revisar configuración"))</f>
        <v/>
      </c>
      <c r="T45" s="33">
        <f>IF(B45="","",IFERROR(MAX(0,TODAY()-B45),""))</f>
        <v/>
      </c>
      <c r="U45" s="5">
        <f>IF(A45="","",IF(OR(B45="",T45=""),"",IF(T45&gt;'Parámetros'!$B$12,"Seguimiento pendiente","En plazo")))</f>
        <v/>
      </c>
    </row>
    <row r="46" ht="32" customHeight="1">
      <c r="A46" s="27" t="n"/>
      <c r="B46" s="42" t="n"/>
      <c r="C46" s="29" t="n"/>
      <c r="D46" s="29" t="n"/>
      <c r="E46" s="29" t="n"/>
      <c r="F46" s="29" t="n"/>
      <c r="G46" s="30" t="n"/>
      <c r="H46" s="30" t="n"/>
      <c r="I46" s="31" t="n"/>
      <c r="J46" s="30" t="n"/>
      <c r="K46" s="27" t="n"/>
      <c r="L46" s="27" t="n"/>
      <c r="M46" s="31" t="n"/>
      <c r="N46" s="43" t="n"/>
      <c r="O46" s="7">
        <f>IF(G46="","",IF(G46&gt;'Parámetros'!$B$4,"Sobre umbral","En rango"))</f>
        <v/>
      </c>
      <c r="P46" s="7">
        <f>IF(H46="","",IF(OR(H46&lt;'Parámetros'!$B$5,H46&gt;'Parámetros'!$B$6),"Fuera de rango","En rango"))</f>
        <v/>
      </c>
      <c r="Q46" s="7">
        <f>IF(OR(I46="",J46="",M46=""),"",IF(OR(I46&lt;'Parámetros'!$B$7,J46&lt;'Parámetros'!$B$8,J46&gt;'Parámetros'!$B$9,M46&lt;'Parámetros'!$B$10,M46&gt;'Parámetros'!$B$11),"Revisar","En rango"))</f>
        <v/>
      </c>
      <c r="R46" s="7">
        <f>IF(A46="","",IF(OR(B46="",COUNT(G46:J46)&lt;4,K46="",L46="",M46=""),"Datos incompletos",IF(OR(G46&gt;'Parámetros'!$B$4,H46&lt;'Parámetros'!$B$5,H46&gt;'Parámetros'!$B$6,I46&lt;'Parámetros'!$B$7,J46&lt;'Parámetros'!$B$8,J46&gt;'Parámetros'!$B$9,K46="Sí",L46&lt;&gt;"Opera",M46&lt;'Parámetros'!$B$10,M46&gt;'Parámetros'!$B$11),"Atención","Sin alerta")))</f>
        <v/>
      </c>
      <c r="S46" s="18">
        <f>IF(R46="","",IFERROR(VLOOKUP(R46,'Parámetros'!$D$31:$E$33,2,FALSE),"Revisar configuración"))</f>
        <v/>
      </c>
      <c r="T46" s="34">
        <f>IF(B46="","",IFERROR(MAX(0,TODAY()-B46),""))</f>
        <v/>
      </c>
      <c r="U46" s="7">
        <f>IF(A46="","",IF(OR(B46="",T46=""),"",IF(T46&gt;'Parámetros'!$B$12,"Seguimiento pendiente","En plazo")))</f>
        <v/>
      </c>
    </row>
    <row r="47" ht="32" customHeight="1">
      <c r="A47" s="27" t="n"/>
      <c r="B47" s="42" t="n"/>
      <c r="C47" s="29" t="n"/>
      <c r="D47" s="29" t="n"/>
      <c r="E47" s="29" t="n"/>
      <c r="F47" s="29" t="n"/>
      <c r="G47" s="30" t="n"/>
      <c r="H47" s="30" t="n"/>
      <c r="I47" s="31" t="n"/>
      <c r="J47" s="30" t="n"/>
      <c r="K47" s="27" t="n"/>
      <c r="L47" s="27" t="n"/>
      <c r="M47" s="31" t="n"/>
      <c r="N47" s="43" t="n"/>
      <c r="O47" s="5">
        <f>IF(G47="","",IF(G47&gt;'Parámetros'!$B$4,"Sobre umbral","En rango"))</f>
        <v/>
      </c>
      <c r="P47" s="5">
        <f>IF(H47="","",IF(OR(H47&lt;'Parámetros'!$B$5,H47&gt;'Parámetros'!$B$6),"Fuera de rango","En rango"))</f>
        <v/>
      </c>
      <c r="Q47" s="5">
        <f>IF(OR(I47="",J47="",M47=""),"",IF(OR(I47&lt;'Parámetros'!$B$7,J47&lt;'Parámetros'!$B$8,J47&gt;'Parámetros'!$B$9,M47&lt;'Parámetros'!$B$10,M47&gt;'Parámetros'!$B$11),"Revisar","En rango"))</f>
        <v/>
      </c>
      <c r="R47" s="5">
        <f>IF(A47="","",IF(OR(B47="",COUNT(G47:J47)&lt;4,K47="",L47="",M47=""),"Datos incompletos",IF(OR(G47&gt;'Parámetros'!$B$4,H47&lt;'Parámetros'!$B$5,H47&gt;'Parámetros'!$B$6,I47&lt;'Parámetros'!$B$7,J47&lt;'Parámetros'!$B$8,J47&gt;'Parámetros'!$B$9,K47="Sí",L47&lt;&gt;"Opera",M47&lt;'Parámetros'!$B$10,M47&gt;'Parámetros'!$B$11),"Atención","Sin alerta")))</f>
        <v/>
      </c>
      <c r="S47" s="16">
        <f>IF(R47="","",IFERROR(VLOOKUP(R47,'Parámetros'!$D$31:$E$33,2,FALSE),"Revisar configuración"))</f>
        <v/>
      </c>
      <c r="T47" s="33">
        <f>IF(B47="","",IFERROR(MAX(0,TODAY()-B47),""))</f>
        <v/>
      </c>
      <c r="U47" s="5">
        <f>IF(A47="","",IF(OR(B47="",T47=""),"",IF(T47&gt;'Parámetros'!$B$12,"Seguimiento pendiente","En plazo")))</f>
        <v/>
      </c>
    </row>
    <row r="48" ht="32" customHeight="1">
      <c r="A48" s="27" t="n"/>
      <c r="B48" s="42" t="n"/>
      <c r="C48" s="29" t="n"/>
      <c r="D48" s="29" t="n"/>
      <c r="E48" s="29" t="n"/>
      <c r="F48" s="29" t="n"/>
      <c r="G48" s="30" t="n"/>
      <c r="H48" s="30" t="n"/>
      <c r="I48" s="31" t="n"/>
      <c r="J48" s="30" t="n"/>
      <c r="K48" s="27" t="n"/>
      <c r="L48" s="27" t="n"/>
      <c r="M48" s="31" t="n"/>
      <c r="N48" s="43" t="n"/>
      <c r="O48" s="7">
        <f>IF(G48="","",IF(G48&gt;'Parámetros'!$B$4,"Sobre umbral","En rango"))</f>
        <v/>
      </c>
      <c r="P48" s="7">
        <f>IF(H48="","",IF(OR(H48&lt;'Parámetros'!$B$5,H48&gt;'Parámetros'!$B$6),"Fuera de rango","En rango"))</f>
        <v/>
      </c>
      <c r="Q48" s="7">
        <f>IF(OR(I48="",J48="",M48=""),"",IF(OR(I48&lt;'Parámetros'!$B$7,J48&lt;'Parámetros'!$B$8,J48&gt;'Parámetros'!$B$9,M48&lt;'Parámetros'!$B$10,M48&gt;'Parámetros'!$B$11),"Revisar","En rango"))</f>
        <v/>
      </c>
      <c r="R48" s="7">
        <f>IF(A48="","",IF(OR(B48="",COUNT(G48:J48)&lt;4,K48="",L48="",M48=""),"Datos incompletos",IF(OR(G48&gt;'Parámetros'!$B$4,H48&lt;'Parámetros'!$B$5,H48&gt;'Parámetros'!$B$6,I48&lt;'Parámetros'!$B$7,J48&lt;'Parámetros'!$B$8,J48&gt;'Parámetros'!$B$9,K48="Sí",L48&lt;&gt;"Opera",M48&lt;'Parámetros'!$B$10,M48&gt;'Parámetros'!$B$11),"Atención","Sin alerta")))</f>
        <v/>
      </c>
      <c r="S48" s="18">
        <f>IF(R48="","",IFERROR(VLOOKUP(R48,'Parámetros'!$D$31:$E$33,2,FALSE),"Revisar configuración"))</f>
        <v/>
      </c>
      <c r="T48" s="34">
        <f>IF(B48="","",IFERROR(MAX(0,TODAY()-B48),""))</f>
        <v/>
      </c>
      <c r="U48" s="7">
        <f>IF(A48="","",IF(OR(B48="",T48=""),"",IF(T48&gt;'Parámetros'!$B$12,"Seguimiento pendiente","En plazo")))</f>
        <v/>
      </c>
    </row>
    <row r="49" ht="32" customHeight="1">
      <c r="A49" s="27" t="n"/>
      <c r="B49" s="42" t="n"/>
      <c r="C49" s="29" t="n"/>
      <c r="D49" s="29" t="n"/>
      <c r="E49" s="29" t="n"/>
      <c r="F49" s="29" t="n"/>
      <c r="G49" s="30" t="n"/>
      <c r="H49" s="30" t="n"/>
      <c r="I49" s="31" t="n"/>
      <c r="J49" s="30" t="n"/>
      <c r="K49" s="27" t="n"/>
      <c r="L49" s="27" t="n"/>
      <c r="M49" s="31" t="n"/>
      <c r="N49" s="43" t="n"/>
      <c r="O49" s="5">
        <f>IF(G49="","",IF(G49&gt;'Parámetros'!$B$4,"Sobre umbral","En rango"))</f>
        <v/>
      </c>
      <c r="P49" s="5">
        <f>IF(H49="","",IF(OR(H49&lt;'Parámetros'!$B$5,H49&gt;'Parámetros'!$B$6),"Fuera de rango","En rango"))</f>
        <v/>
      </c>
      <c r="Q49" s="5">
        <f>IF(OR(I49="",J49="",M49=""),"",IF(OR(I49&lt;'Parámetros'!$B$7,J49&lt;'Parámetros'!$B$8,J49&gt;'Parámetros'!$B$9,M49&lt;'Parámetros'!$B$10,M49&gt;'Parámetros'!$B$11),"Revisar","En rango"))</f>
        <v/>
      </c>
      <c r="R49" s="5">
        <f>IF(A49="","",IF(OR(B49="",COUNT(G49:J49)&lt;4,K49="",L49="",M49=""),"Datos incompletos",IF(OR(G49&gt;'Parámetros'!$B$4,H49&lt;'Parámetros'!$B$5,H49&gt;'Parámetros'!$B$6,I49&lt;'Parámetros'!$B$7,J49&lt;'Parámetros'!$B$8,J49&gt;'Parámetros'!$B$9,K49="Sí",L49&lt;&gt;"Opera",M49&lt;'Parámetros'!$B$10,M49&gt;'Parámetros'!$B$11),"Atención","Sin alerta")))</f>
        <v/>
      </c>
      <c r="S49" s="16">
        <f>IF(R49="","",IFERROR(VLOOKUP(R49,'Parámetros'!$D$31:$E$33,2,FALSE),"Revisar configuración"))</f>
        <v/>
      </c>
      <c r="T49" s="33">
        <f>IF(B49="","",IFERROR(MAX(0,TODAY()-B49),""))</f>
        <v/>
      </c>
      <c r="U49" s="5">
        <f>IF(A49="","",IF(OR(B49="",T49=""),"",IF(T49&gt;'Parámetros'!$B$12,"Seguimiento pendiente","En plazo")))</f>
        <v/>
      </c>
    </row>
    <row r="50" ht="32" customHeight="1">
      <c r="A50" s="27" t="n"/>
      <c r="B50" s="42" t="n"/>
      <c r="C50" s="29" t="n"/>
      <c r="D50" s="29" t="n"/>
      <c r="E50" s="29" t="n"/>
      <c r="F50" s="29" t="n"/>
      <c r="G50" s="30" t="n"/>
      <c r="H50" s="30" t="n"/>
      <c r="I50" s="31" t="n"/>
      <c r="J50" s="30" t="n"/>
      <c r="K50" s="27" t="n"/>
      <c r="L50" s="27" t="n"/>
      <c r="M50" s="31" t="n"/>
      <c r="N50" s="43" t="n"/>
      <c r="O50" s="7">
        <f>IF(G50="","",IF(G50&gt;'Parámetros'!$B$4,"Sobre umbral","En rango"))</f>
        <v/>
      </c>
      <c r="P50" s="7">
        <f>IF(H50="","",IF(OR(H50&lt;'Parámetros'!$B$5,H50&gt;'Parámetros'!$B$6),"Fuera de rango","En rango"))</f>
        <v/>
      </c>
      <c r="Q50" s="7">
        <f>IF(OR(I50="",J50="",M50=""),"",IF(OR(I50&lt;'Parámetros'!$B$7,J50&lt;'Parámetros'!$B$8,J50&gt;'Parámetros'!$B$9,M50&lt;'Parámetros'!$B$10,M50&gt;'Parámetros'!$B$11),"Revisar","En rango"))</f>
        <v/>
      </c>
      <c r="R50" s="7">
        <f>IF(A50="","",IF(OR(B50="",COUNT(G50:J50)&lt;4,K50="",L50="",M50=""),"Datos incompletos",IF(OR(G50&gt;'Parámetros'!$B$4,H50&lt;'Parámetros'!$B$5,H50&gt;'Parámetros'!$B$6,I50&lt;'Parámetros'!$B$7,J50&lt;'Parámetros'!$B$8,J50&gt;'Parámetros'!$B$9,K50="Sí",L50&lt;&gt;"Opera",M50&lt;'Parámetros'!$B$10,M50&gt;'Parámetros'!$B$11),"Atención","Sin alerta")))</f>
        <v/>
      </c>
      <c r="S50" s="18">
        <f>IF(R50="","",IFERROR(VLOOKUP(R50,'Parámetros'!$D$31:$E$33,2,FALSE),"Revisar configuración"))</f>
        <v/>
      </c>
      <c r="T50" s="34">
        <f>IF(B50="","",IFERROR(MAX(0,TODAY()-B50),""))</f>
        <v/>
      </c>
      <c r="U50" s="7">
        <f>IF(A50="","",IF(OR(B50="",T50=""),"",IF(T50&gt;'Parámetros'!$B$12,"Seguimiento pendiente","En plazo")))</f>
        <v/>
      </c>
    </row>
    <row r="51" ht="32" customHeight="1">
      <c r="A51" s="27" t="n"/>
      <c r="B51" s="42" t="n"/>
      <c r="C51" s="29" t="n"/>
      <c r="D51" s="29" t="n"/>
      <c r="E51" s="29" t="n"/>
      <c r="F51" s="29" t="n"/>
      <c r="G51" s="30" t="n"/>
      <c r="H51" s="30" t="n"/>
      <c r="I51" s="31" t="n"/>
      <c r="J51" s="30" t="n"/>
      <c r="K51" s="27" t="n"/>
      <c r="L51" s="27" t="n"/>
      <c r="M51" s="31" t="n"/>
      <c r="N51" s="43" t="n"/>
      <c r="O51" s="5">
        <f>IF(G51="","",IF(G51&gt;'Parámetros'!$B$4,"Sobre umbral","En rango"))</f>
        <v/>
      </c>
      <c r="P51" s="5">
        <f>IF(H51="","",IF(OR(H51&lt;'Parámetros'!$B$5,H51&gt;'Parámetros'!$B$6),"Fuera de rango","En rango"))</f>
        <v/>
      </c>
      <c r="Q51" s="5">
        <f>IF(OR(I51="",J51="",M51=""),"",IF(OR(I51&lt;'Parámetros'!$B$7,J51&lt;'Parámetros'!$B$8,J51&gt;'Parámetros'!$B$9,M51&lt;'Parámetros'!$B$10,M51&gt;'Parámetros'!$B$11),"Revisar","En rango"))</f>
        <v/>
      </c>
      <c r="R51" s="5">
        <f>IF(A51="","",IF(OR(B51="",COUNT(G51:J51)&lt;4,K51="",L51="",M51=""),"Datos incompletos",IF(OR(G51&gt;'Parámetros'!$B$4,H51&lt;'Parámetros'!$B$5,H51&gt;'Parámetros'!$B$6,I51&lt;'Parámetros'!$B$7,J51&lt;'Parámetros'!$B$8,J51&gt;'Parámetros'!$B$9,K51="Sí",L51&lt;&gt;"Opera",M51&lt;'Parámetros'!$B$10,M51&gt;'Parámetros'!$B$11),"Atención","Sin alerta")))</f>
        <v/>
      </c>
      <c r="S51" s="16">
        <f>IF(R51="","",IFERROR(VLOOKUP(R51,'Parámetros'!$D$31:$E$33,2,FALSE),"Revisar configuración"))</f>
        <v/>
      </c>
      <c r="T51" s="33">
        <f>IF(B51="","",IFERROR(MAX(0,TODAY()-B51),""))</f>
        <v/>
      </c>
      <c r="U51" s="5">
        <f>IF(A51="","",IF(OR(B51="",T51=""),"",IF(T51&gt;'Parámetros'!$B$12,"Seguimiento pendiente","En plazo")))</f>
        <v/>
      </c>
    </row>
    <row r="52" ht="32" customHeight="1">
      <c r="A52" s="27" t="n"/>
      <c r="B52" s="42" t="n"/>
      <c r="C52" s="29" t="n"/>
      <c r="D52" s="29" t="n"/>
      <c r="E52" s="29" t="n"/>
      <c r="F52" s="29" t="n"/>
      <c r="G52" s="30" t="n"/>
      <c r="H52" s="30" t="n"/>
      <c r="I52" s="31" t="n"/>
      <c r="J52" s="30" t="n"/>
      <c r="K52" s="27" t="n"/>
      <c r="L52" s="27" t="n"/>
      <c r="M52" s="31" t="n"/>
      <c r="N52" s="43" t="n"/>
      <c r="O52" s="7">
        <f>IF(G52="","",IF(G52&gt;'Parámetros'!$B$4,"Sobre umbral","En rango"))</f>
        <v/>
      </c>
      <c r="P52" s="7">
        <f>IF(H52="","",IF(OR(H52&lt;'Parámetros'!$B$5,H52&gt;'Parámetros'!$B$6),"Fuera de rango","En rango"))</f>
        <v/>
      </c>
      <c r="Q52" s="7">
        <f>IF(OR(I52="",J52="",M52=""),"",IF(OR(I52&lt;'Parámetros'!$B$7,J52&lt;'Parámetros'!$B$8,J52&gt;'Parámetros'!$B$9,M52&lt;'Parámetros'!$B$10,M52&gt;'Parámetros'!$B$11),"Revisar","En rango"))</f>
        <v/>
      </c>
      <c r="R52" s="7">
        <f>IF(A52="","",IF(OR(B52="",COUNT(G52:J52)&lt;4,K52="",L52="",M52=""),"Datos incompletos",IF(OR(G52&gt;'Parámetros'!$B$4,H52&lt;'Parámetros'!$B$5,H52&gt;'Parámetros'!$B$6,I52&lt;'Parámetros'!$B$7,J52&lt;'Parámetros'!$B$8,J52&gt;'Parámetros'!$B$9,K52="Sí",L52&lt;&gt;"Opera",M52&lt;'Parámetros'!$B$10,M52&gt;'Parámetros'!$B$11),"Atención","Sin alerta")))</f>
        <v/>
      </c>
      <c r="S52" s="18">
        <f>IF(R52="","",IFERROR(VLOOKUP(R52,'Parámetros'!$D$31:$E$33,2,FALSE),"Revisar configuración"))</f>
        <v/>
      </c>
      <c r="T52" s="34">
        <f>IF(B52="","",IFERROR(MAX(0,TODAY()-B52),""))</f>
        <v/>
      </c>
      <c r="U52" s="7">
        <f>IF(A52="","",IF(OR(B52="",T52=""),"",IF(T52&gt;'Parámetros'!$B$12,"Seguimiento pendiente","En plazo")))</f>
        <v/>
      </c>
    </row>
    <row r="53" ht="32" customHeight="1">
      <c r="A53" s="27" t="n"/>
      <c r="B53" s="42" t="n"/>
      <c r="C53" s="29" t="n"/>
      <c r="D53" s="29" t="n"/>
      <c r="E53" s="29" t="n"/>
      <c r="F53" s="29" t="n"/>
      <c r="G53" s="30" t="n"/>
      <c r="H53" s="30" t="n"/>
      <c r="I53" s="31" t="n"/>
      <c r="J53" s="30" t="n"/>
      <c r="K53" s="27" t="n"/>
      <c r="L53" s="27" t="n"/>
      <c r="M53" s="31" t="n"/>
      <c r="N53" s="43" t="n"/>
      <c r="O53" s="5">
        <f>IF(G53="","",IF(G53&gt;'Parámetros'!$B$4,"Sobre umbral","En rango"))</f>
        <v/>
      </c>
      <c r="P53" s="5">
        <f>IF(H53="","",IF(OR(H53&lt;'Parámetros'!$B$5,H53&gt;'Parámetros'!$B$6),"Fuera de rango","En rango"))</f>
        <v/>
      </c>
      <c r="Q53" s="5">
        <f>IF(OR(I53="",J53="",M53=""),"",IF(OR(I53&lt;'Parámetros'!$B$7,J53&lt;'Parámetros'!$B$8,J53&gt;'Parámetros'!$B$9,M53&lt;'Parámetros'!$B$10,M53&gt;'Parámetros'!$B$11),"Revisar","En rango"))</f>
        <v/>
      </c>
      <c r="R53" s="5">
        <f>IF(A53="","",IF(OR(B53="",COUNT(G53:J53)&lt;4,K53="",L53="",M53=""),"Datos incompletos",IF(OR(G53&gt;'Parámetros'!$B$4,H53&lt;'Parámetros'!$B$5,H53&gt;'Parámetros'!$B$6,I53&lt;'Parámetros'!$B$7,J53&lt;'Parámetros'!$B$8,J53&gt;'Parámetros'!$B$9,K53="Sí",L53&lt;&gt;"Opera",M53&lt;'Parámetros'!$B$10,M53&gt;'Parámetros'!$B$11),"Atención","Sin alerta")))</f>
        <v/>
      </c>
      <c r="S53" s="16">
        <f>IF(R53="","",IFERROR(VLOOKUP(R53,'Parámetros'!$D$31:$E$33,2,FALSE),"Revisar configuración"))</f>
        <v/>
      </c>
      <c r="T53" s="33">
        <f>IF(B53="","",IFERROR(MAX(0,TODAY()-B53),""))</f>
        <v/>
      </c>
      <c r="U53" s="5">
        <f>IF(A53="","",IF(OR(B53="",T53=""),"",IF(T53&gt;'Parámetros'!$B$12,"Seguimiento pendiente","En plazo")))</f>
        <v/>
      </c>
    </row>
    <row r="54" ht="32" customHeight="1">
      <c r="A54" s="27" t="n"/>
      <c r="B54" s="42" t="n"/>
      <c r="C54" s="29" t="n"/>
      <c r="D54" s="29" t="n"/>
      <c r="E54" s="29" t="n"/>
      <c r="F54" s="29" t="n"/>
      <c r="G54" s="30" t="n"/>
      <c r="H54" s="30" t="n"/>
      <c r="I54" s="31" t="n"/>
      <c r="J54" s="30" t="n"/>
      <c r="K54" s="27" t="n"/>
      <c r="L54" s="27" t="n"/>
      <c r="M54" s="31" t="n"/>
      <c r="N54" s="43" t="n"/>
      <c r="O54" s="7">
        <f>IF(G54="","",IF(G54&gt;'Parámetros'!$B$4,"Sobre umbral","En rango"))</f>
        <v/>
      </c>
      <c r="P54" s="7">
        <f>IF(H54="","",IF(OR(H54&lt;'Parámetros'!$B$5,H54&gt;'Parámetros'!$B$6),"Fuera de rango","En rango"))</f>
        <v/>
      </c>
      <c r="Q54" s="7">
        <f>IF(OR(I54="",J54="",M54=""),"",IF(OR(I54&lt;'Parámetros'!$B$7,J54&lt;'Parámetros'!$B$8,J54&gt;'Parámetros'!$B$9,M54&lt;'Parámetros'!$B$10,M54&gt;'Parámetros'!$B$11),"Revisar","En rango"))</f>
        <v/>
      </c>
      <c r="R54" s="7">
        <f>IF(A54="","",IF(OR(B54="",COUNT(G54:J54)&lt;4,K54="",L54="",M54=""),"Datos incompletos",IF(OR(G54&gt;'Parámetros'!$B$4,H54&lt;'Parámetros'!$B$5,H54&gt;'Parámetros'!$B$6,I54&lt;'Parámetros'!$B$7,J54&lt;'Parámetros'!$B$8,J54&gt;'Parámetros'!$B$9,K54="Sí",L54&lt;&gt;"Opera",M54&lt;'Parámetros'!$B$10,M54&gt;'Parámetros'!$B$11),"Atención","Sin alerta")))</f>
        <v/>
      </c>
      <c r="S54" s="18">
        <f>IF(R54="","",IFERROR(VLOOKUP(R54,'Parámetros'!$D$31:$E$33,2,FALSE),"Revisar configuración"))</f>
        <v/>
      </c>
      <c r="T54" s="34">
        <f>IF(B54="","",IFERROR(MAX(0,TODAY()-B54),""))</f>
        <v/>
      </c>
      <c r="U54" s="7">
        <f>IF(A54="","",IF(OR(B54="",T54=""),"",IF(T54&gt;'Parámetros'!$B$12,"Seguimiento pendiente","En plazo")))</f>
        <v/>
      </c>
    </row>
    <row r="55" ht="32" customHeight="1">
      <c r="A55" s="27" t="n"/>
      <c r="B55" s="42" t="n"/>
      <c r="C55" s="29" t="n"/>
      <c r="D55" s="29" t="n"/>
      <c r="E55" s="29" t="n"/>
      <c r="F55" s="29" t="n"/>
      <c r="G55" s="30" t="n"/>
      <c r="H55" s="30" t="n"/>
      <c r="I55" s="31" t="n"/>
      <c r="J55" s="30" t="n"/>
      <c r="K55" s="27" t="n"/>
      <c r="L55" s="27" t="n"/>
      <c r="M55" s="31" t="n"/>
      <c r="N55" s="43" t="n"/>
      <c r="O55" s="5">
        <f>IF(G55="","",IF(G55&gt;'Parámetros'!$B$4,"Sobre umbral","En rango"))</f>
        <v/>
      </c>
      <c r="P55" s="5">
        <f>IF(H55="","",IF(OR(H55&lt;'Parámetros'!$B$5,H55&gt;'Parámetros'!$B$6),"Fuera de rango","En rango"))</f>
        <v/>
      </c>
      <c r="Q55" s="5">
        <f>IF(OR(I55="",J55="",M55=""),"",IF(OR(I55&lt;'Parámetros'!$B$7,J55&lt;'Parámetros'!$B$8,J55&gt;'Parámetros'!$B$9,M55&lt;'Parámetros'!$B$10,M55&gt;'Parámetros'!$B$11),"Revisar","En rango"))</f>
        <v/>
      </c>
      <c r="R55" s="5">
        <f>IF(A55="","",IF(OR(B55="",COUNT(G55:J55)&lt;4,K55="",L55="",M55=""),"Datos incompletos",IF(OR(G55&gt;'Parámetros'!$B$4,H55&lt;'Parámetros'!$B$5,H55&gt;'Parámetros'!$B$6,I55&lt;'Parámetros'!$B$7,J55&lt;'Parámetros'!$B$8,J55&gt;'Parámetros'!$B$9,K55="Sí",L55&lt;&gt;"Opera",M55&lt;'Parámetros'!$B$10,M55&gt;'Parámetros'!$B$11),"Atención","Sin alerta")))</f>
        <v/>
      </c>
      <c r="S55" s="16">
        <f>IF(R55="","",IFERROR(VLOOKUP(R55,'Parámetros'!$D$31:$E$33,2,FALSE),"Revisar configuración"))</f>
        <v/>
      </c>
      <c r="T55" s="33">
        <f>IF(B55="","",IFERROR(MAX(0,TODAY()-B55),""))</f>
        <v/>
      </c>
      <c r="U55" s="5">
        <f>IF(A55="","",IF(OR(B55="",T55=""),"",IF(T55&gt;'Parámetros'!$B$12,"Seguimiento pendiente","En plazo")))</f>
        <v/>
      </c>
    </row>
    <row r="56" ht="32" customHeight="1">
      <c r="A56" s="27" t="n"/>
      <c r="B56" s="42" t="n"/>
      <c r="C56" s="29" t="n"/>
      <c r="D56" s="29" t="n"/>
      <c r="E56" s="29" t="n"/>
      <c r="F56" s="29" t="n"/>
      <c r="G56" s="30" t="n"/>
      <c r="H56" s="30" t="n"/>
      <c r="I56" s="31" t="n"/>
      <c r="J56" s="30" t="n"/>
      <c r="K56" s="27" t="n"/>
      <c r="L56" s="27" t="n"/>
      <c r="M56" s="31" t="n"/>
      <c r="N56" s="43" t="n"/>
      <c r="O56" s="7">
        <f>IF(G56="","",IF(G56&gt;'Parámetros'!$B$4,"Sobre umbral","En rango"))</f>
        <v/>
      </c>
      <c r="P56" s="7">
        <f>IF(H56="","",IF(OR(H56&lt;'Parámetros'!$B$5,H56&gt;'Parámetros'!$B$6),"Fuera de rango","En rango"))</f>
        <v/>
      </c>
      <c r="Q56" s="7">
        <f>IF(OR(I56="",J56="",M56=""),"",IF(OR(I56&lt;'Parámetros'!$B$7,J56&lt;'Parámetros'!$B$8,J56&gt;'Parámetros'!$B$9,M56&lt;'Parámetros'!$B$10,M56&gt;'Parámetros'!$B$11),"Revisar","En rango"))</f>
        <v/>
      </c>
      <c r="R56" s="7">
        <f>IF(A56="","",IF(OR(B56="",COUNT(G56:J56)&lt;4,K56="",L56="",M56=""),"Datos incompletos",IF(OR(G56&gt;'Parámetros'!$B$4,H56&lt;'Parámetros'!$B$5,H56&gt;'Parámetros'!$B$6,I56&lt;'Parámetros'!$B$7,J56&lt;'Parámetros'!$B$8,J56&gt;'Parámetros'!$B$9,K56="Sí",L56&lt;&gt;"Opera",M56&lt;'Parámetros'!$B$10,M56&gt;'Parámetros'!$B$11),"Atención","Sin alerta")))</f>
        <v/>
      </c>
      <c r="S56" s="18">
        <f>IF(R56="","",IFERROR(VLOOKUP(R56,'Parámetros'!$D$31:$E$33,2,FALSE),"Revisar configuración"))</f>
        <v/>
      </c>
      <c r="T56" s="34">
        <f>IF(B56="","",IFERROR(MAX(0,TODAY()-B56),""))</f>
        <v/>
      </c>
      <c r="U56" s="7">
        <f>IF(A56="","",IF(OR(B56="",T56=""),"",IF(T56&gt;'Parámetros'!$B$12,"Seguimiento pendiente","En plazo")))</f>
        <v/>
      </c>
    </row>
    <row r="57" ht="32" customHeight="1">
      <c r="A57" s="27" t="n"/>
      <c r="B57" s="42" t="n"/>
      <c r="C57" s="29" t="n"/>
      <c r="D57" s="29" t="n"/>
      <c r="E57" s="29" t="n"/>
      <c r="F57" s="29" t="n"/>
      <c r="G57" s="30" t="n"/>
      <c r="H57" s="30" t="n"/>
      <c r="I57" s="31" t="n"/>
      <c r="J57" s="30" t="n"/>
      <c r="K57" s="27" t="n"/>
      <c r="L57" s="27" t="n"/>
      <c r="M57" s="31" t="n"/>
      <c r="N57" s="43" t="n"/>
      <c r="O57" s="5">
        <f>IF(G57="","",IF(G57&gt;'Parámetros'!$B$4,"Sobre umbral","En rango"))</f>
        <v/>
      </c>
      <c r="P57" s="5">
        <f>IF(H57="","",IF(OR(H57&lt;'Parámetros'!$B$5,H57&gt;'Parámetros'!$B$6),"Fuera de rango","En rango"))</f>
        <v/>
      </c>
      <c r="Q57" s="5">
        <f>IF(OR(I57="",J57="",M57=""),"",IF(OR(I57&lt;'Parámetros'!$B$7,J57&lt;'Parámetros'!$B$8,J57&gt;'Parámetros'!$B$9,M57&lt;'Parámetros'!$B$10,M57&gt;'Parámetros'!$B$11),"Revisar","En rango"))</f>
        <v/>
      </c>
      <c r="R57" s="5">
        <f>IF(A57="","",IF(OR(B57="",COUNT(G57:J57)&lt;4,K57="",L57="",M57=""),"Datos incompletos",IF(OR(G57&gt;'Parámetros'!$B$4,H57&lt;'Parámetros'!$B$5,H57&gt;'Parámetros'!$B$6,I57&lt;'Parámetros'!$B$7,J57&lt;'Parámetros'!$B$8,J57&gt;'Parámetros'!$B$9,K57="Sí",L57&lt;&gt;"Opera",M57&lt;'Parámetros'!$B$10,M57&gt;'Parámetros'!$B$11),"Atención","Sin alerta")))</f>
        <v/>
      </c>
      <c r="S57" s="16">
        <f>IF(R57="","",IFERROR(VLOOKUP(R57,'Parámetros'!$D$31:$E$33,2,FALSE),"Revisar configuración"))</f>
        <v/>
      </c>
      <c r="T57" s="33">
        <f>IF(B57="","",IFERROR(MAX(0,TODAY()-B57),""))</f>
        <v/>
      </c>
      <c r="U57" s="5">
        <f>IF(A57="","",IF(OR(B57="",T57=""),"",IF(T57&gt;'Parámetros'!$B$12,"Seguimiento pendiente","En plazo")))</f>
        <v/>
      </c>
    </row>
    <row r="58" ht="32" customHeight="1">
      <c r="A58" s="27" t="n"/>
      <c r="B58" s="42" t="n"/>
      <c r="C58" s="29" t="n"/>
      <c r="D58" s="29" t="n"/>
      <c r="E58" s="29" t="n"/>
      <c r="F58" s="29" t="n"/>
      <c r="G58" s="30" t="n"/>
      <c r="H58" s="30" t="n"/>
      <c r="I58" s="31" t="n"/>
      <c r="J58" s="30" t="n"/>
      <c r="K58" s="27" t="n"/>
      <c r="L58" s="27" t="n"/>
      <c r="M58" s="31" t="n"/>
      <c r="N58" s="43" t="n"/>
      <c r="O58" s="7">
        <f>IF(G58="","",IF(G58&gt;'Parámetros'!$B$4,"Sobre umbral","En rango"))</f>
        <v/>
      </c>
      <c r="P58" s="7">
        <f>IF(H58="","",IF(OR(H58&lt;'Parámetros'!$B$5,H58&gt;'Parámetros'!$B$6),"Fuera de rango","En rango"))</f>
        <v/>
      </c>
      <c r="Q58" s="7">
        <f>IF(OR(I58="",J58="",M58=""),"",IF(OR(I58&lt;'Parámetros'!$B$7,J58&lt;'Parámetros'!$B$8,J58&gt;'Parámetros'!$B$9,M58&lt;'Parámetros'!$B$10,M58&gt;'Parámetros'!$B$11),"Revisar","En rango"))</f>
        <v/>
      </c>
      <c r="R58" s="7">
        <f>IF(A58="","",IF(OR(B58="",COUNT(G58:J58)&lt;4,K58="",L58="",M58=""),"Datos incompletos",IF(OR(G58&gt;'Parámetros'!$B$4,H58&lt;'Parámetros'!$B$5,H58&gt;'Parámetros'!$B$6,I58&lt;'Parámetros'!$B$7,J58&lt;'Parámetros'!$B$8,J58&gt;'Parámetros'!$B$9,K58="Sí",L58&lt;&gt;"Opera",M58&lt;'Parámetros'!$B$10,M58&gt;'Parámetros'!$B$11),"Atención","Sin alerta")))</f>
        <v/>
      </c>
      <c r="S58" s="18">
        <f>IF(R58="","",IFERROR(VLOOKUP(R58,'Parámetros'!$D$31:$E$33,2,FALSE),"Revisar configuración"))</f>
        <v/>
      </c>
      <c r="T58" s="34">
        <f>IF(B58="","",IFERROR(MAX(0,TODAY()-B58),""))</f>
        <v/>
      </c>
      <c r="U58" s="7">
        <f>IF(A58="","",IF(OR(B58="",T58=""),"",IF(T58&gt;'Parámetros'!$B$12,"Seguimiento pendiente","En plazo")))</f>
        <v/>
      </c>
    </row>
    <row r="59" ht="32" customHeight="1">
      <c r="A59" s="27" t="n"/>
      <c r="B59" s="42" t="n"/>
      <c r="C59" s="29" t="n"/>
      <c r="D59" s="29" t="n"/>
      <c r="E59" s="29" t="n"/>
      <c r="F59" s="29" t="n"/>
      <c r="G59" s="30" t="n"/>
      <c r="H59" s="30" t="n"/>
      <c r="I59" s="31" t="n"/>
      <c r="J59" s="30" t="n"/>
      <c r="K59" s="27" t="n"/>
      <c r="L59" s="27" t="n"/>
      <c r="M59" s="31" t="n"/>
      <c r="N59" s="43" t="n"/>
      <c r="O59" s="5">
        <f>IF(G59="","",IF(G59&gt;'Parámetros'!$B$4,"Sobre umbral","En rango"))</f>
        <v/>
      </c>
      <c r="P59" s="5">
        <f>IF(H59="","",IF(OR(H59&lt;'Parámetros'!$B$5,H59&gt;'Parámetros'!$B$6),"Fuera de rango","En rango"))</f>
        <v/>
      </c>
      <c r="Q59" s="5">
        <f>IF(OR(I59="",J59="",M59=""),"",IF(OR(I59&lt;'Parámetros'!$B$7,J59&lt;'Parámetros'!$B$8,J59&gt;'Parámetros'!$B$9,M59&lt;'Parámetros'!$B$10,M59&gt;'Parámetros'!$B$11),"Revisar","En rango"))</f>
        <v/>
      </c>
      <c r="R59" s="5">
        <f>IF(A59="","",IF(OR(B59="",COUNT(G59:J59)&lt;4,K59="",L59="",M59=""),"Datos incompletos",IF(OR(G59&gt;'Parámetros'!$B$4,H59&lt;'Parámetros'!$B$5,H59&gt;'Parámetros'!$B$6,I59&lt;'Parámetros'!$B$7,J59&lt;'Parámetros'!$B$8,J59&gt;'Parámetros'!$B$9,K59="Sí",L59&lt;&gt;"Opera",M59&lt;'Parámetros'!$B$10,M59&gt;'Parámetros'!$B$11),"Atención","Sin alerta")))</f>
        <v/>
      </c>
      <c r="S59" s="16">
        <f>IF(R59="","",IFERROR(VLOOKUP(R59,'Parámetros'!$D$31:$E$33,2,FALSE),"Revisar configuración"))</f>
        <v/>
      </c>
      <c r="T59" s="33">
        <f>IF(B59="","",IFERROR(MAX(0,TODAY()-B59),""))</f>
        <v/>
      </c>
      <c r="U59" s="5">
        <f>IF(A59="","",IF(OR(B59="",T59=""),"",IF(T59&gt;'Parámetros'!$B$12,"Seguimiento pendiente","En plazo")))</f>
        <v/>
      </c>
    </row>
    <row r="60" ht="32" customHeight="1">
      <c r="A60" s="27" t="n"/>
      <c r="B60" s="42" t="n"/>
      <c r="C60" s="29" t="n"/>
      <c r="D60" s="29" t="n"/>
      <c r="E60" s="29" t="n"/>
      <c r="F60" s="29" t="n"/>
      <c r="G60" s="30" t="n"/>
      <c r="H60" s="30" t="n"/>
      <c r="I60" s="31" t="n"/>
      <c r="J60" s="30" t="n"/>
      <c r="K60" s="27" t="n"/>
      <c r="L60" s="27" t="n"/>
      <c r="M60" s="31" t="n"/>
      <c r="N60" s="43" t="n"/>
      <c r="O60" s="7">
        <f>IF(G60="","",IF(G60&gt;'Parámetros'!$B$4,"Sobre umbral","En rango"))</f>
        <v/>
      </c>
      <c r="P60" s="7">
        <f>IF(H60="","",IF(OR(H60&lt;'Parámetros'!$B$5,H60&gt;'Parámetros'!$B$6),"Fuera de rango","En rango"))</f>
        <v/>
      </c>
      <c r="Q60" s="7">
        <f>IF(OR(I60="",J60="",M60=""),"",IF(OR(I60&lt;'Parámetros'!$B$7,J60&lt;'Parámetros'!$B$8,J60&gt;'Parámetros'!$B$9,M60&lt;'Parámetros'!$B$10,M60&gt;'Parámetros'!$B$11),"Revisar","En rango"))</f>
        <v/>
      </c>
      <c r="R60" s="7">
        <f>IF(A60="","",IF(OR(B60="",COUNT(G60:J60)&lt;4,K60="",L60="",M60=""),"Datos incompletos",IF(OR(G60&gt;'Parámetros'!$B$4,H60&lt;'Parámetros'!$B$5,H60&gt;'Parámetros'!$B$6,I60&lt;'Parámetros'!$B$7,J60&lt;'Parámetros'!$B$8,J60&gt;'Parámetros'!$B$9,K60="Sí",L60&lt;&gt;"Opera",M60&lt;'Parámetros'!$B$10,M60&gt;'Parámetros'!$B$11),"Atención","Sin alerta")))</f>
        <v/>
      </c>
      <c r="S60" s="18">
        <f>IF(R60="","",IFERROR(VLOOKUP(R60,'Parámetros'!$D$31:$E$33,2,FALSE),"Revisar configuración"))</f>
        <v/>
      </c>
      <c r="T60" s="34">
        <f>IF(B60="","",IFERROR(MAX(0,TODAY()-B60),""))</f>
        <v/>
      </c>
      <c r="U60" s="7">
        <f>IF(A60="","",IF(OR(B60="",T60=""),"",IF(T60&gt;'Parámetros'!$B$12,"Seguimiento pendiente","En plazo")))</f>
        <v/>
      </c>
    </row>
    <row r="61" ht="32" customHeight="1">
      <c r="A61" s="27" t="n"/>
      <c r="B61" s="42" t="n"/>
      <c r="C61" s="29" t="n"/>
      <c r="D61" s="29" t="n"/>
      <c r="E61" s="29" t="n"/>
      <c r="F61" s="29" t="n"/>
      <c r="G61" s="30" t="n"/>
      <c r="H61" s="30" t="n"/>
      <c r="I61" s="31" t="n"/>
      <c r="J61" s="30" t="n"/>
      <c r="K61" s="27" t="n"/>
      <c r="L61" s="27" t="n"/>
      <c r="M61" s="31" t="n"/>
      <c r="N61" s="43" t="n"/>
      <c r="O61" s="5">
        <f>IF(G61="","",IF(G61&gt;'Parámetros'!$B$4,"Sobre umbral","En rango"))</f>
        <v/>
      </c>
      <c r="P61" s="5">
        <f>IF(H61="","",IF(OR(H61&lt;'Parámetros'!$B$5,H61&gt;'Parámetros'!$B$6),"Fuera de rango","En rango"))</f>
        <v/>
      </c>
      <c r="Q61" s="5">
        <f>IF(OR(I61="",J61="",M61=""),"",IF(OR(I61&lt;'Parámetros'!$B$7,J61&lt;'Parámetros'!$B$8,J61&gt;'Parámetros'!$B$9,M61&lt;'Parámetros'!$B$10,M61&gt;'Parámetros'!$B$11),"Revisar","En rango"))</f>
        <v/>
      </c>
      <c r="R61" s="5">
        <f>IF(A61="","",IF(OR(B61="",COUNT(G61:J61)&lt;4,K61="",L61="",M61=""),"Datos incompletos",IF(OR(G61&gt;'Parámetros'!$B$4,H61&lt;'Parámetros'!$B$5,H61&gt;'Parámetros'!$B$6,I61&lt;'Parámetros'!$B$7,J61&lt;'Parámetros'!$B$8,J61&gt;'Parámetros'!$B$9,K61="Sí",L61&lt;&gt;"Opera",M61&lt;'Parámetros'!$B$10,M61&gt;'Parámetros'!$B$11),"Atención","Sin alerta")))</f>
        <v/>
      </c>
      <c r="S61" s="16">
        <f>IF(R61="","",IFERROR(VLOOKUP(R61,'Parámetros'!$D$31:$E$33,2,FALSE),"Revisar configuración"))</f>
        <v/>
      </c>
      <c r="T61" s="33">
        <f>IF(B61="","",IFERROR(MAX(0,TODAY()-B61),""))</f>
        <v/>
      </c>
      <c r="U61" s="5">
        <f>IF(A61="","",IF(OR(B61="",T61=""),"",IF(T61&gt;'Parámetros'!$B$12,"Seguimiento pendiente","En plazo")))</f>
        <v/>
      </c>
    </row>
    <row r="62" ht="32" customHeight="1">
      <c r="A62" s="27" t="n"/>
      <c r="B62" s="42" t="n"/>
      <c r="C62" s="29" t="n"/>
      <c r="D62" s="29" t="n"/>
      <c r="E62" s="29" t="n"/>
      <c r="F62" s="29" t="n"/>
      <c r="G62" s="30" t="n"/>
      <c r="H62" s="30" t="n"/>
      <c r="I62" s="31" t="n"/>
      <c r="J62" s="30" t="n"/>
      <c r="K62" s="27" t="n"/>
      <c r="L62" s="27" t="n"/>
      <c r="M62" s="31" t="n"/>
      <c r="N62" s="43" t="n"/>
      <c r="O62" s="7">
        <f>IF(G62="","",IF(G62&gt;'Parámetros'!$B$4,"Sobre umbral","En rango"))</f>
        <v/>
      </c>
      <c r="P62" s="7">
        <f>IF(H62="","",IF(OR(H62&lt;'Parámetros'!$B$5,H62&gt;'Parámetros'!$B$6),"Fuera de rango","En rango"))</f>
        <v/>
      </c>
      <c r="Q62" s="7">
        <f>IF(OR(I62="",J62="",M62=""),"",IF(OR(I62&lt;'Parámetros'!$B$7,J62&lt;'Parámetros'!$B$8,J62&gt;'Parámetros'!$B$9,M62&lt;'Parámetros'!$B$10,M62&gt;'Parámetros'!$B$11),"Revisar","En rango"))</f>
        <v/>
      </c>
      <c r="R62" s="7">
        <f>IF(A62="","",IF(OR(B62="",COUNT(G62:J62)&lt;4,K62="",L62="",M62=""),"Datos incompletos",IF(OR(G62&gt;'Parámetros'!$B$4,H62&lt;'Parámetros'!$B$5,H62&gt;'Parámetros'!$B$6,I62&lt;'Parámetros'!$B$7,J62&lt;'Parámetros'!$B$8,J62&gt;'Parámetros'!$B$9,K62="Sí",L62&lt;&gt;"Opera",M62&lt;'Parámetros'!$B$10,M62&gt;'Parámetros'!$B$11),"Atención","Sin alerta")))</f>
        <v/>
      </c>
      <c r="S62" s="18">
        <f>IF(R62="","",IFERROR(VLOOKUP(R62,'Parámetros'!$D$31:$E$33,2,FALSE),"Revisar configuración"))</f>
        <v/>
      </c>
      <c r="T62" s="34">
        <f>IF(B62="","",IFERROR(MAX(0,TODAY()-B62),""))</f>
        <v/>
      </c>
      <c r="U62" s="7">
        <f>IF(A62="","",IF(OR(B62="",T62=""),"",IF(T62&gt;'Parámetros'!$B$12,"Seguimiento pendiente","En plazo")))</f>
        <v/>
      </c>
    </row>
    <row r="63" ht="32" customHeight="1">
      <c r="A63" s="27" t="n"/>
      <c r="B63" s="42" t="n"/>
      <c r="C63" s="29" t="n"/>
      <c r="D63" s="29" t="n"/>
      <c r="E63" s="29" t="n"/>
      <c r="F63" s="29" t="n"/>
      <c r="G63" s="30" t="n"/>
      <c r="H63" s="30" t="n"/>
      <c r="I63" s="31" t="n"/>
      <c r="J63" s="30" t="n"/>
      <c r="K63" s="27" t="n"/>
      <c r="L63" s="27" t="n"/>
      <c r="M63" s="31" t="n"/>
      <c r="N63" s="43" t="n"/>
      <c r="O63" s="5">
        <f>IF(G63="","",IF(G63&gt;'Parámetros'!$B$4,"Sobre umbral","En rango"))</f>
        <v/>
      </c>
      <c r="P63" s="5">
        <f>IF(H63="","",IF(OR(H63&lt;'Parámetros'!$B$5,H63&gt;'Parámetros'!$B$6),"Fuera de rango","En rango"))</f>
        <v/>
      </c>
      <c r="Q63" s="5">
        <f>IF(OR(I63="",J63="",M63=""),"",IF(OR(I63&lt;'Parámetros'!$B$7,J63&lt;'Parámetros'!$B$8,J63&gt;'Parámetros'!$B$9,M63&lt;'Parámetros'!$B$10,M63&gt;'Parámetros'!$B$11),"Revisar","En rango"))</f>
        <v/>
      </c>
      <c r="R63" s="5">
        <f>IF(A63="","",IF(OR(B63="",COUNT(G63:J63)&lt;4,K63="",L63="",M63=""),"Datos incompletos",IF(OR(G63&gt;'Parámetros'!$B$4,H63&lt;'Parámetros'!$B$5,H63&gt;'Parámetros'!$B$6,I63&lt;'Parámetros'!$B$7,J63&lt;'Parámetros'!$B$8,J63&gt;'Parámetros'!$B$9,K63="Sí",L63&lt;&gt;"Opera",M63&lt;'Parámetros'!$B$10,M63&gt;'Parámetros'!$B$11),"Atención","Sin alerta")))</f>
        <v/>
      </c>
      <c r="S63" s="16">
        <f>IF(R63="","",IFERROR(VLOOKUP(R63,'Parámetros'!$D$31:$E$33,2,FALSE),"Revisar configuración"))</f>
        <v/>
      </c>
      <c r="T63" s="33">
        <f>IF(B63="","",IFERROR(MAX(0,TODAY()-B63),""))</f>
        <v/>
      </c>
      <c r="U63" s="5">
        <f>IF(A63="","",IF(OR(B63="",T63=""),"",IF(T63&gt;'Parámetros'!$B$12,"Seguimiento pendiente","En plazo")))</f>
        <v/>
      </c>
    </row>
    <row r="64" ht="32" customHeight="1">
      <c r="A64" s="27" t="n"/>
      <c r="B64" s="42" t="n"/>
      <c r="C64" s="29" t="n"/>
      <c r="D64" s="29" t="n"/>
      <c r="E64" s="29" t="n"/>
      <c r="F64" s="29" t="n"/>
      <c r="G64" s="30" t="n"/>
      <c r="H64" s="30" t="n"/>
      <c r="I64" s="31" t="n"/>
      <c r="J64" s="30" t="n"/>
      <c r="K64" s="27" t="n"/>
      <c r="L64" s="27" t="n"/>
      <c r="M64" s="31" t="n"/>
      <c r="N64" s="43" t="n"/>
      <c r="O64" s="7">
        <f>IF(G64="","",IF(G64&gt;'Parámetros'!$B$4,"Sobre umbral","En rango"))</f>
        <v/>
      </c>
      <c r="P64" s="7">
        <f>IF(H64="","",IF(OR(H64&lt;'Parámetros'!$B$5,H64&gt;'Parámetros'!$B$6),"Fuera de rango","En rango"))</f>
        <v/>
      </c>
      <c r="Q64" s="7">
        <f>IF(OR(I64="",J64="",M64=""),"",IF(OR(I64&lt;'Parámetros'!$B$7,J64&lt;'Parámetros'!$B$8,J64&gt;'Parámetros'!$B$9,M64&lt;'Parámetros'!$B$10,M64&gt;'Parámetros'!$B$11),"Revisar","En rango"))</f>
        <v/>
      </c>
      <c r="R64" s="7">
        <f>IF(A64="","",IF(OR(B64="",COUNT(G64:J64)&lt;4,K64="",L64="",M64=""),"Datos incompletos",IF(OR(G64&gt;'Parámetros'!$B$4,H64&lt;'Parámetros'!$B$5,H64&gt;'Parámetros'!$B$6,I64&lt;'Parámetros'!$B$7,J64&lt;'Parámetros'!$B$8,J64&gt;'Parámetros'!$B$9,K64="Sí",L64&lt;&gt;"Opera",M64&lt;'Parámetros'!$B$10,M64&gt;'Parámetros'!$B$11),"Atención","Sin alerta")))</f>
        <v/>
      </c>
      <c r="S64" s="18">
        <f>IF(R64="","",IFERROR(VLOOKUP(R64,'Parámetros'!$D$31:$E$33,2,FALSE),"Revisar configuración"))</f>
        <v/>
      </c>
      <c r="T64" s="34">
        <f>IF(B64="","",IFERROR(MAX(0,TODAY()-B64),""))</f>
        <v/>
      </c>
      <c r="U64" s="7">
        <f>IF(A64="","",IF(OR(B64="",T64=""),"",IF(T64&gt;'Parámetros'!$B$12,"Seguimiento pendiente","En plazo")))</f>
        <v/>
      </c>
    </row>
    <row r="65" ht="32" customHeight="1">
      <c r="A65" s="27" t="n"/>
      <c r="B65" s="42" t="n"/>
      <c r="C65" s="29" t="n"/>
      <c r="D65" s="29" t="n"/>
      <c r="E65" s="29" t="n"/>
      <c r="F65" s="29" t="n"/>
      <c r="G65" s="30" t="n"/>
      <c r="H65" s="30" t="n"/>
      <c r="I65" s="31" t="n"/>
      <c r="J65" s="30" t="n"/>
      <c r="K65" s="27" t="n"/>
      <c r="L65" s="27" t="n"/>
      <c r="M65" s="31" t="n"/>
      <c r="N65" s="43" t="n"/>
      <c r="O65" s="5">
        <f>IF(G65="","",IF(G65&gt;'Parámetros'!$B$4,"Sobre umbral","En rango"))</f>
        <v/>
      </c>
      <c r="P65" s="5">
        <f>IF(H65="","",IF(OR(H65&lt;'Parámetros'!$B$5,H65&gt;'Parámetros'!$B$6),"Fuera de rango","En rango"))</f>
        <v/>
      </c>
      <c r="Q65" s="5">
        <f>IF(OR(I65="",J65="",M65=""),"",IF(OR(I65&lt;'Parámetros'!$B$7,J65&lt;'Parámetros'!$B$8,J65&gt;'Parámetros'!$B$9,M65&lt;'Parámetros'!$B$10,M65&gt;'Parámetros'!$B$11),"Revisar","En rango"))</f>
        <v/>
      </c>
      <c r="R65" s="5">
        <f>IF(A65="","",IF(OR(B65="",COUNT(G65:J65)&lt;4,K65="",L65="",M65=""),"Datos incompletos",IF(OR(G65&gt;'Parámetros'!$B$4,H65&lt;'Parámetros'!$B$5,H65&gt;'Parámetros'!$B$6,I65&lt;'Parámetros'!$B$7,J65&lt;'Parámetros'!$B$8,J65&gt;'Parámetros'!$B$9,K65="Sí",L65&lt;&gt;"Opera",M65&lt;'Parámetros'!$B$10,M65&gt;'Parámetros'!$B$11),"Atención","Sin alerta")))</f>
        <v/>
      </c>
      <c r="S65" s="16">
        <f>IF(R65="","",IFERROR(VLOOKUP(R65,'Parámetros'!$D$31:$E$33,2,FALSE),"Revisar configuración"))</f>
        <v/>
      </c>
      <c r="T65" s="33">
        <f>IF(B65="","",IFERROR(MAX(0,TODAY()-B65),""))</f>
        <v/>
      </c>
      <c r="U65" s="5">
        <f>IF(A65="","",IF(OR(B65="",T65=""),"",IF(T65&gt;'Parámetros'!$B$12,"Seguimiento pendiente","En plazo")))</f>
        <v/>
      </c>
    </row>
    <row r="66" ht="32" customHeight="1">
      <c r="A66" s="27" t="n"/>
      <c r="B66" s="42" t="n"/>
      <c r="C66" s="29" t="n"/>
      <c r="D66" s="29" t="n"/>
      <c r="E66" s="29" t="n"/>
      <c r="F66" s="29" t="n"/>
      <c r="G66" s="30" t="n"/>
      <c r="H66" s="30" t="n"/>
      <c r="I66" s="31" t="n"/>
      <c r="J66" s="30" t="n"/>
      <c r="K66" s="27" t="n"/>
      <c r="L66" s="27" t="n"/>
      <c r="M66" s="31" t="n"/>
      <c r="N66" s="43" t="n"/>
      <c r="O66" s="7">
        <f>IF(G66="","",IF(G66&gt;'Parámetros'!$B$4,"Sobre umbral","En rango"))</f>
        <v/>
      </c>
      <c r="P66" s="7">
        <f>IF(H66="","",IF(OR(H66&lt;'Parámetros'!$B$5,H66&gt;'Parámetros'!$B$6),"Fuera de rango","En rango"))</f>
        <v/>
      </c>
      <c r="Q66" s="7">
        <f>IF(OR(I66="",J66="",M66=""),"",IF(OR(I66&lt;'Parámetros'!$B$7,J66&lt;'Parámetros'!$B$8,J66&gt;'Parámetros'!$B$9,M66&lt;'Parámetros'!$B$10,M66&gt;'Parámetros'!$B$11),"Revisar","En rango"))</f>
        <v/>
      </c>
      <c r="R66" s="7">
        <f>IF(A66="","",IF(OR(B66="",COUNT(G66:J66)&lt;4,K66="",L66="",M66=""),"Datos incompletos",IF(OR(G66&gt;'Parámetros'!$B$4,H66&lt;'Parámetros'!$B$5,H66&gt;'Parámetros'!$B$6,I66&lt;'Parámetros'!$B$7,J66&lt;'Parámetros'!$B$8,J66&gt;'Parámetros'!$B$9,K66="Sí",L66&lt;&gt;"Opera",M66&lt;'Parámetros'!$B$10,M66&gt;'Parámetros'!$B$11),"Atención","Sin alerta")))</f>
        <v/>
      </c>
      <c r="S66" s="18">
        <f>IF(R66="","",IFERROR(VLOOKUP(R66,'Parámetros'!$D$31:$E$33,2,FALSE),"Revisar configuración"))</f>
        <v/>
      </c>
      <c r="T66" s="34">
        <f>IF(B66="","",IFERROR(MAX(0,TODAY()-B66),""))</f>
        <v/>
      </c>
      <c r="U66" s="7">
        <f>IF(A66="","",IF(OR(B66="",T66=""),"",IF(T66&gt;'Parámetros'!$B$12,"Seguimiento pendiente","En plazo")))</f>
        <v/>
      </c>
    </row>
    <row r="67" ht="32" customHeight="1">
      <c r="A67" s="27" t="n"/>
      <c r="B67" s="42" t="n"/>
      <c r="C67" s="29" t="n"/>
      <c r="D67" s="29" t="n"/>
      <c r="E67" s="29" t="n"/>
      <c r="F67" s="29" t="n"/>
      <c r="G67" s="30" t="n"/>
      <c r="H67" s="30" t="n"/>
      <c r="I67" s="31" t="n"/>
      <c r="J67" s="30" t="n"/>
      <c r="K67" s="27" t="n"/>
      <c r="L67" s="27" t="n"/>
      <c r="M67" s="31" t="n"/>
      <c r="N67" s="43" t="n"/>
      <c r="O67" s="5">
        <f>IF(G67="","",IF(G67&gt;'Parámetros'!$B$4,"Sobre umbral","En rango"))</f>
        <v/>
      </c>
      <c r="P67" s="5">
        <f>IF(H67="","",IF(OR(H67&lt;'Parámetros'!$B$5,H67&gt;'Parámetros'!$B$6),"Fuera de rango","En rango"))</f>
        <v/>
      </c>
      <c r="Q67" s="5">
        <f>IF(OR(I67="",J67="",M67=""),"",IF(OR(I67&lt;'Parámetros'!$B$7,J67&lt;'Parámetros'!$B$8,J67&gt;'Parámetros'!$B$9,M67&lt;'Parámetros'!$B$10,M67&gt;'Parámetros'!$B$11),"Revisar","En rango"))</f>
        <v/>
      </c>
      <c r="R67" s="5">
        <f>IF(A67="","",IF(OR(B67="",COUNT(G67:J67)&lt;4,K67="",L67="",M67=""),"Datos incompletos",IF(OR(G67&gt;'Parámetros'!$B$4,H67&lt;'Parámetros'!$B$5,H67&gt;'Parámetros'!$B$6,I67&lt;'Parámetros'!$B$7,J67&lt;'Parámetros'!$B$8,J67&gt;'Parámetros'!$B$9,K67="Sí",L67&lt;&gt;"Opera",M67&lt;'Parámetros'!$B$10,M67&gt;'Parámetros'!$B$11),"Atención","Sin alerta")))</f>
        <v/>
      </c>
      <c r="S67" s="16">
        <f>IF(R67="","",IFERROR(VLOOKUP(R67,'Parámetros'!$D$31:$E$33,2,FALSE),"Revisar configuración"))</f>
        <v/>
      </c>
      <c r="T67" s="33">
        <f>IF(B67="","",IFERROR(MAX(0,TODAY()-B67),""))</f>
        <v/>
      </c>
      <c r="U67" s="5">
        <f>IF(A67="","",IF(OR(B67="",T67=""),"",IF(T67&gt;'Parámetros'!$B$12,"Seguimiento pendiente","En plazo")))</f>
        <v/>
      </c>
    </row>
    <row r="68" ht="32" customHeight="1">
      <c r="A68" s="27" t="n"/>
      <c r="B68" s="42" t="n"/>
      <c r="C68" s="29" t="n"/>
      <c r="D68" s="29" t="n"/>
      <c r="E68" s="29" t="n"/>
      <c r="F68" s="29" t="n"/>
      <c r="G68" s="30" t="n"/>
      <c r="H68" s="30" t="n"/>
      <c r="I68" s="31" t="n"/>
      <c r="J68" s="30" t="n"/>
      <c r="K68" s="27" t="n"/>
      <c r="L68" s="27" t="n"/>
      <c r="M68" s="31" t="n"/>
      <c r="N68" s="43" t="n"/>
      <c r="O68" s="7">
        <f>IF(G68="","",IF(G68&gt;'Parámetros'!$B$4,"Sobre umbral","En rango"))</f>
        <v/>
      </c>
      <c r="P68" s="7">
        <f>IF(H68="","",IF(OR(H68&lt;'Parámetros'!$B$5,H68&gt;'Parámetros'!$B$6),"Fuera de rango","En rango"))</f>
        <v/>
      </c>
      <c r="Q68" s="7">
        <f>IF(OR(I68="",J68="",M68=""),"",IF(OR(I68&lt;'Parámetros'!$B$7,J68&lt;'Parámetros'!$B$8,J68&gt;'Parámetros'!$B$9,M68&lt;'Parámetros'!$B$10,M68&gt;'Parámetros'!$B$11),"Revisar","En rango"))</f>
        <v/>
      </c>
      <c r="R68" s="7">
        <f>IF(A68="","",IF(OR(B68="",COUNT(G68:J68)&lt;4,K68="",L68="",M68=""),"Datos incompletos",IF(OR(G68&gt;'Parámetros'!$B$4,H68&lt;'Parámetros'!$B$5,H68&gt;'Parámetros'!$B$6,I68&lt;'Parámetros'!$B$7,J68&lt;'Parámetros'!$B$8,J68&gt;'Parámetros'!$B$9,K68="Sí",L68&lt;&gt;"Opera",M68&lt;'Parámetros'!$B$10,M68&gt;'Parámetros'!$B$11),"Atención","Sin alerta")))</f>
        <v/>
      </c>
      <c r="S68" s="18">
        <f>IF(R68="","",IFERROR(VLOOKUP(R68,'Parámetros'!$D$31:$E$33,2,FALSE),"Revisar configuración"))</f>
        <v/>
      </c>
      <c r="T68" s="34">
        <f>IF(B68="","",IFERROR(MAX(0,TODAY()-B68),""))</f>
        <v/>
      </c>
      <c r="U68" s="7">
        <f>IF(A68="","",IF(OR(B68="",T68=""),"",IF(T68&gt;'Parámetros'!$B$12,"Seguimiento pendiente","En plazo")))</f>
        <v/>
      </c>
    </row>
    <row r="69" ht="32" customHeight="1">
      <c r="A69" s="27" t="n"/>
      <c r="B69" s="42" t="n"/>
      <c r="C69" s="29" t="n"/>
      <c r="D69" s="29" t="n"/>
      <c r="E69" s="29" t="n"/>
      <c r="F69" s="29" t="n"/>
      <c r="G69" s="30" t="n"/>
      <c r="H69" s="30" t="n"/>
      <c r="I69" s="31" t="n"/>
      <c r="J69" s="30" t="n"/>
      <c r="K69" s="27" t="n"/>
      <c r="L69" s="27" t="n"/>
      <c r="M69" s="31" t="n"/>
      <c r="N69" s="43" t="n"/>
      <c r="O69" s="5">
        <f>IF(G69="","",IF(G69&gt;'Parámetros'!$B$4,"Sobre umbral","En rango"))</f>
        <v/>
      </c>
      <c r="P69" s="5">
        <f>IF(H69="","",IF(OR(H69&lt;'Parámetros'!$B$5,H69&gt;'Parámetros'!$B$6),"Fuera de rango","En rango"))</f>
        <v/>
      </c>
      <c r="Q69" s="5">
        <f>IF(OR(I69="",J69="",M69=""),"",IF(OR(I69&lt;'Parámetros'!$B$7,J69&lt;'Parámetros'!$B$8,J69&gt;'Parámetros'!$B$9,M69&lt;'Parámetros'!$B$10,M69&gt;'Parámetros'!$B$11),"Revisar","En rango"))</f>
        <v/>
      </c>
      <c r="R69" s="5">
        <f>IF(A69="","",IF(OR(B69="",COUNT(G69:J69)&lt;4,K69="",L69="",M69=""),"Datos incompletos",IF(OR(G69&gt;'Parámetros'!$B$4,H69&lt;'Parámetros'!$B$5,H69&gt;'Parámetros'!$B$6,I69&lt;'Parámetros'!$B$7,J69&lt;'Parámetros'!$B$8,J69&gt;'Parámetros'!$B$9,K69="Sí",L69&lt;&gt;"Opera",M69&lt;'Parámetros'!$B$10,M69&gt;'Parámetros'!$B$11),"Atención","Sin alerta")))</f>
        <v/>
      </c>
      <c r="S69" s="16">
        <f>IF(R69="","",IFERROR(VLOOKUP(R69,'Parámetros'!$D$31:$E$33,2,FALSE),"Revisar configuración"))</f>
        <v/>
      </c>
      <c r="T69" s="33">
        <f>IF(B69="","",IFERROR(MAX(0,TODAY()-B69),""))</f>
        <v/>
      </c>
      <c r="U69" s="5">
        <f>IF(A69="","",IF(OR(B69="",T69=""),"",IF(T69&gt;'Parámetros'!$B$12,"Seguimiento pendiente","En plazo")))</f>
        <v/>
      </c>
    </row>
    <row r="70" ht="32" customHeight="1">
      <c r="A70" s="27" t="n"/>
      <c r="B70" s="42" t="n"/>
      <c r="C70" s="29" t="n"/>
      <c r="D70" s="29" t="n"/>
      <c r="E70" s="29" t="n"/>
      <c r="F70" s="29" t="n"/>
      <c r="G70" s="30" t="n"/>
      <c r="H70" s="30" t="n"/>
      <c r="I70" s="31" t="n"/>
      <c r="J70" s="30" t="n"/>
      <c r="K70" s="27" t="n"/>
      <c r="L70" s="27" t="n"/>
      <c r="M70" s="31" t="n"/>
      <c r="N70" s="43" t="n"/>
      <c r="O70" s="7">
        <f>IF(G70="","",IF(G70&gt;'Parámetros'!$B$4,"Sobre umbral","En rango"))</f>
        <v/>
      </c>
      <c r="P70" s="7">
        <f>IF(H70="","",IF(OR(H70&lt;'Parámetros'!$B$5,H70&gt;'Parámetros'!$B$6),"Fuera de rango","En rango"))</f>
        <v/>
      </c>
      <c r="Q70" s="7">
        <f>IF(OR(I70="",J70="",M70=""),"",IF(OR(I70&lt;'Parámetros'!$B$7,J70&lt;'Parámetros'!$B$8,J70&gt;'Parámetros'!$B$9,M70&lt;'Parámetros'!$B$10,M70&gt;'Parámetros'!$B$11),"Revisar","En rango"))</f>
        <v/>
      </c>
      <c r="R70" s="7">
        <f>IF(A70="","",IF(OR(B70="",COUNT(G70:J70)&lt;4,K70="",L70="",M70=""),"Datos incompletos",IF(OR(G70&gt;'Parámetros'!$B$4,H70&lt;'Parámetros'!$B$5,H70&gt;'Parámetros'!$B$6,I70&lt;'Parámetros'!$B$7,J70&lt;'Parámetros'!$B$8,J70&gt;'Parámetros'!$B$9,K70="Sí",L70&lt;&gt;"Opera",M70&lt;'Parámetros'!$B$10,M70&gt;'Parámetros'!$B$11),"Atención","Sin alerta")))</f>
        <v/>
      </c>
      <c r="S70" s="18">
        <f>IF(R70="","",IFERROR(VLOOKUP(R70,'Parámetros'!$D$31:$E$33,2,FALSE),"Revisar configuración"))</f>
        <v/>
      </c>
      <c r="T70" s="34">
        <f>IF(B70="","",IFERROR(MAX(0,TODAY()-B70),""))</f>
        <v/>
      </c>
      <c r="U70" s="7">
        <f>IF(A70="","",IF(OR(B70="",T70=""),"",IF(T70&gt;'Parámetros'!$B$12,"Seguimiento pendiente","En plazo")))</f>
        <v/>
      </c>
    </row>
    <row r="71" ht="32" customHeight="1">
      <c r="A71" s="27" t="n"/>
      <c r="B71" s="42" t="n"/>
      <c r="C71" s="29" t="n"/>
      <c r="D71" s="29" t="n"/>
      <c r="E71" s="29" t="n"/>
      <c r="F71" s="29" t="n"/>
      <c r="G71" s="30" t="n"/>
      <c r="H71" s="30" t="n"/>
      <c r="I71" s="31" t="n"/>
      <c r="J71" s="30" t="n"/>
      <c r="K71" s="27" t="n"/>
      <c r="L71" s="27" t="n"/>
      <c r="M71" s="31" t="n"/>
      <c r="N71" s="43" t="n"/>
      <c r="O71" s="5">
        <f>IF(G71="","",IF(G71&gt;'Parámetros'!$B$4,"Sobre umbral","En rango"))</f>
        <v/>
      </c>
      <c r="P71" s="5">
        <f>IF(H71="","",IF(OR(H71&lt;'Parámetros'!$B$5,H71&gt;'Parámetros'!$B$6),"Fuera de rango","En rango"))</f>
        <v/>
      </c>
      <c r="Q71" s="5">
        <f>IF(OR(I71="",J71="",M71=""),"",IF(OR(I71&lt;'Parámetros'!$B$7,J71&lt;'Parámetros'!$B$8,J71&gt;'Parámetros'!$B$9,M71&lt;'Parámetros'!$B$10,M71&gt;'Parámetros'!$B$11),"Revisar","En rango"))</f>
        <v/>
      </c>
      <c r="R71" s="5">
        <f>IF(A71="","",IF(OR(B71="",COUNT(G71:J71)&lt;4,K71="",L71="",M71=""),"Datos incompletos",IF(OR(G71&gt;'Parámetros'!$B$4,H71&lt;'Parámetros'!$B$5,H71&gt;'Parámetros'!$B$6,I71&lt;'Parámetros'!$B$7,J71&lt;'Parámetros'!$B$8,J71&gt;'Parámetros'!$B$9,K71="Sí",L71&lt;&gt;"Opera",M71&lt;'Parámetros'!$B$10,M71&gt;'Parámetros'!$B$11),"Atención","Sin alerta")))</f>
        <v/>
      </c>
      <c r="S71" s="16">
        <f>IF(R71="","",IFERROR(VLOOKUP(R71,'Parámetros'!$D$31:$E$33,2,FALSE),"Revisar configuración"))</f>
        <v/>
      </c>
      <c r="T71" s="33">
        <f>IF(B71="","",IFERROR(MAX(0,TODAY()-B71),""))</f>
        <v/>
      </c>
      <c r="U71" s="5">
        <f>IF(A71="","",IF(OR(B71="",T71=""),"",IF(T71&gt;'Parámetros'!$B$12,"Seguimiento pendiente","En plazo")))</f>
        <v/>
      </c>
    </row>
    <row r="72" ht="32" customHeight="1">
      <c r="A72" s="27" t="n"/>
      <c r="B72" s="42" t="n"/>
      <c r="C72" s="29" t="n"/>
      <c r="D72" s="29" t="n"/>
      <c r="E72" s="29" t="n"/>
      <c r="F72" s="29" t="n"/>
      <c r="G72" s="30" t="n"/>
      <c r="H72" s="30" t="n"/>
      <c r="I72" s="31" t="n"/>
      <c r="J72" s="30" t="n"/>
      <c r="K72" s="27" t="n"/>
      <c r="L72" s="27" t="n"/>
      <c r="M72" s="31" t="n"/>
      <c r="N72" s="43" t="n"/>
      <c r="O72" s="7">
        <f>IF(G72="","",IF(G72&gt;'Parámetros'!$B$4,"Sobre umbral","En rango"))</f>
        <v/>
      </c>
      <c r="P72" s="7">
        <f>IF(H72="","",IF(OR(H72&lt;'Parámetros'!$B$5,H72&gt;'Parámetros'!$B$6),"Fuera de rango","En rango"))</f>
        <v/>
      </c>
      <c r="Q72" s="7">
        <f>IF(OR(I72="",J72="",M72=""),"",IF(OR(I72&lt;'Parámetros'!$B$7,J72&lt;'Parámetros'!$B$8,J72&gt;'Parámetros'!$B$9,M72&lt;'Parámetros'!$B$10,M72&gt;'Parámetros'!$B$11),"Revisar","En rango"))</f>
        <v/>
      </c>
      <c r="R72" s="7">
        <f>IF(A72="","",IF(OR(B72="",COUNT(G72:J72)&lt;4,K72="",L72="",M72=""),"Datos incompletos",IF(OR(G72&gt;'Parámetros'!$B$4,H72&lt;'Parámetros'!$B$5,H72&gt;'Parámetros'!$B$6,I72&lt;'Parámetros'!$B$7,J72&lt;'Parámetros'!$B$8,J72&gt;'Parámetros'!$B$9,K72="Sí",L72&lt;&gt;"Opera",M72&lt;'Parámetros'!$B$10,M72&gt;'Parámetros'!$B$11),"Atención","Sin alerta")))</f>
        <v/>
      </c>
      <c r="S72" s="18">
        <f>IF(R72="","",IFERROR(VLOOKUP(R72,'Parámetros'!$D$31:$E$33,2,FALSE),"Revisar configuración"))</f>
        <v/>
      </c>
      <c r="T72" s="34">
        <f>IF(B72="","",IFERROR(MAX(0,TODAY()-B72),""))</f>
        <v/>
      </c>
      <c r="U72" s="7">
        <f>IF(A72="","",IF(OR(B72="",T72=""),"",IF(T72&gt;'Parámetros'!$B$12,"Seguimiento pendiente","En plazo")))</f>
        <v/>
      </c>
    </row>
    <row r="73" ht="32" customHeight="1">
      <c r="A73" s="27" t="n"/>
      <c r="B73" s="42" t="n"/>
      <c r="C73" s="29" t="n"/>
      <c r="D73" s="29" t="n"/>
      <c r="E73" s="29" t="n"/>
      <c r="F73" s="29" t="n"/>
      <c r="G73" s="30" t="n"/>
      <c r="H73" s="30" t="n"/>
      <c r="I73" s="31" t="n"/>
      <c r="J73" s="30" t="n"/>
      <c r="K73" s="27" t="n"/>
      <c r="L73" s="27" t="n"/>
      <c r="M73" s="31" t="n"/>
      <c r="N73" s="43" t="n"/>
      <c r="O73" s="5">
        <f>IF(G73="","",IF(G73&gt;'Parámetros'!$B$4,"Sobre umbral","En rango"))</f>
        <v/>
      </c>
      <c r="P73" s="5">
        <f>IF(H73="","",IF(OR(H73&lt;'Parámetros'!$B$5,H73&gt;'Parámetros'!$B$6),"Fuera de rango","En rango"))</f>
        <v/>
      </c>
      <c r="Q73" s="5">
        <f>IF(OR(I73="",J73="",M73=""),"",IF(OR(I73&lt;'Parámetros'!$B$7,J73&lt;'Parámetros'!$B$8,J73&gt;'Parámetros'!$B$9,M73&lt;'Parámetros'!$B$10,M73&gt;'Parámetros'!$B$11),"Revisar","En rango"))</f>
        <v/>
      </c>
      <c r="R73" s="5">
        <f>IF(A73="","",IF(OR(B73="",COUNT(G73:J73)&lt;4,K73="",L73="",M73=""),"Datos incompletos",IF(OR(G73&gt;'Parámetros'!$B$4,H73&lt;'Parámetros'!$B$5,H73&gt;'Parámetros'!$B$6,I73&lt;'Parámetros'!$B$7,J73&lt;'Parámetros'!$B$8,J73&gt;'Parámetros'!$B$9,K73="Sí",L73&lt;&gt;"Opera",M73&lt;'Parámetros'!$B$10,M73&gt;'Parámetros'!$B$11),"Atención","Sin alerta")))</f>
        <v/>
      </c>
      <c r="S73" s="16">
        <f>IF(R73="","",IFERROR(VLOOKUP(R73,'Parámetros'!$D$31:$E$33,2,FALSE),"Revisar configuración"))</f>
        <v/>
      </c>
      <c r="T73" s="33">
        <f>IF(B73="","",IFERROR(MAX(0,TODAY()-B73),""))</f>
        <v/>
      </c>
      <c r="U73" s="5">
        <f>IF(A73="","",IF(OR(B73="",T73=""),"",IF(T73&gt;'Parámetros'!$B$12,"Seguimiento pendiente","En plazo")))</f>
        <v/>
      </c>
    </row>
    <row r="74" ht="32" customHeight="1">
      <c r="A74" s="27" t="n"/>
      <c r="B74" s="42" t="n"/>
      <c r="C74" s="29" t="n"/>
      <c r="D74" s="29" t="n"/>
      <c r="E74" s="29" t="n"/>
      <c r="F74" s="29" t="n"/>
      <c r="G74" s="30" t="n"/>
      <c r="H74" s="30" t="n"/>
      <c r="I74" s="31" t="n"/>
      <c r="J74" s="30" t="n"/>
      <c r="K74" s="27" t="n"/>
      <c r="L74" s="27" t="n"/>
      <c r="M74" s="31" t="n"/>
      <c r="N74" s="43" t="n"/>
      <c r="O74" s="7">
        <f>IF(G74="","",IF(G74&gt;'Parámetros'!$B$4,"Sobre umbral","En rango"))</f>
        <v/>
      </c>
      <c r="P74" s="7">
        <f>IF(H74="","",IF(OR(H74&lt;'Parámetros'!$B$5,H74&gt;'Parámetros'!$B$6),"Fuera de rango","En rango"))</f>
        <v/>
      </c>
      <c r="Q74" s="7">
        <f>IF(OR(I74="",J74="",M74=""),"",IF(OR(I74&lt;'Parámetros'!$B$7,J74&lt;'Parámetros'!$B$8,J74&gt;'Parámetros'!$B$9,M74&lt;'Parámetros'!$B$10,M74&gt;'Parámetros'!$B$11),"Revisar","En rango"))</f>
        <v/>
      </c>
      <c r="R74" s="7">
        <f>IF(A74="","",IF(OR(B74="",COUNT(G74:J74)&lt;4,K74="",L74="",M74=""),"Datos incompletos",IF(OR(G74&gt;'Parámetros'!$B$4,H74&lt;'Parámetros'!$B$5,H74&gt;'Parámetros'!$B$6,I74&lt;'Parámetros'!$B$7,J74&lt;'Parámetros'!$B$8,J74&gt;'Parámetros'!$B$9,K74="Sí",L74&lt;&gt;"Opera",M74&lt;'Parámetros'!$B$10,M74&gt;'Parámetros'!$B$11),"Atención","Sin alerta")))</f>
        <v/>
      </c>
      <c r="S74" s="18">
        <f>IF(R74="","",IFERROR(VLOOKUP(R74,'Parámetros'!$D$31:$E$33,2,FALSE),"Revisar configuración"))</f>
        <v/>
      </c>
      <c r="T74" s="34">
        <f>IF(B74="","",IFERROR(MAX(0,TODAY()-B74),""))</f>
        <v/>
      </c>
      <c r="U74" s="7">
        <f>IF(A74="","",IF(OR(B74="",T74=""),"",IF(T74&gt;'Parámetros'!$B$12,"Seguimiento pendiente","En plazo")))</f>
        <v/>
      </c>
    </row>
    <row r="75" ht="32" customHeight="1">
      <c r="A75" s="27" t="n"/>
      <c r="B75" s="42" t="n"/>
      <c r="C75" s="29" t="n"/>
      <c r="D75" s="29" t="n"/>
      <c r="E75" s="29" t="n"/>
      <c r="F75" s="29" t="n"/>
      <c r="G75" s="30" t="n"/>
      <c r="H75" s="30" t="n"/>
      <c r="I75" s="31" t="n"/>
      <c r="J75" s="30" t="n"/>
      <c r="K75" s="27" t="n"/>
      <c r="L75" s="27" t="n"/>
      <c r="M75" s="31" t="n"/>
      <c r="N75" s="43" t="n"/>
      <c r="O75" s="5">
        <f>IF(G75="","",IF(G75&gt;'Parámetros'!$B$4,"Sobre umbral","En rango"))</f>
        <v/>
      </c>
      <c r="P75" s="5">
        <f>IF(H75="","",IF(OR(H75&lt;'Parámetros'!$B$5,H75&gt;'Parámetros'!$B$6),"Fuera de rango","En rango"))</f>
        <v/>
      </c>
      <c r="Q75" s="5">
        <f>IF(OR(I75="",J75="",M75=""),"",IF(OR(I75&lt;'Parámetros'!$B$7,J75&lt;'Parámetros'!$B$8,J75&gt;'Parámetros'!$B$9,M75&lt;'Parámetros'!$B$10,M75&gt;'Parámetros'!$B$11),"Revisar","En rango"))</f>
        <v/>
      </c>
      <c r="R75" s="5">
        <f>IF(A75="","",IF(OR(B75="",COUNT(G75:J75)&lt;4,K75="",L75="",M75=""),"Datos incompletos",IF(OR(G75&gt;'Parámetros'!$B$4,H75&lt;'Parámetros'!$B$5,H75&gt;'Parámetros'!$B$6,I75&lt;'Parámetros'!$B$7,J75&lt;'Parámetros'!$B$8,J75&gt;'Parámetros'!$B$9,K75="Sí",L75&lt;&gt;"Opera",M75&lt;'Parámetros'!$B$10,M75&gt;'Parámetros'!$B$11),"Atención","Sin alerta")))</f>
        <v/>
      </c>
      <c r="S75" s="16">
        <f>IF(R75="","",IFERROR(VLOOKUP(R75,'Parámetros'!$D$31:$E$33,2,FALSE),"Revisar configuración"))</f>
        <v/>
      </c>
      <c r="T75" s="33">
        <f>IF(B75="","",IFERROR(MAX(0,TODAY()-B75),""))</f>
        <v/>
      </c>
      <c r="U75" s="5">
        <f>IF(A75="","",IF(OR(B75="",T75=""),"",IF(T75&gt;'Parámetros'!$B$12,"Seguimiento pendiente","En plazo")))</f>
        <v/>
      </c>
    </row>
    <row r="76" ht="32" customHeight="1">
      <c r="A76" s="27" t="n"/>
      <c r="B76" s="42" t="n"/>
      <c r="C76" s="29" t="n"/>
      <c r="D76" s="29" t="n"/>
      <c r="E76" s="29" t="n"/>
      <c r="F76" s="29" t="n"/>
      <c r="G76" s="30" t="n"/>
      <c r="H76" s="30" t="n"/>
      <c r="I76" s="31" t="n"/>
      <c r="J76" s="30" t="n"/>
      <c r="K76" s="27" t="n"/>
      <c r="L76" s="27" t="n"/>
      <c r="M76" s="31" t="n"/>
      <c r="N76" s="43" t="n"/>
      <c r="O76" s="7">
        <f>IF(G76="","",IF(G76&gt;'Parámetros'!$B$4,"Sobre umbral","En rango"))</f>
        <v/>
      </c>
      <c r="P76" s="7">
        <f>IF(H76="","",IF(OR(H76&lt;'Parámetros'!$B$5,H76&gt;'Parámetros'!$B$6),"Fuera de rango","En rango"))</f>
        <v/>
      </c>
      <c r="Q76" s="7">
        <f>IF(OR(I76="",J76="",M76=""),"",IF(OR(I76&lt;'Parámetros'!$B$7,J76&lt;'Parámetros'!$B$8,J76&gt;'Parámetros'!$B$9,M76&lt;'Parámetros'!$B$10,M76&gt;'Parámetros'!$B$11),"Revisar","En rango"))</f>
        <v/>
      </c>
      <c r="R76" s="7">
        <f>IF(A76="","",IF(OR(B76="",COUNT(G76:J76)&lt;4,K76="",L76="",M76=""),"Datos incompletos",IF(OR(G76&gt;'Parámetros'!$B$4,H76&lt;'Parámetros'!$B$5,H76&gt;'Parámetros'!$B$6,I76&lt;'Parámetros'!$B$7,J76&lt;'Parámetros'!$B$8,J76&gt;'Parámetros'!$B$9,K76="Sí",L76&lt;&gt;"Opera",M76&lt;'Parámetros'!$B$10,M76&gt;'Parámetros'!$B$11),"Atención","Sin alerta")))</f>
        <v/>
      </c>
      <c r="S76" s="18">
        <f>IF(R76="","",IFERROR(VLOOKUP(R76,'Parámetros'!$D$31:$E$33,2,FALSE),"Revisar configuración"))</f>
        <v/>
      </c>
      <c r="T76" s="34">
        <f>IF(B76="","",IFERROR(MAX(0,TODAY()-B76),""))</f>
        <v/>
      </c>
      <c r="U76" s="7">
        <f>IF(A76="","",IF(OR(B76="",T76=""),"",IF(T76&gt;'Parámetros'!$B$12,"Seguimiento pendiente","En plazo")))</f>
        <v/>
      </c>
    </row>
    <row r="77" ht="32" customHeight="1">
      <c r="A77" s="27" t="n"/>
      <c r="B77" s="42" t="n"/>
      <c r="C77" s="29" t="n"/>
      <c r="D77" s="29" t="n"/>
      <c r="E77" s="29" t="n"/>
      <c r="F77" s="29" t="n"/>
      <c r="G77" s="30" t="n"/>
      <c r="H77" s="30" t="n"/>
      <c r="I77" s="31" t="n"/>
      <c r="J77" s="30" t="n"/>
      <c r="K77" s="27" t="n"/>
      <c r="L77" s="27" t="n"/>
      <c r="M77" s="31" t="n"/>
      <c r="N77" s="43" t="n"/>
      <c r="O77" s="5">
        <f>IF(G77="","",IF(G77&gt;'Parámetros'!$B$4,"Sobre umbral","En rango"))</f>
        <v/>
      </c>
      <c r="P77" s="5">
        <f>IF(H77="","",IF(OR(H77&lt;'Parámetros'!$B$5,H77&gt;'Parámetros'!$B$6),"Fuera de rango","En rango"))</f>
        <v/>
      </c>
      <c r="Q77" s="5">
        <f>IF(OR(I77="",J77="",M77=""),"",IF(OR(I77&lt;'Parámetros'!$B$7,J77&lt;'Parámetros'!$B$8,J77&gt;'Parámetros'!$B$9,M77&lt;'Parámetros'!$B$10,M77&gt;'Parámetros'!$B$11),"Revisar","En rango"))</f>
        <v/>
      </c>
      <c r="R77" s="5">
        <f>IF(A77="","",IF(OR(B77="",COUNT(G77:J77)&lt;4,K77="",L77="",M77=""),"Datos incompletos",IF(OR(G77&gt;'Parámetros'!$B$4,H77&lt;'Parámetros'!$B$5,H77&gt;'Parámetros'!$B$6,I77&lt;'Parámetros'!$B$7,J77&lt;'Parámetros'!$B$8,J77&gt;'Parámetros'!$B$9,K77="Sí",L77&lt;&gt;"Opera",M77&lt;'Parámetros'!$B$10,M77&gt;'Parámetros'!$B$11),"Atención","Sin alerta")))</f>
        <v/>
      </c>
      <c r="S77" s="16">
        <f>IF(R77="","",IFERROR(VLOOKUP(R77,'Parámetros'!$D$31:$E$33,2,FALSE),"Revisar configuración"))</f>
        <v/>
      </c>
      <c r="T77" s="33">
        <f>IF(B77="","",IFERROR(MAX(0,TODAY()-B77),""))</f>
        <v/>
      </c>
      <c r="U77" s="5">
        <f>IF(A77="","",IF(OR(B77="",T77=""),"",IF(T77&gt;'Parámetros'!$B$12,"Seguimiento pendiente","En plazo")))</f>
        <v/>
      </c>
    </row>
    <row r="78" ht="32" customHeight="1">
      <c r="A78" s="27" t="n"/>
      <c r="B78" s="42" t="n"/>
      <c r="C78" s="29" t="n"/>
      <c r="D78" s="29" t="n"/>
      <c r="E78" s="29" t="n"/>
      <c r="F78" s="29" t="n"/>
      <c r="G78" s="30" t="n"/>
      <c r="H78" s="30" t="n"/>
      <c r="I78" s="31" t="n"/>
      <c r="J78" s="30" t="n"/>
      <c r="K78" s="27" t="n"/>
      <c r="L78" s="27" t="n"/>
      <c r="M78" s="31" t="n"/>
      <c r="N78" s="43" t="n"/>
      <c r="O78" s="7">
        <f>IF(G78="","",IF(G78&gt;'Parámetros'!$B$4,"Sobre umbral","En rango"))</f>
        <v/>
      </c>
      <c r="P78" s="7">
        <f>IF(H78="","",IF(OR(H78&lt;'Parámetros'!$B$5,H78&gt;'Parámetros'!$B$6),"Fuera de rango","En rango"))</f>
        <v/>
      </c>
      <c r="Q78" s="7">
        <f>IF(OR(I78="",J78="",M78=""),"",IF(OR(I78&lt;'Parámetros'!$B$7,J78&lt;'Parámetros'!$B$8,J78&gt;'Parámetros'!$B$9,M78&lt;'Parámetros'!$B$10,M78&gt;'Parámetros'!$B$11),"Revisar","En rango"))</f>
        <v/>
      </c>
      <c r="R78" s="7">
        <f>IF(A78="","",IF(OR(B78="",COUNT(G78:J78)&lt;4,K78="",L78="",M78=""),"Datos incompletos",IF(OR(G78&gt;'Parámetros'!$B$4,H78&lt;'Parámetros'!$B$5,H78&gt;'Parámetros'!$B$6,I78&lt;'Parámetros'!$B$7,J78&lt;'Parámetros'!$B$8,J78&gt;'Parámetros'!$B$9,K78="Sí",L78&lt;&gt;"Opera",M78&lt;'Parámetros'!$B$10,M78&gt;'Parámetros'!$B$11),"Atención","Sin alerta")))</f>
        <v/>
      </c>
      <c r="S78" s="18">
        <f>IF(R78="","",IFERROR(VLOOKUP(R78,'Parámetros'!$D$31:$E$33,2,FALSE),"Revisar configuración"))</f>
        <v/>
      </c>
      <c r="T78" s="34">
        <f>IF(B78="","",IFERROR(MAX(0,TODAY()-B78),""))</f>
        <v/>
      </c>
      <c r="U78" s="7">
        <f>IF(A78="","",IF(OR(B78="",T78=""),"",IF(T78&gt;'Parámetros'!$B$12,"Seguimiento pendiente","En plazo")))</f>
        <v/>
      </c>
    </row>
    <row r="79" ht="32" customHeight="1">
      <c r="A79" s="27" t="n"/>
      <c r="B79" s="42" t="n"/>
      <c r="C79" s="29" t="n"/>
      <c r="D79" s="29" t="n"/>
      <c r="E79" s="29" t="n"/>
      <c r="F79" s="29" t="n"/>
      <c r="G79" s="30" t="n"/>
      <c r="H79" s="30" t="n"/>
      <c r="I79" s="31" t="n"/>
      <c r="J79" s="30" t="n"/>
      <c r="K79" s="27" t="n"/>
      <c r="L79" s="27" t="n"/>
      <c r="M79" s="31" t="n"/>
      <c r="N79" s="43" t="n"/>
      <c r="O79" s="5">
        <f>IF(G79="","",IF(G79&gt;'Parámetros'!$B$4,"Sobre umbral","En rango"))</f>
        <v/>
      </c>
      <c r="P79" s="5">
        <f>IF(H79="","",IF(OR(H79&lt;'Parámetros'!$B$5,H79&gt;'Parámetros'!$B$6),"Fuera de rango","En rango"))</f>
        <v/>
      </c>
      <c r="Q79" s="5">
        <f>IF(OR(I79="",J79="",M79=""),"",IF(OR(I79&lt;'Parámetros'!$B$7,J79&lt;'Parámetros'!$B$8,J79&gt;'Parámetros'!$B$9,M79&lt;'Parámetros'!$B$10,M79&gt;'Parámetros'!$B$11),"Revisar","En rango"))</f>
        <v/>
      </c>
      <c r="R79" s="5">
        <f>IF(A79="","",IF(OR(B79="",COUNT(G79:J79)&lt;4,K79="",L79="",M79=""),"Datos incompletos",IF(OR(G79&gt;'Parámetros'!$B$4,H79&lt;'Parámetros'!$B$5,H79&gt;'Parámetros'!$B$6,I79&lt;'Parámetros'!$B$7,J79&lt;'Parámetros'!$B$8,J79&gt;'Parámetros'!$B$9,K79="Sí",L79&lt;&gt;"Opera",M79&lt;'Parámetros'!$B$10,M79&gt;'Parámetros'!$B$11),"Atención","Sin alerta")))</f>
        <v/>
      </c>
      <c r="S79" s="16">
        <f>IF(R79="","",IFERROR(VLOOKUP(R79,'Parámetros'!$D$31:$E$33,2,FALSE),"Revisar configuración"))</f>
        <v/>
      </c>
      <c r="T79" s="33">
        <f>IF(B79="","",IFERROR(MAX(0,TODAY()-B79),""))</f>
        <v/>
      </c>
      <c r="U79" s="5">
        <f>IF(A79="","",IF(OR(B79="",T79=""),"",IF(T79&gt;'Parámetros'!$B$12,"Seguimiento pendiente","En plazo")))</f>
        <v/>
      </c>
    </row>
    <row r="80" ht="32" customHeight="1">
      <c r="A80" s="27" t="n"/>
      <c r="B80" s="42" t="n"/>
      <c r="C80" s="29" t="n"/>
      <c r="D80" s="29" t="n"/>
      <c r="E80" s="29" t="n"/>
      <c r="F80" s="29" t="n"/>
      <c r="G80" s="30" t="n"/>
      <c r="H80" s="30" t="n"/>
      <c r="I80" s="31" t="n"/>
      <c r="J80" s="30" t="n"/>
      <c r="K80" s="27" t="n"/>
      <c r="L80" s="27" t="n"/>
      <c r="M80" s="31" t="n"/>
      <c r="N80" s="43" t="n"/>
      <c r="O80" s="7">
        <f>IF(G80="","",IF(G80&gt;'Parámetros'!$B$4,"Sobre umbral","En rango"))</f>
        <v/>
      </c>
      <c r="P80" s="7">
        <f>IF(H80="","",IF(OR(H80&lt;'Parámetros'!$B$5,H80&gt;'Parámetros'!$B$6),"Fuera de rango","En rango"))</f>
        <v/>
      </c>
      <c r="Q80" s="7">
        <f>IF(OR(I80="",J80="",M80=""),"",IF(OR(I80&lt;'Parámetros'!$B$7,J80&lt;'Parámetros'!$B$8,J80&gt;'Parámetros'!$B$9,M80&lt;'Parámetros'!$B$10,M80&gt;'Parámetros'!$B$11),"Revisar","En rango"))</f>
        <v/>
      </c>
      <c r="R80" s="7">
        <f>IF(A80="","",IF(OR(B80="",COUNT(G80:J80)&lt;4,K80="",L80="",M80=""),"Datos incompletos",IF(OR(G80&gt;'Parámetros'!$B$4,H80&lt;'Parámetros'!$B$5,H80&gt;'Parámetros'!$B$6,I80&lt;'Parámetros'!$B$7,J80&lt;'Parámetros'!$B$8,J80&gt;'Parámetros'!$B$9,K80="Sí",L80&lt;&gt;"Opera",M80&lt;'Parámetros'!$B$10,M80&gt;'Parámetros'!$B$11),"Atención","Sin alerta")))</f>
        <v/>
      </c>
      <c r="S80" s="18">
        <f>IF(R80="","",IFERROR(VLOOKUP(R80,'Parámetros'!$D$31:$E$33,2,FALSE),"Revisar configuración"))</f>
        <v/>
      </c>
      <c r="T80" s="34">
        <f>IF(B80="","",IFERROR(MAX(0,TODAY()-B80),""))</f>
        <v/>
      </c>
      <c r="U80" s="7">
        <f>IF(A80="","",IF(OR(B80="",T80=""),"",IF(T80&gt;'Parámetros'!$B$12,"Seguimiento pendiente","En plazo")))</f>
        <v/>
      </c>
    </row>
    <row r="81" ht="32" customHeight="1">
      <c r="A81" s="27" t="n"/>
      <c r="B81" s="42" t="n"/>
      <c r="C81" s="29" t="n"/>
      <c r="D81" s="29" t="n"/>
      <c r="E81" s="29" t="n"/>
      <c r="F81" s="29" t="n"/>
      <c r="G81" s="30" t="n"/>
      <c r="H81" s="30" t="n"/>
      <c r="I81" s="31" t="n"/>
      <c r="J81" s="30" t="n"/>
      <c r="K81" s="27" t="n"/>
      <c r="L81" s="27" t="n"/>
      <c r="M81" s="31" t="n"/>
      <c r="N81" s="43" t="n"/>
      <c r="O81" s="5">
        <f>IF(G81="","",IF(G81&gt;'Parámetros'!$B$4,"Sobre umbral","En rango"))</f>
        <v/>
      </c>
      <c r="P81" s="5">
        <f>IF(H81="","",IF(OR(H81&lt;'Parámetros'!$B$5,H81&gt;'Parámetros'!$B$6),"Fuera de rango","En rango"))</f>
        <v/>
      </c>
      <c r="Q81" s="5">
        <f>IF(OR(I81="",J81="",M81=""),"",IF(OR(I81&lt;'Parámetros'!$B$7,J81&lt;'Parámetros'!$B$8,J81&gt;'Parámetros'!$B$9,M81&lt;'Parámetros'!$B$10,M81&gt;'Parámetros'!$B$11),"Revisar","En rango"))</f>
        <v/>
      </c>
      <c r="R81" s="5">
        <f>IF(A81="","",IF(OR(B81="",COUNT(G81:J81)&lt;4,K81="",L81="",M81=""),"Datos incompletos",IF(OR(G81&gt;'Parámetros'!$B$4,H81&lt;'Parámetros'!$B$5,H81&gt;'Parámetros'!$B$6,I81&lt;'Parámetros'!$B$7,J81&lt;'Parámetros'!$B$8,J81&gt;'Parámetros'!$B$9,K81="Sí",L81&lt;&gt;"Opera",M81&lt;'Parámetros'!$B$10,M81&gt;'Parámetros'!$B$11),"Atención","Sin alerta")))</f>
        <v/>
      </c>
      <c r="S81" s="16">
        <f>IF(R81="","",IFERROR(VLOOKUP(R81,'Parámetros'!$D$31:$E$33,2,FALSE),"Revisar configuración"))</f>
        <v/>
      </c>
      <c r="T81" s="33">
        <f>IF(B81="","",IFERROR(MAX(0,TODAY()-B81),""))</f>
        <v/>
      </c>
      <c r="U81" s="5">
        <f>IF(A81="","",IF(OR(B81="",T81=""),"",IF(T81&gt;'Parámetros'!$B$12,"Seguimiento pendiente","En plazo")))</f>
        <v/>
      </c>
    </row>
    <row r="82" ht="32" customHeight="1">
      <c r="A82" s="27" t="n"/>
      <c r="B82" s="42" t="n"/>
      <c r="C82" s="29" t="n"/>
      <c r="D82" s="29" t="n"/>
      <c r="E82" s="29" t="n"/>
      <c r="F82" s="29" t="n"/>
      <c r="G82" s="30" t="n"/>
      <c r="H82" s="30" t="n"/>
      <c r="I82" s="31" t="n"/>
      <c r="J82" s="30" t="n"/>
      <c r="K82" s="27" t="n"/>
      <c r="L82" s="27" t="n"/>
      <c r="M82" s="31" t="n"/>
      <c r="N82" s="43" t="n"/>
      <c r="O82" s="7">
        <f>IF(G82="","",IF(G82&gt;'Parámetros'!$B$4,"Sobre umbral","En rango"))</f>
        <v/>
      </c>
      <c r="P82" s="7">
        <f>IF(H82="","",IF(OR(H82&lt;'Parámetros'!$B$5,H82&gt;'Parámetros'!$B$6),"Fuera de rango","En rango"))</f>
        <v/>
      </c>
      <c r="Q82" s="7">
        <f>IF(OR(I82="",J82="",M82=""),"",IF(OR(I82&lt;'Parámetros'!$B$7,J82&lt;'Parámetros'!$B$8,J82&gt;'Parámetros'!$B$9,M82&lt;'Parámetros'!$B$10,M82&gt;'Parámetros'!$B$11),"Revisar","En rango"))</f>
        <v/>
      </c>
      <c r="R82" s="7">
        <f>IF(A82="","",IF(OR(B82="",COUNT(G82:J82)&lt;4,K82="",L82="",M82=""),"Datos incompletos",IF(OR(G82&gt;'Parámetros'!$B$4,H82&lt;'Parámetros'!$B$5,H82&gt;'Parámetros'!$B$6,I82&lt;'Parámetros'!$B$7,J82&lt;'Parámetros'!$B$8,J82&gt;'Parámetros'!$B$9,K82="Sí",L82&lt;&gt;"Opera",M82&lt;'Parámetros'!$B$10,M82&gt;'Parámetros'!$B$11),"Atención","Sin alerta")))</f>
        <v/>
      </c>
      <c r="S82" s="18">
        <f>IF(R82="","",IFERROR(VLOOKUP(R82,'Parámetros'!$D$31:$E$33,2,FALSE),"Revisar configuración"))</f>
        <v/>
      </c>
      <c r="T82" s="34">
        <f>IF(B82="","",IFERROR(MAX(0,TODAY()-B82),""))</f>
        <v/>
      </c>
      <c r="U82" s="7">
        <f>IF(A82="","",IF(OR(B82="",T82=""),"",IF(T82&gt;'Parámetros'!$B$12,"Seguimiento pendiente","En plazo")))</f>
        <v/>
      </c>
    </row>
    <row r="83" ht="32" customHeight="1">
      <c r="A83" s="27" t="n"/>
      <c r="B83" s="42" t="n"/>
      <c r="C83" s="29" t="n"/>
      <c r="D83" s="29" t="n"/>
      <c r="E83" s="29" t="n"/>
      <c r="F83" s="29" t="n"/>
      <c r="G83" s="30" t="n"/>
      <c r="H83" s="30" t="n"/>
      <c r="I83" s="31" t="n"/>
      <c r="J83" s="30" t="n"/>
      <c r="K83" s="27" t="n"/>
      <c r="L83" s="27" t="n"/>
      <c r="M83" s="31" t="n"/>
      <c r="N83" s="43" t="n"/>
      <c r="O83" s="5">
        <f>IF(G83="","",IF(G83&gt;'Parámetros'!$B$4,"Sobre umbral","En rango"))</f>
        <v/>
      </c>
      <c r="P83" s="5">
        <f>IF(H83="","",IF(OR(H83&lt;'Parámetros'!$B$5,H83&gt;'Parámetros'!$B$6),"Fuera de rango","En rango"))</f>
        <v/>
      </c>
      <c r="Q83" s="5">
        <f>IF(OR(I83="",J83="",M83=""),"",IF(OR(I83&lt;'Parámetros'!$B$7,J83&lt;'Parámetros'!$B$8,J83&gt;'Parámetros'!$B$9,M83&lt;'Parámetros'!$B$10,M83&gt;'Parámetros'!$B$11),"Revisar","En rango"))</f>
        <v/>
      </c>
      <c r="R83" s="5">
        <f>IF(A83="","",IF(OR(B83="",COUNT(G83:J83)&lt;4,K83="",L83="",M83=""),"Datos incompletos",IF(OR(G83&gt;'Parámetros'!$B$4,H83&lt;'Parámetros'!$B$5,H83&gt;'Parámetros'!$B$6,I83&lt;'Parámetros'!$B$7,J83&lt;'Parámetros'!$B$8,J83&gt;'Parámetros'!$B$9,K83="Sí",L83&lt;&gt;"Opera",M83&lt;'Parámetros'!$B$10,M83&gt;'Parámetros'!$B$11),"Atención","Sin alerta")))</f>
        <v/>
      </c>
      <c r="S83" s="16">
        <f>IF(R83="","",IFERROR(VLOOKUP(R83,'Parámetros'!$D$31:$E$33,2,FALSE),"Revisar configuración"))</f>
        <v/>
      </c>
      <c r="T83" s="33">
        <f>IF(B83="","",IFERROR(MAX(0,TODAY()-B83),""))</f>
        <v/>
      </c>
      <c r="U83" s="5">
        <f>IF(A83="","",IF(OR(B83="",T83=""),"",IF(T83&gt;'Parámetros'!$B$12,"Seguimiento pendiente","En plazo")))</f>
        <v/>
      </c>
    </row>
    <row r="84" ht="32" customHeight="1">
      <c r="A84" s="27" t="n"/>
      <c r="B84" s="42" t="n"/>
      <c r="C84" s="29" t="n"/>
      <c r="D84" s="29" t="n"/>
      <c r="E84" s="29" t="n"/>
      <c r="F84" s="29" t="n"/>
      <c r="G84" s="30" t="n"/>
      <c r="H84" s="30" t="n"/>
      <c r="I84" s="31" t="n"/>
      <c r="J84" s="30" t="n"/>
      <c r="K84" s="27" t="n"/>
      <c r="L84" s="27" t="n"/>
      <c r="M84" s="31" t="n"/>
      <c r="N84" s="43" t="n"/>
      <c r="O84" s="7">
        <f>IF(G84="","",IF(G84&gt;'Parámetros'!$B$4,"Sobre umbral","En rango"))</f>
        <v/>
      </c>
      <c r="P84" s="7">
        <f>IF(H84="","",IF(OR(H84&lt;'Parámetros'!$B$5,H84&gt;'Parámetros'!$B$6),"Fuera de rango","En rango"))</f>
        <v/>
      </c>
      <c r="Q84" s="7">
        <f>IF(OR(I84="",J84="",M84=""),"",IF(OR(I84&lt;'Parámetros'!$B$7,J84&lt;'Parámetros'!$B$8,J84&gt;'Parámetros'!$B$9,M84&lt;'Parámetros'!$B$10,M84&gt;'Parámetros'!$B$11),"Revisar","En rango"))</f>
        <v/>
      </c>
      <c r="R84" s="7">
        <f>IF(A84="","",IF(OR(B84="",COUNT(G84:J84)&lt;4,K84="",L84="",M84=""),"Datos incompletos",IF(OR(G84&gt;'Parámetros'!$B$4,H84&lt;'Parámetros'!$B$5,H84&gt;'Parámetros'!$B$6,I84&lt;'Parámetros'!$B$7,J84&lt;'Parámetros'!$B$8,J84&gt;'Parámetros'!$B$9,K84="Sí",L84&lt;&gt;"Opera",M84&lt;'Parámetros'!$B$10,M84&gt;'Parámetros'!$B$11),"Atención","Sin alerta")))</f>
        <v/>
      </c>
      <c r="S84" s="18">
        <f>IF(R84="","",IFERROR(VLOOKUP(R84,'Parámetros'!$D$31:$E$33,2,FALSE),"Revisar configuración"))</f>
        <v/>
      </c>
      <c r="T84" s="34">
        <f>IF(B84="","",IFERROR(MAX(0,TODAY()-B84),""))</f>
        <v/>
      </c>
      <c r="U84" s="7">
        <f>IF(A84="","",IF(OR(B84="",T84=""),"",IF(T84&gt;'Parámetros'!$B$12,"Seguimiento pendiente","En plazo")))</f>
        <v/>
      </c>
    </row>
    <row r="85" ht="32" customHeight="1">
      <c r="A85" s="27" t="n"/>
      <c r="B85" s="42" t="n"/>
      <c r="C85" s="29" t="n"/>
      <c r="D85" s="29" t="n"/>
      <c r="E85" s="29" t="n"/>
      <c r="F85" s="29" t="n"/>
      <c r="G85" s="30" t="n"/>
      <c r="H85" s="30" t="n"/>
      <c r="I85" s="31" t="n"/>
      <c r="J85" s="30" t="n"/>
      <c r="K85" s="27" t="n"/>
      <c r="L85" s="27" t="n"/>
      <c r="M85" s="31" t="n"/>
      <c r="N85" s="43" t="n"/>
      <c r="O85" s="5">
        <f>IF(G85="","",IF(G85&gt;'Parámetros'!$B$4,"Sobre umbral","En rango"))</f>
        <v/>
      </c>
      <c r="P85" s="5">
        <f>IF(H85="","",IF(OR(H85&lt;'Parámetros'!$B$5,H85&gt;'Parámetros'!$B$6),"Fuera de rango","En rango"))</f>
        <v/>
      </c>
      <c r="Q85" s="5">
        <f>IF(OR(I85="",J85="",M85=""),"",IF(OR(I85&lt;'Parámetros'!$B$7,J85&lt;'Parámetros'!$B$8,J85&gt;'Parámetros'!$B$9,M85&lt;'Parámetros'!$B$10,M85&gt;'Parámetros'!$B$11),"Revisar","En rango"))</f>
        <v/>
      </c>
      <c r="R85" s="5">
        <f>IF(A85="","",IF(OR(B85="",COUNT(G85:J85)&lt;4,K85="",L85="",M85=""),"Datos incompletos",IF(OR(G85&gt;'Parámetros'!$B$4,H85&lt;'Parámetros'!$B$5,H85&gt;'Parámetros'!$B$6,I85&lt;'Parámetros'!$B$7,J85&lt;'Parámetros'!$B$8,J85&gt;'Parámetros'!$B$9,K85="Sí",L85&lt;&gt;"Opera",M85&lt;'Parámetros'!$B$10,M85&gt;'Parámetros'!$B$11),"Atención","Sin alerta")))</f>
        <v/>
      </c>
      <c r="S85" s="16">
        <f>IF(R85="","",IFERROR(VLOOKUP(R85,'Parámetros'!$D$31:$E$33,2,FALSE),"Revisar configuración"))</f>
        <v/>
      </c>
      <c r="T85" s="33">
        <f>IF(B85="","",IFERROR(MAX(0,TODAY()-B85),""))</f>
        <v/>
      </c>
      <c r="U85" s="5">
        <f>IF(A85="","",IF(OR(B85="",T85=""),"",IF(T85&gt;'Parámetros'!$B$12,"Seguimiento pendiente","En plazo")))</f>
        <v/>
      </c>
    </row>
    <row r="86" ht="32" customHeight="1">
      <c r="A86" s="27" t="n"/>
      <c r="B86" s="42" t="n"/>
      <c r="C86" s="29" t="n"/>
      <c r="D86" s="29" t="n"/>
      <c r="E86" s="29" t="n"/>
      <c r="F86" s="29" t="n"/>
      <c r="G86" s="30" t="n"/>
      <c r="H86" s="30" t="n"/>
      <c r="I86" s="31" t="n"/>
      <c r="J86" s="30" t="n"/>
      <c r="K86" s="27" t="n"/>
      <c r="L86" s="27" t="n"/>
      <c r="M86" s="31" t="n"/>
      <c r="N86" s="43" t="n"/>
      <c r="O86" s="7">
        <f>IF(G86="","",IF(G86&gt;'Parámetros'!$B$4,"Sobre umbral","En rango"))</f>
        <v/>
      </c>
      <c r="P86" s="7">
        <f>IF(H86="","",IF(OR(H86&lt;'Parámetros'!$B$5,H86&gt;'Parámetros'!$B$6),"Fuera de rango","En rango"))</f>
        <v/>
      </c>
      <c r="Q86" s="7">
        <f>IF(OR(I86="",J86="",M86=""),"",IF(OR(I86&lt;'Parámetros'!$B$7,J86&lt;'Parámetros'!$B$8,J86&gt;'Parámetros'!$B$9,M86&lt;'Parámetros'!$B$10,M86&gt;'Parámetros'!$B$11),"Revisar","En rango"))</f>
        <v/>
      </c>
      <c r="R86" s="7">
        <f>IF(A86="","",IF(OR(B86="",COUNT(G86:J86)&lt;4,K86="",L86="",M86=""),"Datos incompletos",IF(OR(G86&gt;'Parámetros'!$B$4,H86&lt;'Parámetros'!$B$5,H86&gt;'Parámetros'!$B$6,I86&lt;'Parámetros'!$B$7,J86&lt;'Parámetros'!$B$8,J86&gt;'Parámetros'!$B$9,K86="Sí",L86&lt;&gt;"Opera",M86&lt;'Parámetros'!$B$10,M86&gt;'Parámetros'!$B$11),"Atención","Sin alerta")))</f>
        <v/>
      </c>
      <c r="S86" s="18">
        <f>IF(R86="","",IFERROR(VLOOKUP(R86,'Parámetros'!$D$31:$E$33,2,FALSE),"Revisar configuración"))</f>
        <v/>
      </c>
      <c r="T86" s="34">
        <f>IF(B86="","",IFERROR(MAX(0,TODAY()-B86),""))</f>
        <v/>
      </c>
      <c r="U86" s="7">
        <f>IF(A86="","",IF(OR(B86="",T86=""),"",IF(T86&gt;'Parámetros'!$B$12,"Seguimiento pendiente","En plazo")))</f>
        <v/>
      </c>
    </row>
    <row r="87" ht="32" customHeight="1">
      <c r="A87" s="27" t="n"/>
      <c r="B87" s="42" t="n"/>
      <c r="C87" s="29" t="n"/>
      <c r="D87" s="29" t="n"/>
      <c r="E87" s="29" t="n"/>
      <c r="F87" s="29" t="n"/>
      <c r="G87" s="30" t="n"/>
      <c r="H87" s="30" t="n"/>
      <c r="I87" s="31" t="n"/>
      <c r="J87" s="30" t="n"/>
      <c r="K87" s="27" t="n"/>
      <c r="L87" s="27" t="n"/>
      <c r="M87" s="31" t="n"/>
      <c r="N87" s="43" t="n"/>
      <c r="O87" s="5">
        <f>IF(G87="","",IF(G87&gt;'Parámetros'!$B$4,"Sobre umbral","En rango"))</f>
        <v/>
      </c>
      <c r="P87" s="5">
        <f>IF(H87="","",IF(OR(H87&lt;'Parámetros'!$B$5,H87&gt;'Parámetros'!$B$6),"Fuera de rango","En rango"))</f>
        <v/>
      </c>
      <c r="Q87" s="5">
        <f>IF(OR(I87="",J87="",M87=""),"",IF(OR(I87&lt;'Parámetros'!$B$7,J87&lt;'Parámetros'!$B$8,J87&gt;'Parámetros'!$B$9,M87&lt;'Parámetros'!$B$10,M87&gt;'Parámetros'!$B$11),"Revisar","En rango"))</f>
        <v/>
      </c>
      <c r="R87" s="5">
        <f>IF(A87="","",IF(OR(B87="",COUNT(G87:J87)&lt;4,K87="",L87="",M87=""),"Datos incompletos",IF(OR(G87&gt;'Parámetros'!$B$4,H87&lt;'Parámetros'!$B$5,H87&gt;'Parámetros'!$B$6,I87&lt;'Parámetros'!$B$7,J87&lt;'Parámetros'!$B$8,J87&gt;'Parámetros'!$B$9,K87="Sí",L87&lt;&gt;"Opera",M87&lt;'Parámetros'!$B$10,M87&gt;'Parámetros'!$B$11),"Atención","Sin alerta")))</f>
        <v/>
      </c>
      <c r="S87" s="16">
        <f>IF(R87="","",IFERROR(VLOOKUP(R87,'Parámetros'!$D$31:$E$33,2,FALSE),"Revisar configuración"))</f>
        <v/>
      </c>
      <c r="T87" s="33">
        <f>IF(B87="","",IFERROR(MAX(0,TODAY()-B87),""))</f>
        <v/>
      </c>
      <c r="U87" s="5">
        <f>IF(A87="","",IF(OR(B87="",T87=""),"",IF(T87&gt;'Parámetros'!$B$12,"Seguimiento pendiente","En plazo")))</f>
        <v/>
      </c>
    </row>
    <row r="88" ht="32" customHeight="1">
      <c r="A88" s="27" t="n"/>
      <c r="B88" s="42" t="n"/>
      <c r="C88" s="29" t="n"/>
      <c r="D88" s="29" t="n"/>
      <c r="E88" s="29" t="n"/>
      <c r="F88" s="29" t="n"/>
      <c r="G88" s="30" t="n"/>
      <c r="H88" s="30" t="n"/>
      <c r="I88" s="31" t="n"/>
      <c r="J88" s="30" t="n"/>
      <c r="K88" s="27" t="n"/>
      <c r="L88" s="27" t="n"/>
      <c r="M88" s="31" t="n"/>
      <c r="N88" s="43" t="n"/>
      <c r="O88" s="7">
        <f>IF(G88="","",IF(G88&gt;'Parámetros'!$B$4,"Sobre umbral","En rango"))</f>
        <v/>
      </c>
      <c r="P88" s="7">
        <f>IF(H88="","",IF(OR(H88&lt;'Parámetros'!$B$5,H88&gt;'Parámetros'!$B$6),"Fuera de rango","En rango"))</f>
        <v/>
      </c>
      <c r="Q88" s="7">
        <f>IF(OR(I88="",J88="",M88=""),"",IF(OR(I88&lt;'Parámetros'!$B$7,J88&lt;'Parámetros'!$B$8,J88&gt;'Parámetros'!$B$9,M88&lt;'Parámetros'!$B$10,M88&gt;'Parámetros'!$B$11),"Revisar","En rango"))</f>
        <v/>
      </c>
      <c r="R88" s="7">
        <f>IF(A88="","",IF(OR(B88="",COUNT(G88:J88)&lt;4,K88="",L88="",M88=""),"Datos incompletos",IF(OR(G88&gt;'Parámetros'!$B$4,H88&lt;'Parámetros'!$B$5,H88&gt;'Parámetros'!$B$6,I88&lt;'Parámetros'!$B$7,J88&lt;'Parámetros'!$B$8,J88&gt;'Parámetros'!$B$9,K88="Sí",L88&lt;&gt;"Opera",M88&lt;'Parámetros'!$B$10,M88&gt;'Parámetros'!$B$11),"Atención","Sin alerta")))</f>
        <v/>
      </c>
      <c r="S88" s="18">
        <f>IF(R88="","",IFERROR(VLOOKUP(R88,'Parámetros'!$D$31:$E$33,2,FALSE),"Revisar configuración"))</f>
        <v/>
      </c>
      <c r="T88" s="34">
        <f>IF(B88="","",IFERROR(MAX(0,TODAY()-B88),""))</f>
        <v/>
      </c>
      <c r="U88" s="7">
        <f>IF(A88="","",IF(OR(B88="",T88=""),"",IF(T88&gt;'Parámetros'!$B$12,"Seguimiento pendiente","En plazo")))</f>
        <v/>
      </c>
    </row>
    <row r="89" ht="32" customHeight="1">
      <c r="A89" s="27" t="n"/>
      <c r="B89" s="42" t="n"/>
      <c r="C89" s="29" t="n"/>
      <c r="D89" s="29" t="n"/>
      <c r="E89" s="29" t="n"/>
      <c r="F89" s="29" t="n"/>
      <c r="G89" s="30" t="n"/>
      <c r="H89" s="30" t="n"/>
      <c r="I89" s="31" t="n"/>
      <c r="J89" s="30" t="n"/>
      <c r="K89" s="27" t="n"/>
      <c r="L89" s="27" t="n"/>
      <c r="M89" s="31" t="n"/>
      <c r="N89" s="43" t="n"/>
      <c r="O89" s="5">
        <f>IF(G89="","",IF(G89&gt;'Parámetros'!$B$4,"Sobre umbral","En rango"))</f>
        <v/>
      </c>
      <c r="P89" s="5">
        <f>IF(H89="","",IF(OR(H89&lt;'Parámetros'!$B$5,H89&gt;'Parámetros'!$B$6),"Fuera de rango","En rango"))</f>
        <v/>
      </c>
      <c r="Q89" s="5">
        <f>IF(OR(I89="",J89="",M89=""),"",IF(OR(I89&lt;'Parámetros'!$B$7,J89&lt;'Parámetros'!$B$8,J89&gt;'Parámetros'!$B$9,M89&lt;'Parámetros'!$B$10,M89&gt;'Parámetros'!$B$11),"Revisar","En rango"))</f>
        <v/>
      </c>
      <c r="R89" s="5">
        <f>IF(A89="","",IF(OR(B89="",COUNT(G89:J89)&lt;4,K89="",L89="",M89=""),"Datos incompletos",IF(OR(G89&gt;'Parámetros'!$B$4,H89&lt;'Parámetros'!$B$5,H89&gt;'Parámetros'!$B$6,I89&lt;'Parámetros'!$B$7,J89&lt;'Parámetros'!$B$8,J89&gt;'Parámetros'!$B$9,K89="Sí",L89&lt;&gt;"Opera",M89&lt;'Parámetros'!$B$10,M89&gt;'Parámetros'!$B$11),"Atención","Sin alerta")))</f>
        <v/>
      </c>
      <c r="S89" s="16">
        <f>IF(R89="","",IFERROR(VLOOKUP(R89,'Parámetros'!$D$31:$E$33,2,FALSE),"Revisar configuración"))</f>
        <v/>
      </c>
      <c r="T89" s="33">
        <f>IF(B89="","",IFERROR(MAX(0,TODAY()-B89),""))</f>
        <v/>
      </c>
      <c r="U89" s="5">
        <f>IF(A89="","",IF(OR(B89="",T89=""),"",IF(T89&gt;'Parámetros'!$B$12,"Seguimiento pendiente","En plazo")))</f>
        <v/>
      </c>
    </row>
    <row r="90" ht="32" customHeight="1">
      <c r="A90" s="27" t="n"/>
      <c r="B90" s="42" t="n"/>
      <c r="C90" s="29" t="n"/>
      <c r="D90" s="29" t="n"/>
      <c r="E90" s="29" t="n"/>
      <c r="F90" s="29" t="n"/>
      <c r="G90" s="30" t="n"/>
      <c r="H90" s="30" t="n"/>
      <c r="I90" s="31" t="n"/>
      <c r="J90" s="30" t="n"/>
      <c r="K90" s="27" t="n"/>
      <c r="L90" s="27" t="n"/>
      <c r="M90" s="31" t="n"/>
      <c r="N90" s="43" t="n"/>
      <c r="O90" s="7">
        <f>IF(G90="","",IF(G90&gt;'Parámetros'!$B$4,"Sobre umbral","En rango"))</f>
        <v/>
      </c>
      <c r="P90" s="7">
        <f>IF(H90="","",IF(OR(H90&lt;'Parámetros'!$B$5,H90&gt;'Parámetros'!$B$6),"Fuera de rango","En rango"))</f>
        <v/>
      </c>
      <c r="Q90" s="7">
        <f>IF(OR(I90="",J90="",M90=""),"",IF(OR(I90&lt;'Parámetros'!$B$7,J90&lt;'Parámetros'!$B$8,J90&gt;'Parámetros'!$B$9,M90&lt;'Parámetros'!$B$10,M90&gt;'Parámetros'!$B$11),"Revisar","En rango"))</f>
        <v/>
      </c>
      <c r="R90" s="7">
        <f>IF(A90="","",IF(OR(B90="",COUNT(G90:J90)&lt;4,K90="",L90="",M90=""),"Datos incompletos",IF(OR(G90&gt;'Parámetros'!$B$4,H90&lt;'Parámetros'!$B$5,H90&gt;'Parámetros'!$B$6,I90&lt;'Parámetros'!$B$7,J90&lt;'Parámetros'!$B$8,J90&gt;'Parámetros'!$B$9,K90="Sí",L90&lt;&gt;"Opera",M90&lt;'Parámetros'!$B$10,M90&gt;'Parámetros'!$B$11),"Atención","Sin alerta")))</f>
        <v/>
      </c>
      <c r="S90" s="18">
        <f>IF(R90="","",IFERROR(VLOOKUP(R90,'Parámetros'!$D$31:$E$33,2,FALSE),"Revisar configuración"))</f>
        <v/>
      </c>
      <c r="T90" s="34">
        <f>IF(B90="","",IFERROR(MAX(0,TODAY()-B90),""))</f>
        <v/>
      </c>
      <c r="U90" s="7">
        <f>IF(A90="","",IF(OR(B90="",T90=""),"",IF(T90&gt;'Parámetros'!$B$12,"Seguimiento pendiente","En plazo")))</f>
        <v/>
      </c>
    </row>
    <row r="91" ht="32" customHeight="1">
      <c r="A91" s="27" t="n"/>
      <c r="B91" s="42" t="n"/>
      <c r="C91" s="29" t="n"/>
      <c r="D91" s="29" t="n"/>
      <c r="E91" s="29" t="n"/>
      <c r="F91" s="29" t="n"/>
      <c r="G91" s="30" t="n"/>
      <c r="H91" s="30" t="n"/>
      <c r="I91" s="31" t="n"/>
      <c r="J91" s="30" t="n"/>
      <c r="K91" s="27" t="n"/>
      <c r="L91" s="27" t="n"/>
      <c r="M91" s="31" t="n"/>
      <c r="N91" s="43" t="n"/>
      <c r="O91" s="5">
        <f>IF(G91="","",IF(G91&gt;'Parámetros'!$B$4,"Sobre umbral","En rango"))</f>
        <v/>
      </c>
      <c r="P91" s="5">
        <f>IF(H91="","",IF(OR(H91&lt;'Parámetros'!$B$5,H91&gt;'Parámetros'!$B$6),"Fuera de rango","En rango"))</f>
        <v/>
      </c>
      <c r="Q91" s="5">
        <f>IF(OR(I91="",J91="",M91=""),"",IF(OR(I91&lt;'Parámetros'!$B$7,J91&lt;'Parámetros'!$B$8,J91&gt;'Parámetros'!$B$9,M91&lt;'Parámetros'!$B$10,M91&gt;'Parámetros'!$B$11),"Revisar","En rango"))</f>
        <v/>
      </c>
      <c r="R91" s="5">
        <f>IF(A91="","",IF(OR(B91="",COUNT(G91:J91)&lt;4,K91="",L91="",M91=""),"Datos incompletos",IF(OR(G91&gt;'Parámetros'!$B$4,H91&lt;'Parámetros'!$B$5,H91&gt;'Parámetros'!$B$6,I91&lt;'Parámetros'!$B$7,J91&lt;'Parámetros'!$B$8,J91&gt;'Parámetros'!$B$9,K91="Sí",L91&lt;&gt;"Opera",M91&lt;'Parámetros'!$B$10,M91&gt;'Parámetros'!$B$11),"Atención","Sin alerta")))</f>
        <v/>
      </c>
      <c r="S91" s="16">
        <f>IF(R91="","",IFERROR(VLOOKUP(R91,'Parámetros'!$D$31:$E$33,2,FALSE),"Revisar configuración"))</f>
        <v/>
      </c>
      <c r="T91" s="33">
        <f>IF(B91="","",IFERROR(MAX(0,TODAY()-B91),""))</f>
        <v/>
      </c>
      <c r="U91" s="5">
        <f>IF(A91="","",IF(OR(B91="",T91=""),"",IF(T91&gt;'Parámetros'!$B$12,"Seguimiento pendiente","En plazo")))</f>
        <v/>
      </c>
    </row>
    <row r="92" ht="32" customHeight="1">
      <c r="A92" s="27" t="n"/>
      <c r="B92" s="42" t="n"/>
      <c r="C92" s="29" t="n"/>
      <c r="D92" s="29" t="n"/>
      <c r="E92" s="29" t="n"/>
      <c r="F92" s="29" t="n"/>
      <c r="G92" s="30" t="n"/>
      <c r="H92" s="30" t="n"/>
      <c r="I92" s="31" t="n"/>
      <c r="J92" s="30" t="n"/>
      <c r="K92" s="27" t="n"/>
      <c r="L92" s="27" t="n"/>
      <c r="M92" s="31" t="n"/>
      <c r="N92" s="43" t="n"/>
      <c r="O92" s="7">
        <f>IF(G92="","",IF(G92&gt;'Parámetros'!$B$4,"Sobre umbral","En rango"))</f>
        <v/>
      </c>
      <c r="P92" s="7">
        <f>IF(H92="","",IF(OR(H92&lt;'Parámetros'!$B$5,H92&gt;'Parámetros'!$B$6),"Fuera de rango","En rango"))</f>
        <v/>
      </c>
      <c r="Q92" s="7">
        <f>IF(OR(I92="",J92="",M92=""),"",IF(OR(I92&lt;'Parámetros'!$B$7,J92&lt;'Parámetros'!$B$8,J92&gt;'Parámetros'!$B$9,M92&lt;'Parámetros'!$B$10,M92&gt;'Parámetros'!$B$11),"Revisar","En rango"))</f>
        <v/>
      </c>
      <c r="R92" s="7">
        <f>IF(A92="","",IF(OR(B92="",COUNT(G92:J92)&lt;4,K92="",L92="",M92=""),"Datos incompletos",IF(OR(G92&gt;'Parámetros'!$B$4,H92&lt;'Parámetros'!$B$5,H92&gt;'Parámetros'!$B$6,I92&lt;'Parámetros'!$B$7,J92&lt;'Parámetros'!$B$8,J92&gt;'Parámetros'!$B$9,K92="Sí",L92&lt;&gt;"Opera",M92&lt;'Parámetros'!$B$10,M92&gt;'Parámetros'!$B$11),"Atención","Sin alerta")))</f>
        <v/>
      </c>
      <c r="S92" s="18">
        <f>IF(R92="","",IFERROR(VLOOKUP(R92,'Parámetros'!$D$31:$E$33,2,FALSE),"Revisar configuración"))</f>
        <v/>
      </c>
      <c r="T92" s="34">
        <f>IF(B92="","",IFERROR(MAX(0,TODAY()-B92),""))</f>
        <v/>
      </c>
      <c r="U92" s="7">
        <f>IF(A92="","",IF(OR(B92="",T92=""),"",IF(T92&gt;'Parámetros'!$B$12,"Seguimiento pendiente","En plazo")))</f>
        <v/>
      </c>
    </row>
    <row r="93" ht="32" customHeight="1">
      <c r="A93" s="27" t="n"/>
      <c r="B93" s="42" t="n"/>
      <c r="C93" s="29" t="n"/>
      <c r="D93" s="29" t="n"/>
      <c r="E93" s="29" t="n"/>
      <c r="F93" s="29" t="n"/>
      <c r="G93" s="30" t="n"/>
      <c r="H93" s="30" t="n"/>
      <c r="I93" s="31" t="n"/>
      <c r="J93" s="30" t="n"/>
      <c r="K93" s="27" t="n"/>
      <c r="L93" s="27" t="n"/>
      <c r="M93" s="31" t="n"/>
      <c r="N93" s="43" t="n"/>
      <c r="O93" s="5">
        <f>IF(G93="","",IF(G93&gt;'Parámetros'!$B$4,"Sobre umbral","En rango"))</f>
        <v/>
      </c>
      <c r="P93" s="5">
        <f>IF(H93="","",IF(OR(H93&lt;'Parámetros'!$B$5,H93&gt;'Parámetros'!$B$6),"Fuera de rango","En rango"))</f>
        <v/>
      </c>
      <c r="Q93" s="5">
        <f>IF(OR(I93="",J93="",M93=""),"",IF(OR(I93&lt;'Parámetros'!$B$7,J93&lt;'Parámetros'!$B$8,J93&gt;'Parámetros'!$B$9,M93&lt;'Parámetros'!$B$10,M93&gt;'Parámetros'!$B$11),"Revisar","En rango"))</f>
        <v/>
      </c>
      <c r="R93" s="5">
        <f>IF(A93="","",IF(OR(B93="",COUNT(G93:J93)&lt;4,K93="",L93="",M93=""),"Datos incompletos",IF(OR(G93&gt;'Parámetros'!$B$4,H93&lt;'Parámetros'!$B$5,H93&gt;'Parámetros'!$B$6,I93&lt;'Parámetros'!$B$7,J93&lt;'Parámetros'!$B$8,J93&gt;'Parámetros'!$B$9,K93="Sí",L93&lt;&gt;"Opera",M93&lt;'Parámetros'!$B$10,M93&gt;'Parámetros'!$B$11),"Atención","Sin alerta")))</f>
        <v/>
      </c>
      <c r="S93" s="16">
        <f>IF(R93="","",IFERROR(VLOOKUP(R93,'Parámetros'!$D$31:$E$33,2,FALSE),"Revisar configuración"))</f>
        <v/>
      </c>
      <c r="T93" s="33">
        <f>IF(B93="","",IFERROR(MAX(0,TODAY()-B93),""))</f>
        <v/>
      </c>
      <c r="U93" s="5">
        <f>IF(A93="","",IF(OR(B93="",T93=""),"",IF(T93&gt;'Parámetros'!$B$12,"Seguimiento pendiente","En plazo")))</f>
        <v/>
      </c>
    </row>
    <row r="94" ht="32" customHeight="1">
      <c r="A94" s="27" t="n"/>
      <c r="B94" s="42" t="n"/>
      <c r="C94" s="29" t="n"/>
      <c r="D94" s="29" t="n"/>
      <c r="E94" s="29" t="n"/>
      <c r="F94" s="29" t="n"/>
      <c r="G94" s="30" t="n"/>
      <c r="H94" s="30" t="n"/>
      <c r="I94" s="31" t="n"/>
      <c r="J94" s="30" t="n"/>
      <c r="K94" s="27" t="n"/>
      <c r="L94" s="27" t="n"/>
      <c r="M94" s="31" t="n"/>
      <c r="N94" s="43" t="n"/>
      <c r="O94" s="7">
        <f>IF(G94="","",IF(G94&gt;'Parámetros'!$B$4,"Sobre umbral","En rango"))</f>
        <v/>
      </c>
      <c r="P94" s="7">
        <f>IF(H94="","",IF(OR(H94&lt;'Parámetros'!$B$5,H94&gt;'Parámetros'!$B$6),"Fuera de rango","En rango"))</f>
        <v/>
      </c>
      <c r="Q94" s="7">
        <f>IF(OR(I94="",J94="",M94=""),"",IF(OR(I94&lt;'Parámetros'!$B$7,J94&lt;'Parámetros'!$B$8,J94&gt;'Parámetros'!$B$9,M94&lt;'Parámetros'!$B$10,M94&gt;'Parámetros'!$B$11),"Revisar","En rango"))</f>
        <v/>
      </c>
      <c r="R94" s="7">
        <f>IF(A94="","",IF(OR(B94="",COUNT(G94:J94)&lt;4,K94="",L94="",M94=""),"Datos incompletos",IF(OR(G94&gt;'Parámetros'!$B$4,H94&lt;'Parámetros'!$B$5,H94&gt;'Parámetros'!$B$6,I94&lt;'Parámetros'!$B$7,J94&lt;'Parámetros'!$B$8,J94&gt;'Parámetros'!$B$9,K94="Sí",L94&lt;&gt;"Opera",M94&lt;'Parámetros'!$B$10,M94&gt;'Parámetros'!$B$11),"Atención","Sin alerta")))</f>
        <v/>
      </c>
      <c r="S94" s="18">
        <f>IF(R94="","",IFERROR(VLOOKUP(R94,'Parámetros'!$D$31:$E$33,2,FALSE),"Revisar configuración"))</f>
        <v/>
      </c>
      <c r="T94" s="34">
        <f>IF(B94="","",IFERROR(MAX(0,TODAY()-B94),""))</f>
        <v/>
      </c>
      <c r="U94" s="7">
        <f>IF(A94="","",IF(OR(B94="",T94=""),"",IF(T94&gt;'Parámetros'!$B$12,"Seguimiento pendiente","En plazo")))</f>
        <v/>
      </c>
    </row>
    <row r="95" ht="32" customHeight="1">
      <c r="A95" s="27" t="n"/>
      <c r="B95" s="42" t="n"/>
      <c r="C95" s="29" t="n"/>
      <c r="D95" s="29" t="n"/>
      <c r="E95" s="29" t="n"/>
      <c r="F95" s="29" t="n"/>
      <c r="G95" s="30" t="n"/>
      <c r="H95" s="30" t="n"/>
      <c r="I95" s="31" t="n"/>
      <c r="J95" s="30" t="n"/>
      <c r="K95" s="27" t="n"/>
      <c r="L95" s="27" t="n"/>
      <c r="M95" s="31" t="n"/>
      <c r="N95" s="43" t="n"/>
      <c r="O95" s="5">
        <f>IF(G95="","",IF(G95&gt;'Parámetros'!$B$4,"Sobre umbral","En rango"))</f>
        <v/>
      </c>
      <c r="P95" s="5">
        <f>IF(H95="","",IF(OR(H95&lt;'Parámetros'!$B$5,H95&gt;'Parámetros'!$B$6),"Fuera de rango","En rango"))</f>
        <v/>
      </c>
      <c r="Q95" s="5">
        <f>IF(OR(I95="",J95="",M95=""),"",IF(OR(I95&lt;'Parámetros'!$B$7,J95&lt;'Parámetros'!$B$8,J95&gt;'Parámetros'!$B$9,M95&lt;'Parámetros'!$B$10,M95&gt;'Parámetros'!$B$11),"Revisar","En rango"))</f>
        <v/>
      </c>
      <c r="R95" s="5">
        <f>IF(A95="","",IF(OR(B95="",COUNT(G95:J95)&lt;4,K95="",L95="",M95=""),"Datos incompletos",IF(OR(G95&gt;'Parámetros'!$B$4,H95&lt;'Parámetros'!$B$5,H95&gt;'Parámetros'!$B$6,I95&lt;'Parámetros'!$B$7,J95&lt;'Parámetros'!$B$8,J95&gt;'Parámetros'!$B$9,K95="Sí",L95&lt;&gt;"Opera",M95&lt;'Parámetros'!$B$10,M95&gt;'Parámetros'!$B$11),"Atención","Sin alerta")))</f>
        <v/>
      </c>
      <c r="S95" s="16">
        <f>IF(R95="","",IFERROR(VLOOKUP(R95,'Parámetros'!$D$31:$E$33,2,FALSE),"Revisar configuración"))</f>
        <v/>
      </c>
      <c r="T95" s="33">
        <f>IF(B95="","",IFERROR(MAX(0,TODAY()-B95),""))</f>
        <v/>
      </c>
      <c r="U95" s="5">
        <f>IF(A95="","",IF(OR(B95="",T95=""),"",IF(T95&gt;'Parámetros'!$B$12,"Seguimiento pendiente","En plazo")))</f>
        <v/>
      </c>
    </row>
    <row r="96" ht="32" customHeight="1">
      <c r="A96" s="27" t="n"/>
      <c r="B96" s="42" t="n"/>
      <c r="C96" s="29" t="n"/>
      <c r="D96" s="29" t="n"/>
      <c r="E96" s="29" t="n"/>
      <c r="F96" s="29" t="n"/>
      <c r="G96" s="30" t="n"/>
      <c r="H96" s="30" t="n"/>
      <c r="I96" s="31" t="n"/>
      <c r="J96" s="30" t="n"/>
      <c r="K96" s="27" t="n"/>
      <c r="L96" s="27" t="n"/>
      <c r="M96" s="31" t="n"/>
      <c r="N96" s="43" t="n"/>
      <c r="O96" s="7">
        <f>IF(G96="","",IF(G96&gt;'Parámetros'!$B$4,"Sobre umbral","En rango"))</f>
        <v/>
      </c>
      <c r="P96" s="7">
        <f>IF(H96="","",IF(OR(H96&lt;'Parámetros'!$B$5,H96&gt;'Parámetros'!$B$6),"Fuera de rango","En rango"))</f>
        <v/>
      </c>
      <c r="Q96" s="7">
        <f>IF(OR(I96="",J96="",M96=""),"",IF(OR(I96&lt;'Parámetros'!$B$7,J96&lt;'Parámetros'!$B$8,J96&gt;'Parámetros'!$B$9,M96&lt;'Parámetros'!$B$10,M96&gt;'Parámetros'!$B$11),"Revisar","En rango"))</f>
        <v/>
      </c>
      <c r="R96" s="7">
        <f>IF(A96="","",IF(OR(B96="",COUNT(G96:J96)&lt;4,K96="",L96="",M96=""),"Datos incompletos",IF(OR(G96&gt;'Parámetros'!$B$4,H96&lt;'Parámetros'!$B$5,H96&gt;'Parámetros'!$B$6,I96&lt;'Parámetros'!$B$7,J96&lt;'Parámetros'!$B$8,J96&gt;'Parámetros'!$B$9,K96="Sí",L96&lt;&gt;"Opera",M96&lt;'Parámetros'!$B$10,M96&gt;'Parámetros'!$B$11),"Atención","Sin alerta")))</f>
        <v/>
      </c>
      <c r="S96" s="18">
        <f>IF(R96="","",IFERROR(VLOOKUP(R96,'Parámetros'!$D$31:$E$33,2,FALSE),"Revisar configuración"))</f>
        <v/>
      </c>
      <c r="T96" s="34">
        <f>IF(B96="","",IFERROR(MAX(0,TODAY()-B96),""))</f>
        <v/>
      </c>
      <c r="U96" s="7">
        <f>IF(A96="","",IF(OR(B96="",T96=""),"",IF(T96&gt;'Parámetros'!$B$12,"Seguimiento pendiente","En plazo")))</f>
        <v/>
      </c>
    </row>
    <row r="97" ht="32" customHeight="1">
      <c r="A97" s="27" t="n"/>
      <c r="B97" s="42" t="n"/>
      <c r="C97" s="29" t="n"/>
      <c r="D97" s="29" t="n"/>
      <c r="E97" s="29" t="n"/>
      <c r="F97" s="29" t="n"/>
      <c r="G97" s="30" t="n"/>
      <c r="H97" s="30" t="n"/>
      <c r="I97" s="31" t="n"/>
      <c r="J97" s="30" t="n"/>
      <c r="K97" s="27" t="n"/>
      <c r="L97" s="27" t="n"/>
      <c r="M97" s="31" t="n"/>
      <c r="N97" s="43" t="n"/>
      <c r="O97" s="5">
        <f>IF(G97="","",IF(G97&gt;'Parámetros'!$B$4,"Sobre umbral","En rango"))</f>
        <v/>
      </c>
      <c r="P97" s="5">
        <f>IF(H97="","",IF(OR(H97&lt;'Parámetros'!$B$5,H97&gt;'Parámetros'!$B$6),"Fuera de rango","En rango"))</f>
        <v/>
      </c>
      <c r="Q97" s="5">
        <f>IF(OR(I97="",J97="",M97=""),"",IF(OR(I97&lt;'Parámetros'!$B$7,J97&lt;'Parámetros'!$B$8,J97&gt;'Parámetros'!$B$9,M97&lt;'Parámetros'!$B$10,M97&gt;'Parámetros'!$B$11),"Revisar","En rango"))</f>
        <v/>
      </c>
      <c r="R97" s="5">
        <f>IF(A97="","",IF(OR(B97="",COUNT(G97:J97)&lt;4,K97="",L97="",M97=""),"Datos incompletos",IF(OR(G97&gt;'Parámetros'!$B$4,H97&lt;'Parámetros'!$B$5,H97&gt;'Parámetros'!$B$6,I97&lt;'Parámetros'!$B$7,J97&lt;'Parámetros'!$B$8,J97&gt;'Parámetros'!$B$9,K97="Sí",L97&lt;&gt;"Opera",M97&lt;'Parámetros'!$B$10,M97&gt;'Parámetros'!$B$11),"Atención","Sin alerta")))</f>
        <v/>
      </c>
      <c r="S97" s="16">
        <f>IF(R97="","",IFERROR(VLOOKUP(R97,'Parámetros'!$D$31:$E$33,2,FALSE),"Revisar configuración"))</f>
        <v/>
      </c>
      <c r="T97" s="33">
        <f>IF(B97="","",IFERROR(MAX(0,TODAY()-B97),""))</f>
        <v/>
      </c>
      <c r="U97" s="5">
        <f>IF(A97="","",IF(OR(B97="",T97=""),"",IF(T97&gt;'Parámetros'!$B$12,"Seguimiento pendiente","En plazo")))</f>
        <v/>
      </c>
    </row>
    <row r="98" ht="32" customHeight="1">
      <c r="A98" s="27" t="n"/>
      <c r="B98" s="42" t="n"/>
      <c r="C98" s="29" t="n"/>
      <c r="D98" s="29" t="n"/>
      <c r="E98" s="29" t="n"/>
      <c r="F98" s="29" t="n"/>
      <c r="G98" s="30" t="n"/>
      <c r="H98" s="30" t="n"/>
      <c r="I98" s="31" t="n"/>
      <c r="J98" s="30" t="n"/>
      <c r="K98" s="27" t="n"/>
      <c r="L98" s="27" t="n"/>
      <c r="M98" s="31" t="n"/>
      <c r="N98" s="43" t="n"/>
      <c r="O98" s="7">
        <f>IF(G98="","",IF(G98&gt;'Parámetros'!$B$4,"Sobre umbral","En rango"))</f>
        <v/>
      </c>
      <c r="P98" s="7">
        <f>IF(H98="","",IF(OR(H98&lt;'Parámetros'!$B$5,H98&gt;'Parámetros'!$B$6),"Fuera de rango","En rango"))</f>
        <v/>
      </c>
      <c r="Q98" s="7">
        <f>IF(OR(I98="",J98="",M98=""),"",IF(OR(I98&lt;'Parámetros'!$B$7,J98&lt;'Parámetros'!$B$8,J98&gt;'Parámetros'!$B$9,M98&lt;'Parámetros'!$B$10,M98&gt;'Parámetros'!$B$11),"Revisar","En rango"))</f>
        <v/>
      </c>
      <c r="R98" s="7">
        <f>IF(A98="","",IF(OR(B98="",COUNT(G98:J98)&lt;4,K98="",L98="",M98=""),"Datos incompletos",IF(OR(G98&gt;'Parámetros'!$B$4,H98&lt;'Parámetros'!$B$5,H98&gt;'Parámetros'!$B$6,I98&lt;'Parámetros'!$B$7,J98&lt;'Parámetros'!$B$8,J98&gt;'Parámetros'!$B$9,K98="Sí",L98&lt;&gt;"Opera",M98&lt;'Parámetros'!$B$10,M98&gt;'Parámetros'!$B$11),"Atención","Sin alerta")))</f>
        <v/>
      </c>
      <c r="S98" s="18">
        <f>IF(R98="","",IFERROR(VLOOKUP(R98,'Parámetros'!$D$31:$E$33,2,FALSE),"Revisar configuración"))</f>
        <v/>
      </c>
      <c r="T98" s="34">
        <f>IF(B98="","",IFERROR(MAX(0,TODAY()-B98),""))</f>
        <v/>
      </c>
      <c r="U98" s="7">
        <f>IF(A98="","",IF(OR(B98="",T98=""),"",IF(T98&gt;'Parámetros'!$B$12,"Seguimiento pendiente","En plazo")))</f>
        <v/>
      </c>
    </row>
    <row r="99" ht="32" customHeight="1">
      <c r="A99" s="27" t="n"/>
      <c r="B99" s="42" t="n"/>
      <c r="C99" s="29" t="n"/>
      <c r="D99" s="29" t="n"/>
      <c r="E99" s="29" t="n"/>
      <c r="F99" s="29" t="n"/>
      <c r="G99" s="30" t="n"/>
      <c r="H99" s="30" t="n"/>
      <c r="I99" s="31" t="n"/>
      <c r="J99" s="30" t="n"/>
      <c r="K99" s="27" t="n"/>
      <c r="L99" s="27" t="n"/>
      <c r="M99" s="31" t="n"/>
      <c r="N99" s="43" t="n"/>
      <c r="O99" s="5">
        <f>IF(G99="","",IF(G99&gt;'Parámetros'!$B$4,"Sobre umbral","En rango"))</f>
        <v/>
      </c>
      <c r="P99" s="5">
        <f>IF(H99="","",IF(OR(H99&lt;'Parámetros'!$B$5,H99&gt;'Parámetros'!$B$6),"Fuera de rango","En rango"))</f>
        <v/>
      </c>
      <c r="Q99" s="5">
        <f>IF(OR(I99="",J99="",M99=""),"",IF(OR(I99&lt;'Parámetros'!$B$7,J99&lt;'Parámetros'!$B$8,J99&gt;'Parámetros'!$B$9,M99&lt;'Parámetros'!$B$10,M99&gt;'Parámetros'!$B$11),"Revisar","En rango"))</f>
        <v/>
      </c>
      <c r="R99" s="5">
        <f>IF(A99="","",IF(OR(B99="",COUNT(G99:J99)&lt;4,K99="",L99="",M99=""),"Datos incompletos",IF(OR(G99&gt;'Parámetros'!$B$4,H99&lt;'Parámetros'!$B$5,H99&gt;'Parámetros'!$B$6,I99&lt;'Parámetros'!$B$7,J99&lt;'Parámetros'!$B$8,J99&gt;'Parámetros'!$B$9,K99="Sí",L99&lt;&gt;"Opera",M99&lt;'Parámetros'!$B$10,M99&gt;'Parámetros'!$B$11),"Atención","Sin alerta")))</f>
        <v/>
      </c>
      <c r="S99" s="16">
        <f>IF(R99="","",IFERROR(VLOOKUP(R99,'Parámetros'!$D$31:$E$33,2,FALSE),"Revisar configuración"))</f>
        <v/>
      </c>
      <c r="T99" s="33">
        <f>IF(B99="","",IFERROR(MAX(0,TODAY()-B99),""))</f>
        <v/>
      </c>
      <c r="U99" s="5">
        <f>IF(A99="","",IF(OR(B99="",T99=""),"",IF(T99&gt;'Parámetros'!$B$12,"Seguimiento pendiente","En plazo")))</f>
        <v/>
      </c>
    </row>
    <row r="100" ht="32" customHeight="1">
      <c r="A100" s="27" t="n"/>
      <c r="B100" s="42" t="n"/>
      <c r="C100" s="29" t="n"/>
      <c r="D100" s="29" t="n"/>
      <c r="E100" s="29" t="n"/>
      <c r="F100" s="29" t="n"/>
      <c r="G100" s="30" t="n"/>
      <c r="H100" s="30" t="n"/>
      <c r="I100" s="31" t="n"/>
      <c r="J100" s="30" t="n"/>
      <c r="K100" s="27" t="n"/>
      <c r="L100" s="27" t="n"/>
      <c r="M100" s="31" t="n"/>
      <c r="N100" s="43" t="n"/>
      <c r="O100" s="7">
        <f>IF(G100="","",IF(G100&gt;'Parámetros'!$B$4,"Sobre umbral","En rango"))</f>
        <v/>
      </c>
      <c r="P100" s="7">
        <f>IF(H100="","",IF(OR(H100&lt;'Parámetros'!$B$5,H100&gt;'Parámetros'!$B$6),"Fuera de rango","En rango"))</f>
        <v/>
      </c>
      <c r="Q100" s="7">
        <f>IF(OR(I100="",J100="",M100=""),"",IF(OR(I100&lt;'Parámetros'!$B$7,J100&lt;'Parámetros'!$B$8,J100&gt;'Parámetros'!$B$9,M100&lt;'Parámetros'!$B$10,M100&gt;'Parámetros'!$B$11),"Revisar","En rango"))</f>
        <v/>
      </c>
      <c r="R100" s="7">
        <f>IF(A100="","",IF(OR(B100="",COUNT(G100:J100)&lt;4,K100="",L100="",M100=""),"Datos incompletos",IF(OR(G100&gt;'Parámetros'!$B$4,H100&lt;'Parámetros'!$B$5,H100&gt;'Parámetros'!$B$6,I100&lt;'Parámetros'!$B$7,J100&lt;'Parámetros'!$B$8,J100&gt;'Parámetros'!$B$9,K100="Sí",L100&lt;&gt;"Opera",M100&lt;'Parámetros'!$B$10,M100&gt;'Parámetros'!$B$11),"Atención","Sin alerta")))</f>
        <v/>
      </c>
      <c r="S100" s="18">
        <f>IF(R100="","",IFERROR(VLOOKUP(R100,'Parámetros'!$D$31:$E$33,2,FALSE),"Revisar configuración"))</f>
        <v/>
      </c>
      <c r="T100" s="34">
        <f>IF(B100="","",IFERROR(MAX(0,TODAY()-B100),""))</f>
        <v/>
      </c>
      <c r="U100" s="7">
        <f>IF(A100="","",IF(OR(B100="",T100=""),"",IF(T100&gt;'Parámetros'!$B$12,"Seguimiento pendiente","En plazo")))</f>
        <v/>
      </c>
    </row>
    <row r="101" ht="32" customHeight="1">
      <c r="A101" s="27" t="n"/>
      <c r="B101" s="42" t="n"/>
      <c r="C101" s="29" t="n"/>
      <c r="D101" s="29" t="n"/>
      <c r="E101" s="29" t="n"/>
      <c r="F101" s="29" t="n"/>
      <c r="G101" s="30" t="n"/>
      <c r="H101" s="30" t="n"/>
      <c r="I101" s="31" t="n"/>
      <c r="J101" s="30" t="n"/>
      <c r="K101" s="27" t="n"/>
      <c r="L101" s="27" t="n"/>
      <c r="M101" s="31" t="n"/>
      <c r="N101" s="43" t="n"/>
      <c r="O101" s="5">
        <f>IF(G101="","",IF(G101&gt;'Parámetros'!$B$4,"Sobre umbral","En rango"))</f>
        <v/>
      </c>
      <c r="P101" s="5">
        <f>IF(H101="","",IF(OR(H101&lt;'Parámetros'!$B$5,H101&gt;'Parámetros'!$B$6),"Fuera de rango","En rango"))</f>
        <v/>
      </c>
      <c r="Q101" s="5">
        <f>IF(OR(I101="",J101="",M101=""),"",IF(OR(I101&lt;'Parámetros'!$B$7,J101&lt;'Parámetros'!$B$8,J101&gt;'Parámetros'!$B$9,M101&lt;'Parámetros'!$B$10,M101&gt;'Parámetros'!$B$11),"Revisar","En rango"))</f>
        <v/>
      </c>
      <c r="R101" s="5">
        <f>IF(A101="","",IF(OR(B101="",COUNT(G101:J101)&lt;4,K101="",L101="",M101=""),"Datos incompletos",IF(OR(G101&gt;'Parámetros'!$B$4,H101&lt;'Parámetros'!$B$5,H101&gt;'Parámetros'!$B$6,I101&lt;'Parámetros'!$B$7,J101&lt;'Parámetros'!$B$8,J101&gt;'Parámetros'!$B$9,K101="Sí",L101&lt;&gt;"Opera",M101&lt;'Parámetros'!$B$10,M101&gt;'Parámetros'!$B$11),"Atención","Sin alerta")))</f>
        <v/>
      </c>
      <c r="S101" s="16">
        <f>IF(R101="","",IFERROR(VLOOKUP(R101,'Parámetros'!$D$31:$E$33,2,FALSE),"Revisar configuración"))</f>
        <v/>
      </c>
      <c r="T101" s="33">
        <f>IF(B101="","",IFERROR(MAX(0,TODAY()-B101),""))</f>
        <v/>
      </c>
      <c r="U101" s="5">
        <f>IF(A101="","",IF(OR(B101="",T101=""),"",IF(T101&gt;'Parámetros'!$B$12,"Seguimiento pendiente","En plazo")))</f>
        <v/>
      </c>
    </row>
    <row r="102" ht="32" customHeight="1">
      <c r="A102" s="27" t="n"/>
      <c r="B102" s="42" t="n"/>
      <c r="C102" s="29" t="n"/>
      <c r="D102" s="29" t="n"/>
      <c r="E102" s="29" t="n"/>
      <c r="F102" s="29" t="n"/>
      <c r="G102" s="30" t="n"/>
      <c r="H102" s="30" t="n"/>
      <c r="I102" s="31" t="n"/>
      <c r="J102" s="30" t="n"/>
      <c r="K102" s="27" t="n"/>
      <c r="L102" s="27" t="n"/>
      <c r="M102" s="31" t="n"/>
      <c r="N102" s="43" t="n"/>
      <c r="O102" s="7">
        <f>IF(G102="","",IF(G102&gt;'Parámetros'!$B$4,"Sobre umbral","En rango"))</f>
        <v/>
      </c>
      <c r="P102" s="7">
        <f>IF(H102="","",IF(OR(H102&lt;'Parámetros'!$B$5,H102&gt;'Parámetros'!$B$6),"Fuera de rango","En rango"))</f>
        <v/>
      </c>
      <c r="Q102" s="7">
        <f>IF(OR(I102="",J102="",M102=""),"",IF(OR(I102&lt;'Parámetros'!$B$7,J102&lt;'Parámetros'!$B$8,J102&gt;'Parámetros'!$B$9,M102&lt;'Parámetros'!$B$10,M102&gt;'Parámetros'!$B$11),"Revisar","En rango"))</f>
        <v/>
      </c>
      <c r="R102" s="7">
        <f>IF(A102="","",IF(OR(B102="",COUNT(G102:J102)&lt;4,K102="",L102="",M102=""),"Datos incompletos",IF(OR(G102&gt;'Parámetros'!$B$4,H102&lt;'Parámetros'!$B$5,H102&gt;'Parámetros'!$B$6,I102&lt;'Parámetros'!$B$7,J102&lt;'Parámetros'!$B$8,J102&gt;'Parámetros'!$B$9,K102="Sí",L102&lt;&gt;"Opera",M102&lt;'Parámetros'!$B$10,M102&gt;'Parámetros'!$B$11),"Atención","Sin alerta")))</f>
        <v/>
      </c>
      <c r="S102" s="18">
        <f>IF(R102="","",IFERROR(VLOOKUP(R102,'Parámetros'!$D$31:$E$33,2,FALSE),"Revisar configuración"))</f>
        <v/>
      </c>
      <c r="T102" s="34">
        <f>IF(B102="","",IFERROR(MAX(0,TODAY()-B102),""))</f>
        <v/>
      </c>
      <c r="U102" s="7">
        <f>IF(A102="","",IF(OR(B102="",T102=""),"",IF(T102&gt;'Parámetros'!$B$12,"Seguimiento pendiente","En plazo")))</f>
        <v/>
      </c>
    </row>
    <row r="103" ht="32" customHeight="1">
      <c r="A103" s="27" t="n"/>
      <c r="B103" s="42" t="n"/>
      <c r="C103" s="29" t="n"/>
      <c r="D103" s="29" t="n"/>
      <c r="E103" s="29" t="n"/>
      <c r="F103" s="29" t="n"/>
      <c r="G103" s="30" t="n"/>
      <c r="H103" s="30" t="n"/>
      <c r="I103" s="31" t="n"/>
      <c r="J103" s="30" t="n"/>
      <c r="K103" s="27" t="n"/>
      <c r="L103" s="27" t="n"/>
      <c r="M103" s="31" t="n"/>
      <c r="N103" s="43" t="n"/>
      <c r="O103" s="5">
        <f>IF(G103="","",IF(G103&gt;'Parámetros'!$B$4,"Sobre umbral","En rango"))</f>
        <v/>
      </c>
      <c r="P103" s="5">
        <f>IF(H103="","",IF(OR(H103&lt;'Parámetros'!$B$5,H103&gt;'Parámetros'!$B$6),"Fuera de rango","En rango"))</f>
        <v/>
      </c>
      <c r="Q103" s="5">
        <f>IF(OR(I103="",J103="",M103=""),"",IF(OR(I103&lt;'Parámetros'!$B$7,J103&lt;'Parámetros'!$B$8,J103&gt;'Parámetros'!$B$9,M103&lt;'Parámetros'!$B$10,M103&gt;'Parámetros'!$B$11),"Revisar","En rango"))</f>
        <v/>
      </c>
      <c r="R103" s="5">
        <f>IF(A103="","",IF(OR(B103="",COUNT(G103:J103)&lt;4,K103="",L103="",M103=""),"Datos incompletos",IF(OR(G103&gt;'Parámetros'!$B$4,H103&lt;'Parámetros'!$B$5,H103&gt;'Parámetros'!$B$6,I103&lt;'Parámetros'!$B$7,J103&lt;'Parámetros'!$B$8,J103&gt;'Parámetros'!$B$9,K103="Sí",L103&lt;&gt;"Opera",M103&lt;'Parámetros'!$B$10,M103&gt;'Parámetros'!$B$11),"Atención","Sin alerta")))</f>
        <v/>
      </c>
      <c r="S103" s="16">
        <f>IF(R103="","",IFERROR(VLOOKUP(R103,'Parámetros'!$D$31:$E$33,2,FALSE),"Revisar configuración"))</f>
        <v/>
      </c>
      <c r="T103" s="33">
        <f>IF(B103="","",IFERROR(MAX(0,TODAY()-B103),""))</f>
        <v/>
      </c>
      <c r="U103" s="5">
        <f>IF(A103="","",IF(OR(B103="",T103=""),"",IF(T103&gt;'Parámetros'!$B$12,"Seguimiento pendiente","En plazo")))</f>
        <v/>
      </c>
    </row>
    <row r="104" ht="32" customHeight="1">
      <c r="A104" s="27" t="n"/>
      <c r="B104" s="42" t="n"/>
      <c r="C104" s="29" t="n"/>
      <c r="D104" s="29" t="n"/>
      <c r="E104" s="29" t="n"/>
      <c r="F104" s="29" t="n"/>
      <c r="G104" s="30" t="n"/>
      <c r="H104" s="30" t="n"/>
      <c r="I104" s="31" t="n"/>
      <c r="J104" s="30" t="n"/>
      <c r="K104" s="27" t="n"/>
      <c r="L104" s="27" t="n"/>
      <c r="M104" s="31" t="n"/>
      <c r="N104" s="43" t="n"/>
      <c r="O104" s="7">
        <f>IF(G104="","",IF(G104&gt;'Parámetros'!$B$4,"Sobre umbral","En rango"))</f>
        <v/>
      </c>
      <c r="P104" s="7">
        <f>IF(H104="","",IF(OR(H104&lt;'Parámetros'!$B$5,H104&gt;'Parámetros'!$B$6),"Fuera de rango","En rango"))</f>
        <v/>
      </c>
      <c r="Q104" s="7">
        <f>IF(OR(I104="",J104="",M104=""),"",IF(OR(I104&lt;'Parámetros'!$B$7,J104&lt;'Parámetros'!$B$8,J104&gt;'Parámetros'!$B$9,M104&lt;'Parámetros'!$B$10,M104&gt;'Parámetros'!$B$11),"Revisar","En rango"))</f>
        <v/>
      </c>
      <c r="R104" s="7">
        <f>IF(A104="","",IF(OR(B104="",COUNT(G104:J104)&lt;4,K104="",L104="",M104=""),"Datos incompletos",IF(OR(G104&gt;'Parámetros'!$B$4,H104&lt;'Parámetros'!$B$5,H104&gt;'Parámetros'!$B$6,I104&lt;'Parámetros'!$B$7,J104&lt;'Parámetros'!$B$8,J104&gt;'Parámetros'!$B$9,K104="Sí",L104&lt;&gt;"Opera",M104&lt;'Parámetros'!$B$10,M104&gt;'Parámetros'!$B$11),"Atención","Sin alerta")))</f>
        <v/>
      </c>
      <c r="S104" s="18">
        <f>IF(R104="","",IFERROR(VLOOKUP(R104,'Parámetros'!$D$31:$E$33,2,FALSE),"Revisar configuración"))</f>
        <v/>
      </c>
      <c r="T104" s="34">
        <f>IF(B104="","",IFERROR(MAX(0,TODAY()-B104),""))</f>
        <v/>
      </c>
      <c r="U104" s="7">
        <f>IF(A104="","",IF(OR(B104="",T104=""),"",IF(T104&gt;'Parámetros'!$B$12,"Seguimiento pendiente","En plazo")))</f>
        <v/>
      </c>
    </row>
  </sheetData>
  <autoFilter ref="A4:U104"/>
  <mergeCells count="1">
    <mergeCell ref="A1:U1"/>
  </mergeCells>
  <conditionalFormatting sqref="O5:Q104">
    <cfRule type="expression" priority="1" dxfId="0" stopIfTrue="1">
      <formula>OR(O5="Sobre umbral",O5="Fuera de rango",O5="Revisar")</formula>
    </cfRule>
    <cfRule type="expression" priority="2" dxfId="2">
      <formula>O5="En rango"</formula>
    </cfRule>
  </conditionalFormatting>
  <conditionalFormatting sqref="R5:R104">
    <cfRule type="expression" priority="3" dxfId="0" stopIfTrue="1">
      <formula>$R5="Atención"</formula>
    </cfRule>
    <cfRule type="expression" priority="4" dxfId="1" stopIfTrue="1">
      <formula>$R5="Datos incompletos"</formula>
    </cfRule>
    <cfRule type="expression" priority="5" dxfId="2">
      <formula>$R5="Sin alerta"</formula>
    </cfRule>
  </conditionalFormatting>
  <conditionalFormatting sqref="U5:U104">
    <cfRule type="expression" priority="6" dxfId="0" stopIfTrue="1">
      <formula>$U5="Seguimiento pendiente"</formula>
    </cfRule>
  </conditionalFormatting>
  <dataValidations count="8">
    <dataValidation sqref="B5:B104" showDropDown="0" showInputMessage="0" showErrorMessage="0" allowBlank="0" errorTitle="Fecha no válida" error="Capture una fecha entre el límite mostrado y hoy." promptTitle="Fecha de revisión" prompt="Use una fecha válida con formato dd/mm/aaaa." type="date" errorStyle="stop" operator="between">
      <formula1>$A$3</formula1>
      <formula2>$B$3</formula2>
    </dataValidation>
    <dataValidation sqref="G5:G104" showDropDown="0" showInputMessage="0" showErrorMessage="0" allowBlank="0" errorTitle="Temperatura no válida" error="Revise los límites de captura mostrados en la fila 3." type="decimal" errorStyle="stop" operator="between">
      <formula1>$C$3</formula1>
      <formula2>$D$3</formula2>
    </dataValidation>
    <dataValidation sqref="H5:H104" showDropDown="0" showInputMessage="0" showErrorMessage="0" allowBlank="0" errorTitle="Presión no válida" error="Revise los límites de captura mostrados en la fila 3." type="decimal" errorStyle="stop" operator="between">
      <formula1>$E$3</formula1>
      <formula2>$F$3</formula2>
    </dataValidation>
    <dataValidation sqref="I5:I104 M5:M104" showDropDown="0" showInputMessage="0" showErrorMessage="0" allowBlank="0" errorTitle="Porcentaje no válido" error="Capture un porcentaje dentro de los límites mostrados." type="decimal" errorStyle="stop" operator="between">
      <formula1>$G$3</formula1>
      <formula2>$H$3</formula2>
    </dataValidation>
    <dataValidation sqref="J5:J104" showDropDown="0" showInputMessage="0" showErrorMessage="0" allowBlank="0" errorTitle="Diferencial no válido" error="Revise los límites de captura mostrados en la fila 3." type="decimal" errorStyle="stop" operator="between">
      <formula1>$I$3</formula1>
      <formula2>$J$3</formula2>
    </dataValidation>
    <dataValidation sqref="K5:K104" showDropDown="0" showInputMessage="0" showErrorMessage="0" allowBlank="0" errorTitle="Opción no válida" error="Seleccione Sí o No." promptTitle="Fuga visible" prompt="Seleccione una opción de la lista." type="list" errorStyle="stop">
      <formula1>"Sí,No"</formula1>
    </dataValidation>
    <dataValidation sqref="L5:L104" showDropDown="0" showInputMessage="0" showErrorMessage="0" allowBlank="0" errorTitle="Opción no válida" error="Seleccione Opera, No opera o No probado." promptTitle="Estado del ventilador" prompt="Seleccione el estado observado." type="list" errorStyle="stop">
      <formula1>"Opera,No opera,No probado"</formula1>
    </dataValidation>
    <dataValidation sqref="N5:N104" showDropDown="0" showInputMessage="0" showErrorMessage="0" allowBlank="0" errorTitle="Importe no válido" error="Capture un importe dentro de los límites mostrados." type="decimal" errorStyle="stop" operator="between">
      <formula1>$K$3</formula1>
      <formula2>$L$3</formula2>
    </dataValidation>
  </dataValidations>
  <pageMargins left="0.75" right="0.75" top="1" bottom="1" header="0.5" footer="0.5"/>
  <pageSetup orientation="landscape" fitToHeight="0" fitToWidth="1"/>
  <headerFooter>
    <oddHeader/>
    <oddFooter>&amp;C&amp;8 &amp;K243447Datos y operaciones ficticios — apoyo administrativo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2" customWidth="1" min="3" max="3"/>
    <col width="28" customWidth="1" min="4" max="4"/>
    <col width="50" customWidth="1" min="5" max="5"/>
    <col width="4" customWidth="1" min="6" max="6"/>
    <col width="16" customWidth="1" min="7" max="7"/>
    <col width="16" customWidth="1" min="8" max="8"/>
  </cols>
  <sheetData>
    <row r="1" ht="28" customHeight="1">
      <c r="A1" s="1" t="inlineStr">
        <is>
          <t>Parámetros y límites editables del sistema de enfriamiento</t>
        </is>
      </c>
    </row>
    <row r="2" ht="34" customHeight="1">
      <c r="A2" s="35" t="inlineStr">
        <is>
          <t>Valores internos de referencia. Deben revisarse contra el procedimiento del taller y la información aplicable a cada unidad ficticia.</t>
        </is>
      </c>
    </row>
    <row r="3">
      <c r="A3" s="14" t="inlineStr">
        <is>
          <t>Umbral o supuesto</t>
        </is>
      </c>
      <c r="B3" s="14" t="inlineStr">
        <is>
          <t>Valor</t>
        </is>
      </c>
      <c r="C3" s="14" t="inlineStr">
        <is>
          <t>Unidad</t>
        </is>
      </c>
      <c r="D3" s="14" t="inlineStr">
        <is>
          <t>Uso administrativo</t>
        </is>
      </c>
    </row>
    <row r="4">
      <c r="A4" s="18" t="inlineStr">
        <is>
          <t>Temperatura máxima de referencia</t>
        </is>
      </c>
      <c r="B4" s="30" t="n">
        <v>105</v>
      </c>
      <c r="C4" s="7" t="inlineStr">
        <is>
          <t>°C</t>
        </is>
      </c>
      <c r="D4" s="18" t="inlineStr">
        <is>
          <t>Marca temperatura sobre el umbral.</t>
        </is>
      </c>
    </row>
    <row r="5">
      <c r="A5" s="16" t="inlineStr">
        <is>
          <t>Presión mínima de referencia</t>
        </is>
      </c>
      <c r="B5" s="30" t="n">
        <v>12</v>
      </c>
      <c r="C5" s="5" t="inlineStr">
        <is>
          <t>psi</t>
        </is>
      </c>
      <c r="D5" s="16" t="inlineStr">
        <is>
          <t>Marca presión por debajo del intervalo.</t>
        </is>
      </c>
    </row>
    <row r="6">
      <c r="A6" s="18" t="inlineStr">
        <is>
          <t>Presión máxima de referencia</t>
        </is>
      </c>
      <c r="B6" s="30" t="n">
        <v>18</v>
      </c>
      <c r="C6" s="7" t="inlineStr">
        <is>
          <t>psi</t>
        </is>
      </c>
      <c r="D6" s="18" t="inlineStr">
        <is>
          <t>Marca presión por arriba del intervalo.</t>
        </is>
      </c>
    </row>
    <row r="7">
      <c r="A7" s="16" t="inlineStr">
        <is>
          <t>Nivel mínimo de refrigerante</t>
        </is>
      </c>
      <c r="B7" s="31" t="n">
        <v>70</v>
      </c>
      <c r="C7" s="5" t="inlineStr">
        <is>
          <t>%</t>
        </is>
      </c>
      <c r="D7" s="16" t="inlineStr">
        <is>
          <t>Marca nivel inferior al esperado.</t>
        </is>
      </c>
    </row>
    <row r="8">
      <c r="A8" s="18" t="inlineStr">
        <is>
          <t>Diferencial mínimo de temperatura</t>
        </is>
      </c>
      <c r="B8" s="30" t="n">
        <v>5</v>
      </c>
      <c r="C8" s="7" t="inlineStr">
        <is>
          <t>°C</t>
        </is>
      </c>
      <c r="D8" s="18" t="inlineStr">
        <is>
          <t>Límite inferior de la diferencia capturada.</t>
        </is>
      </c>
    </row>
    <row r="9">
      <c r="A9" s="16" t="inlineStr">
        <is>
          <t>Diferencial máximo de temperatura</t>
        </is>
      </c>
      <c r="B9" s="30" t="n">
        <v>20</v>
      </c>
      <c r="C9" s="5" t="inlineStr">
        <is>
          <t>°C</t>
        </is>
      </c>
      <c r="D9" s="16" t="inlineStr">
        <is>
          <t>Límite superior de la diferencia capturada.</t>
        </is>
      </c>
    </row>
    <row r="10">
      <c r="A10" s="18" t="inlineStr">
        <is>
          <t>Concentración mínima de refrigerante</t>
        </is>
      </c>
      <c r="B10" s="31" t="n">
        <v>40</v>
      </c>
      <c r="C10" s="7" t="inlineStr">
        <is>
          <t>%</t>
        </is>
      </c>
      <c r="D10" s="18" t="inlineStr">
        <is>
          <t>Límite inferior de concentración.</t>
        </is>
      </c>
    </row>
    <row r="11">
      <c r="A11" s="16" t="inlineStr">
        <is>
          <t>Concentración máxima de refrigerante</t>
        </is>
      </c>
      <c r="B11" s="31" t="n">
        <v>60</v>
      </c>
      <c r="C11" s="5" t="inlineStr">
        <is>
          <t>%</t>
        </is>
      </c>
      <c r="D11" s="16" t="inlineStr">
        <is>
          <t>Límite superior de concentración.</t>
        </is>
      </c>
    </row>
    <row r="12">
      <c r="A12" s="18" t="inlineStr">
        <is>
          <t>Plazo de seguimiento</t>
        </is>
      </c>
      <c r="B12" s="36" t="n">
        <v>30</v>
      </c>
      <c r="C12" s="7" t="inlineStr">
        <is>
          <t>días</t>
        </is>
      </c>
      <c r="D12" s="18" t="inlineStr">
        <is>
          <t>Señala registros que exceden el plazo.</t>
        </is>
      </c>
    </row>
    <row r="13">
      <c r="A13" s="16" t="inlineStr">
        <is>
          <t>Fecha mínima de captura</t>
        </is>
      </c>
      <c r="B13" s="42" t="n">
        <v>45292</v>
      </c>
      <c r="C13" s="5" t="inlineStr">
        <is>
          <t>fecha</t>
        </is>
      </c>
      <c r="D13" s="16" t="inlineStr">
        <is>
          <t>Evita fechas anteriores al periodo previsto.</t>
        </is>
      </c>
    </row>
    <row r="14">
      <c r="A14" s="18" t="inlineStr">
        <is>
          <t>Importe de referencia para revisión</t>
        </is>
      </c>
      <c r="B14" s="43" t="n">
        <v>5000</v>
      </c>
      <c r="C14" s="7" t="inlineStr">
        <is>
          <t>MXN</t>
        </is>
      </c>
      <c r="D14" s="18" t="inlineStr">
        <is>
          <t>Referencia administrativa; no altera la alerta técnica.</t>
        </is>
      </c>
    </row>
    <row r="15"/>
    <row r="16"/>
    <row r="17">
      <c r="A17" s="14" t="inlineStr">
        <is>
          <t>Límite de captura</t>
        </is>
      </c>
      <c r="B17" s="14" t="inlineStr">
        <is>
          <t>Valor</t>
        </is>
      </c>
      <c r="C17" s="14" t="inlineStr">
        <is>
          <t>Unidad</t>
        </is>
      </c>
      <c r="D17" s="14" t="inlineStr">
        <is>
          <t>Propósito de validación</t>
        </is>
      </c>
    </row>
    <row r="18">
      <c r="A18" s="18" t="inlineStr">
        <is>
          <t>Temperatura mínima capturable</t>
        </is>
      </c>
      <c r="B18" s="30" t="n">
        <v>20</v>
      </c>
      <c r="C18" s="7" t="inlineStr">
        <is>
          <t>°C</t>
        </is>
      </c>
      <c r="D18" s="18" t="inlineStr">
        <is>
          <t>Límite de captura, no criterio de diagnóstico.</t>
        </is>
      </c>
    </row>
    <row r="19">
      <c r="A19" s="16" t="inlineStr">
        <is>
          <t>Temperatura máxima capturable</t>
        </is>
      </c>
      <c r="B19" s="30" t="n">
        <v>150</v>
      </c>
      <c r="C19" s="5" t="inlineStr">
        <is>
          <t>°C</t>
        </is>
      </c>
      <c r="D19" s="16" t="inlineStr">
        <is>
          <t>Límite de captura, no criterio de diagnóstico.</t>
        </is>
      </c>
    </row>
    <row r="20">
      <c r="A20" s="18" t="inlineStr">
        <is>
          <t>Presión mínima capturable</t>
        </is>
      </c>
      <c r="B20" s="30" t="n">
        <v>0</v>
      </c>
      <c r="C20" s="7" t="inlineStr">
        <is>
          <t>psi</t>
        </is>
      </c>
      <c r="D20" s="18" t="inlineStr">
        <is>
          <t>Evita valores negativos.</t>
        </is>
      </c>
    </row>
    <row r="21">
      <c r="A21" s="16" t="inlineStr">
        <is>
          <t>Presión máxima capturable</t>
        </is>
      </c>
      <c r="B21" s="30" t="n">
        <v>50</v>
      </c>
      <c r="C21" s="5" t="inlineStr">
        <is>
          <t>psi</t>
        </is>
      </c>
      <c r="D21" s="16" t="inlineStr">
        <is>
          <t>Acota errores evidentes de captura.</t>
        </is>
      </c>
    </row>
    <row r="22">
      <c r="A22" s="18" t="inlineStr">
        <is>
          <t>Porcentaje mínimo capturable</t>
        </is>
      </c>
      <c r="B22" s="31" t="n">
        <v>0</v>
      </c>
      <c r="C22" s="7" t="inlineStr">
        <is>
          <t>%</t>
        </is>
      </c>
      <c r="D22" s="18" t="inlineStr">
        <is>
          <t>Aplica a nivel y concentración.</t>
        </is>
      </c>
    </row>
    <row r="23">
      <c r="A23" s="16" t="inlineStr">
        <is>
          <t>Porcentaje máximo capturable</t>
        </is>
      </c>
      <c r="B23" s="31" t="n">
        <v>100</v>
      </c>
      <c r="C23" s="5" t="inlineStr">
        <is>
          <t>%</t>
        </is>
      </c>
      <c r="D23" s="16" t="inlineStr">
        <is>
          <t>Aplica a nivel y concentración.</t>
        </is>
      </c>
    </row>
    <row r="24">
      <c r="A24" s="18" t="inlineStr">
        <is>
          <t>Diferencial mínimo capturable</t>
        </is>
      </c>
      <c r="B24" s="30" t="n">
        <v>-20</v>
      </c>
      <c r="C24" s="7" t="inlineStr">
        <is>
          <t>°C</t>
        </is>
      </c>
      <c r="D24" s="18" t="inlineStr">
        <is>
          <t>Permite registrar diferencias negativas.</t>
        </is>
      </c>
    </row>
    <row r="25">
      <c r="A25" s="16" t="inlineStr">
        <is>
          <t>Diferencial máximo capturable</t>
        </is>
      </c>
      <c r="B25" s="30" t="n">
        <v>60</v>
      </c>
      <c r="C25" s="5" t="inlineStr">
        <is>
          <t>°C</t>
        </is>
      </c>
      <c r="D25" s="16" t="inlineStr">
        <is>
          <t>Acota errores evidentes de captura.</t>
        </is>
      </c>
    </row>
    <row r="26">
      <c r="A26" s="18" t="inlineStr">
        <is>
          <t>Importe mínimo capturable</t>
        </is>
      </c>
      <c r="B26" s="43" t="n">
        <v>0</v>
      </c>
      <c r="C26" s="7" t="inlineStr">
        <is>
          <t>MXN</t>
        </is>
      </c>
      <c r="D26" s="18" t="inlineStr">
        <is>
          <t>Evita importes negativos.</t>
        </is>
      </c>
    </row>
    <row r="27">
      <c r="A27" s="16" t="inlineStr">
        <is>
          <t>Importe máximo capturable</t>
        </is>
      </c>
      <c r="B27" s="43" t="n">
        <v>100000</v>
      </c>
      <c r="C27" s="5" t="inlineStr">
        <is>
          <t>MXN</t>
        </is>
      </c>
      <c r="D27" s="16" t="inlineStr">
        <is>
          <t>Acota errores evidentes de captura.</t>
        </is>
      </c>
    </row>
    <row r="28"/>
    <row r="29"/>
    <row r="30">
      <c r="D30" s="14" t="inlineStr">
        <is>
          <t>Resultado</t>
        </is>
      </c>
      <c r="E30" s="14" t="inlineStr">
        <is>
          <t>Acción administrativa configurable</t>
        </is>
      </c>
    </row>
    <row r="31" ht="32" customHeight="1">
      <c r="D31" s="5" t="inlineStr">
        <is>
          <t>Sin alerta</t>
        </is>
      </c>
      <c r="E31" s="29" t="inlineStr">
        <is>
          <t>Registrar el resultado y mantener el seguimiento programado.</t>
        </is>
      </c>
    </row>
    <row r="32" ht="32" customHeight="1">
      <c r="D32" s="7" t="inlineStr">
        <is>
          <t>Atención</t>
        </is>
      </c>
      <c r="E32" s="29" t="inlineStr">
        <is>
          <t>Revisar las mediciones señaladas y definir la siguiente actividad del taller.</t>
        </is>
      </c>
    </row>
    <row r="33" ht="32" customHeight="1">
      <c r="D33" s="5" t="inlineStr">
        <is>
          <t>Datos incompletos</t>
        </is>
      </c>
      <c r="E33" s="29" t="inlineStr">
        <is>
          <t>Completar fecha, mediciones, fuga, ventilador y concentración.</t>
        </is>
      </c>
    </row>
  </sheetData>
  <mergeCells count="1">
    <mergeCell ref="A1:H1"/>
  </mergeCells>
  <conditionalFormatting sqref="B5:B6">
    <cfRule type="expression" priority="1" dxfId="0">
      <formula>$B$6&lt;=$B$5</formula>
    </cfRule>
  </conditionalFormatting>
  <conditionalFormatting sqref="B8:B9">
    <cfRule type="expression" priority="2" dxfId="0">
      <formula>$B$9&lt;=$B$8</formula>
    </cfRule>
  </conditionalFormatting>
  <conditionalFormatting sqref="B10:B11">
    <cfRule type="expression" priority="3" dxfId="0">
      <formula>$B$11&lt;=$B$10</formula>
    </cfRule>
  </conditionalFormatting>
  <conditionalFormatting sqref="B18:B19">
    <cfRule type="expression" priority="4" dxfId="0">
      <formula>$B$19&lt;=$B$18</formula>
    </cfRule>
  </conditionalFormatting>
  <conditionalFormatting sqref="B20:B21">
    <cfRule type="expression" priority="5" dxfId="0">
      <formula>$B$21&lt;=$B$20</formula>
    </cfRule>
  </conditionalFormatting>
  <conditionalFormatting sqref="B22:B23">
    <cfRule type="expression" priority="6" dxfId="0">
      <formula>$B$23&lt;=$B$22</formula>
    </cfRule>
  </conditionalFormatting>
  <conditionalFormatting sqref="B24:B25">
    <cfRule type="expression" priority="7" dxfId="0">
      <formula>$B$25&lt;=$B$24</formula>
    </cfRule>
  </conditionalFormatting>
  <conditionalFormatting sqref="B26:B27">
    <cfRule type="expression" priority="8" dxfId="0">
      <formula>$B$27&lt;=$B$26</formula>
    </cfRule>
  </conditionalFormatting>
  <dataValidations count="7">
    <dataValidation sqref="B4 B18:B19" showDropDown="0" showInputMessage="0" showErrorMessage="0" allowBlank="0" errorTitle="Valor no válido" error="Capture una temperatura entre 0 y 200." type="decimal" errorStyle="stop" operator="between">
      <formula1>0</formula1>
      <formula2>200</formula2>
    </dataValidation>
    <dataValidation sqref="B5:B6 B20:B21" showDropDown="0" showInputMessage="0" showErrorMessage="0" allowBlank="0" errorTitle="Valor no válido" error="Capture una presión entre 0 y 100." type="decimal" errorStyle="stop" operator="between">
      <formula1>0</formula1>
      <formula2>100</formula2>
    </dataValidation>
    <dataValidation sqref="B7 B10:B11 B22:B23" showDropDown="0" showInputMessage="0" showErrorMessage="0" allowBlank="0" errorTitle="Valor no válido" error="Capture un porcentaje entre 0 y 100." type="decimal" errorStyle="stop" operator="between">
      <formula1>0</formula1>
      <formula2>100</formula2>
    </dataValidation>
    <dataValidation sqref="B8:B9 B24:B25" showDropDown="0" showInputMessage="0" showErrorMessage="0" allowBlank="0" errorTitle="Valor no válido" error="Capture un diferencial entre -100 y 100." type="decimal" errorStyle="stop" operator="between">
      <formula1>-100</formula1>
      <formula2>100</formula2>
    </dataValidation>
    <dataValidation sqref="B12" showDropDown="0" showInputMessage="0" showErrorMessage="0" allowBlank="0" errorTitle="Plazo no válido" error="Capture un plazo entero entre 1 y 3650 días." type="whole" errorStyle="stop" operator="between">
      <formula1>1</formula1>
      <formula2>3650</formula2>
    </dataValidation>
    <dataValidation sqref="B13" showDropDown="0" showInputMessage="0" showErrorMessage="0" allowBlank="0" errorTitle="Fecha no válida" error="Capture una fecha anterior o igual a hoy." type="date" errorStyle="stop" operator="between">
      <formula1>DATE(2016,1,1)</formula1>
      <formula2>TODAY()</formula2>
    </dataValidation>
    <dataValidation sqref="B14 B26:B27" showDropDown="0" showInputMessage="0" showErrorMessage="0" allowBlank="0" errorTitle="Importe no válido" error="Capture un importe entre 0.00 y 1000000.00 MXN." type="decimal" errorStyle="stop" operator="between">
      <formula1>0</formula1>
      <formula2>1000000</formula2>
    </dataValidation>
  </dataValidations>
  <pageMargins left="0.75" right="0.75" top="1" bottom="1" header="0.5" footer="0.5"/>
  <pageSetup orientation="landscape" fitToHeight="0" fitToWidth="1"/>
  <headerFooter>
    <oddHeader/>
    <oddFooter>&amp;C&amp;8 &amp;K243447Datos y operaciones ficticios — apoyo administrativo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43" customWidth="1" min="2" max="2"/>
    <col width="58" customWidth="1" min="3" max="3"/>
    <col width="54" customWidth="1" min="4" max="4"/>
  </cols>
  <sheetData>
    <row r="1" ht="28" customHeight="1">
      <c r="A1" s="1" t="inlineStr">
        <is>
          <t>Indicaciones de uso y comprobación</t>
        </is>
      </c>
    </row>
    <row r="2"/>
    <row r="3">
      <c r="A3" s="14" t="inlineStr">
        <is>
          <t>Paso</t>
        </is>
      </c>
      <c r="B3" s="14" t="inlineStr">
        <is>
          <t>Acción</t>
        </is>
      </c>
      <c r="C3" s="14" t="inlineStr">
        <is>
          <t>Resultado esperado</t>
        </is>
      </c>
      <c r="D3" s="14" t="inlineStr">
        <is>
          <t>Comprobación</t>
        </is>
      </c>
    </row>
    <row r="4" ht="58" customHeight="1">
      <c r="A4" s="7" t="inlineStr">
        <is>
          <t>1</t>
        </is>
      </c>
      <c r="B4" s="18" t="inlineStr">
        <is>
          <t>Revise los umbrales y límites amarillos de Parámetros.</t>
        </is>
      </c>
      <c r="C4" s="18" t="inlineStr">
        <is>
          <t>Los mínimos deben ser menores que sus máximos.</t>
        </is>
      </c>
      <c r="D4" s="18" t="inlineStr">
        <is>
          <t>Una combinación incoherente se muestra en rojo.</t>
        </is>
      </c>
    </row>
    <row r="5" ht="58" customHeight="1">
      <c r="A5" s="5" t="inlineStr">
        <is>
          <t>2</t>
        </is>
      </c>
      <c r="B5" s="16" t="inlineStr">
        <is>
          <t>Capture primero el folio ficticio y después la fecha, referencia, unidad, motivo y responsable ficticios.</t>
        </is>
      </c>
      <c r="C5" s="16" t="inlineStr">
        <is>
          <t>La fila se identifica sin usar datos reales.</t>
        </is>
      </c>
      <c r="D5" s="16" t="inlineStr">
        <is>
          <t>Las celdas editables de A:N tienen fondo amarillo.</t>
        </is>
      </c>
    </row>
    <row r="6" ht="58" customHeight="1">
      <c r="A6" s="7" t="inlineStr">
        <is>
          <t>3</t>
        </is>
      </c>
      <c r="B6" s="18" t="inlineStr">
        <is>
          <t>Registre temperatura, presión, nivel, diferencial, fuga visible, ventilador, concentración e importe.</t>
        </is>
      </c>
      <c r="C6" s="18" t="inlineStr">
        <is>
          <t>Las validaciones rechazan fechas, cantidades, porcentajes o listas fuera de los límites de captura.</t>
        </is>
      </c>
      <c r="D6" s="18" t="inlineStr">
        <is>
          <t>Los límites vinculados se muestran en la fila 3 de Inspecciones.</t>
        </is>
      </c>
    </row>
    <row r="7" ht="58" customHeight="1">
      <c r="A7" s="5" t="inlineStr">
        <is>
          <t>4</t>
        </is>
      </c>
      <c r="B7" s="16" t="inlineStr">
        <is>
          <t>Revise las columnas O:Q.</t>
        </is>
      </c>
      <c r="C7" s="16" t="inlineStr">
        <is>
          <t>O compara G con la temperatura máxima; P compara H con el intervalo de presión; Q compara I, J y M con los límites del fluido.</t>
        </is>
      </c>
      <c r="D7" s="16" t="inlineStr">
        <is>
          <t>Una entrada vacía deja el estado correspondiente visualmente vacío.</t>
        </is>
      </c>
    </row>
    <row r="8" ht="58" customHeight="1">
      <c r="A8" s="7" t="inlineStr">
        <is>
          <t>5</t>
        </is>
      </c>
      <c r="B8" s="18" t="inlineStr">
        <is>
          <t>Revise Resultado, Acción administrativa, Días transcurridos y Seguimiento.</t>
        </is>
      </c>
      <c r="C8" s="18" t="inlineStr">
        <is>
          <t>R integra las entradas; S busca la acción con VLOOKUP e IFERROR; T calcula TODAY menos B; U compara T con el plazo.</t>
        </is>
      </c>
      <c r="D8" s="18" t="inlineStr">
        <is>
          <t>No hay aritmética sobre campos de texto ni autorreferencias.</t>
        </is>
      </c>
    </row>
    <row r="9" ht="58" customHeight="1">
      <c r="A9" s="5" t="inlineStr">
        <is>
          <t>6</t>
        </is>
      </c>
      <c r="B9" s="16" t="inlineStr">
        <is>
          <t>Compruebe la primera fila preparada.</t>
        </is>
      </c>
      <c r="C9" s="16" t="inlineStr">
        <is>
          <t>Las fórmulas O5:U5 usan las entradas de la fila 5 y los parámetros visibles.</t>
        </is>
      </c>
      <c r="D9" s="16" t="inlineStr">
        <is>
          <t>R5 queda vacío sin A5; marca datos incompletos si faltan entradas requeridas.</t>
        </is>
      </c>
    </row>
    <row r="10" ht="58" customHeight="1">
      <c r="A10" s="7" t="inlineStr">
        <is>
          <t>7</t>
        </is>
      </c>
      <c r="B10" s="18" t="inlineStr">
        <is>
          <t>Compruebe una fila intermedia.</t>
        </is>
      </c>
      <c r="C10" s="18" t="inlineStr">
        <is>
          <t>Las fórmulas O54:U54 usan únicamente las entradas de la fila 54 y referencias absolutas a Parámetros.</t>
        </is>
      </c>
      <c r="D10" s="18" t="inlineStr">
        <is>
          <t>Las validaciones y alertas siguen activas en la fila 54.</t>
        </is>
      </c>
    </row>
    <row r="11" ht="58" customHeight="1">
      <c r="A11" s="5" t="inlineStr">
        <is>
          <t>8</t>
        </is>
      </c>
      <c r="B11" s="16" t="inlineStr">
        <is>
          <t>Compruebe la última fila preparada.</t>
        </is>
      </c>
      <c r="C11" s="16" t="inlineStr">
        <is>
          <t>Las fórmulas O104:U104 usan las entradas de la fila 104.</t>
        </is>
      </c>
      <c r="D11" s="16" t="inlineStr">
        <is>
          <t>La tabla, validaciones y formatos condicionales terminan en la fila 104.</t>
        </is>
      </c>
    </row>
    <row r="12" ht="58" customHeight="1">
      <c r="A12" s="7" t="inlineStr">
        <is>
          <t>9</t>
        </is>
      </c>
      <c r="B12" s="18" t="inlineStr">
        <is>
          <t>Consulte Resumen.</t>
        </is>
      </c>
      <c r="C12" s="18" t="inlineStr">
        <is>
          <t>Muestra conteos, sumas de importes, máximos, mínimos, promedio, porcentaje, periodo y últimos 30 días.</t>
        </is>
      </c>
      <c r="D12" s="18" t="inlineStr">
        <is>
          <t>La gráfica usa solo tres resultados compactos; no incluye las filas vacías de captura.</t>
        </is>
      </c>
    </row>
    <row r="13" ht="58" customHeight="1">
      <c r="A13" s="5" t="inlineStr">
        <is>
          <t>10</t>
        </is>
      </c>
      <c r="B13" s="16" t="inlineStr">
        <is>
          <t>Interprete las alertas como apoyo administrativo.</t>
        </is>
      </c>
      <c r="C13" s="16" t="inlineStr">
        <is>
          <t>Rojo pide revisión; amarillo pide completar datos; turquesa indica que no se activaron los umbrales.</t>
        </is>
      </c>
      <c r="D13" s="16" t="inlineStr">
        <is>
          <t>Ningún color garantiza condición técnica, cumplimiento o diagnóstico.</t>
        </is>
      </c>
    </row>
  </sheetData>
  <autoFilter ref="A3:D13"/>
  <mergeCells count="1">
    <mergeCell ref="A1:D1"/>
  </mergeCells>
  <pageMargins left="0.75" right="0.75" top="1" bottom="1" header="0.5" footer="0.5"/>
  <pageSetup orientation="landscape" fitToHeight="0" fitToWidth="1"/>
  <headerFooter>
    <oddHeader/>
    <oddFooter>&amp;C&amp;8 &amp;K243447Datos y operaciones ficticios — apoyo administrativo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Libro generado con datos ficticios</dc:creator>
  <dc:title xmlns:dc="http://purl.org/dc/elements/1.1/">Registro de apoyo para revisión del sistema de enfriamiento</dc:title>
  <dc:description xmlns:dc="http://purl.org/dc/elements/1.1/">Apoyo administrativo para controlar temperatura, presión, refrigerante y revisiones; no constituye diagnóstico automotriz ni garantía técnica.</dc:description>
  <dc:subject xmlns:dc="http://purl.org/dc/elements/1.1/">Control administrativo de mediciones y alertas configurables</dc:subject>
  <dcterms:created xmlns:dcterms="http://purl.org/dc/terms/" xmlns:xsi="http://www.w3.org/2001/XMLSchema-instance" xsi:type="dcterms:W3CDTF">2026-09-10T05:41:55Z</dcterms:created>
  <dcterms:modified xmlns:dcterms="http://purl.org/dc/terms/" xmlns:xsi="http://www.w3.org/2001/XMLSchema-instance" xsi:type="dcterms:W3CDTF">2026-09-10T05:41:57+00:00Z</dcterms:modified>
</cp:coreProperties>
</file>