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ueba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'Pruebas'!$A$3:$Q$103</definedName>
    <definedName name="_xlnm._FilterDatabase" localSheetId="2" hidden="1">'Parámetros'!$A$3:$D$9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2606D"/>
      <sz val="9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1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2" fontId="4" fillId="5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0E7C86"/>
        <sz val="10"/>
      </font>
      <fill>
        <patternFill patternType="solid">
          <fgColor rgb="00DDEF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Fuera de rango por prueba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'Resumen'!D15</f>
            </strRef>
          </tx>
          <spPr>
            <a:solidFill xmlns:a="http://schemas.openxmlformats.org/drawingml/2006/main">
              <a:srgbClr val="BD3A24"/>
            </a:solidFill>
            <a:ln xmlns:a="http://schemas.openxmlformats.org/drawingml/2006/main">
              <a:solidFill>
                <a:srgbClr val="BD3A24"/>
              </a:solidFill>
              <a:prstDash val="solid"/>
            </a:ln>
          </spPr>
          <cat>
            <numRef>
              <f>'Resumen'!$A$16:$A$21</f>
            </numRef>
          </cat>
          <val>
            <numRef>
              <f>'Resumen'!$D$16:$D$21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Prueba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13</row>
      <rowOff>0</rowOff>
    </from>
    <ext cx="55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1" customWidth="1" min="3" max="3"/>
    <col width="18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7" customHeight="1">
      <c r="A1" s="1" t="inlineStr">
        <is>
          <t>Resumen de lecturas y seguimiento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3" customHeight="1">
      <c r="A2" s="4" t="inlineStr">
        <is>
          <t>Indicadores calculados a partir de Pruebas y de los supuestos visibles en Parámetros.</t>
        </is>
      </c>
    </row>
    <row r="3"/>
    <row r="4">
      <c r="A4" s="5" t="inlineStr">
        <is>
          <t>Inicio del periodo</t>
        </is>
      </c>
      <c r="B4" s="33">
        <f>IFERROR('Parámetros'!$G$5,"")</f>
        <v/>
      </c>
      <c r="C4" s="5" t="inlineStr">
        <is>
          <t>Fin del periodo</t>
        </is>
      </c>
      <c r="D4" s="33">
        <f>IFERROR('Parámetros'!$G$6,"")</f>
        <v/>
      </c>
    </row>
    <row r="5"/>
    <row r="6">
      <c r="A6" s="7" t="inlineStr">
        <is>
          <t>Lecturas capturadas</t>
        </is>
      </c>
      <c r="B6" s="8">
        <f>IF(OR($B$4="",$D$4=""),"",COUNTIFS(Pruebas!$B$4:$B$103,"&gt;="&amp;$B$4,Pruebas!$B$4:$B$103,"&lt;="&amp;$D$4,Pruebas!$G$4:$G$103,"&gt;="&amp;0))</f>
        <v/>
      </c>
    </row>
    <row r="7">
      <c r="A7" s="9" t="inlineStr">
        <is>
          <t>Lecturas fuera de rango</t>
        </is>
      </c>
      <c r="B7" s="10">
        <f>IF(OR($B$4="",$D$4=""),"",COUNTIFS(Pruebas!$B$4:$B$103,"&gt;="&amp;$B$4,Pruebas!$B$4:$B$103,"&lt;="&amp;$D$4,Pruebas!$L$4:$L$103,"&lt;&gt;Dentro de rango",Pruebas!$L$4:$L$103,"&lt;&gt;"))</f>
        <v/>
      </c>
    </row>
    <row r="8">
      <c r="A8" s="7" t="inlineStr">
        <is>
          <t>Porcentaje dentro de rango</t>
        </is>
      </c>
      <c r="B8" s="34">
        <f>IF(OR($B$6="",$B$6=0),"",IFERROR(COUNTIFS(Pruebas!$B$4:$B$103,"&gt;="&amp;$B$4,Pruebas!$B$4:$B$103,"&lt;="&amp;$D$4,Pruebas!$L$4:$L$103,"Dentro de rango")/$B$6,""))</f>
        <v/>
      </c>
    </row>
    <row r="9">
      <c r="A9" s="9" t="inlineStr">
        <is>
          <t>Seguimientos abiertos</t>
        </is>
      </c>
      <c r="B9" s="10">
        <f>IF(OR($B$4="",$D$4=""),"",COUNTIFS(Pruebas!$B$4:$B$103,"&gt;="&amp;$B$4,Pruebas!$B$4:$B$103,"&lt;="&amp;$D$4,Pruebas!$M$4:$M$103,"Pendiente de revisión")+COUNTIFS(Pruebas!$B$4:$B$103,"&gt;="&amp;$B$4,Pruebas!$B$4:$B$103,"&lt;="&amp;$D$4,Pruebas!$M$4:$M$103,"Repetir medición"))</f>
        <v/>
      </c>
    </row>
    <row r="10">
      <c r="A10" s="7" t="inlineStr">
        <is>
          <t>Importe estimado capturado</t>
        </is>
      </c>
      <c r="B10" s="12">
        <f>IF(OR($B$4="",$D$4=""),"",SUMIFS(Pruebas!$P$4:$P$103,Pruebas!$B$4:$B$103,"&gt;="&amp;$B$4,Pruebas!$B$4:$B$103,"&lt;="&amp;$D$4))</f>
        <v/>
      </c>
    </row>
    <row r="11">
      <c r="A11" s="9" t="inlineStr">
        <is>
          <t>Registros con alerta</t>
        </is>
      </c>
      <c r="B11" s="10">
        <f>IF(OR($B$4="",$D$4=""),"",COUNTIFS(Pruebas!$B$4:$B$103,"&gt;="&amp;$B$4,Pruebas!$B$4:$B$103,"&lt;="&amp;$D$4,Pruebas!$Q$4:$Q$103,"&lt;&gt;Sin alerta",Pruebas!$Q$4:$Q$103,"&lt;&gt;"))</f>
        <v/>
      </c>
    </row>
    <row r="12">
      <c r="A12" s="7" t="inlineStr">
        <is>
          <t>Seguimientos vencidos</t>
        </is>
      </c>
      <c r="B12" s="8">
        <f>IF(OR($B$4="",$D$4=""),"",COUNTIFS(Pruebas!$B$4:$B$103,"&gt;="&amp;$B$4,Pruebas!$B$4:$B$103,"&lt;="&amp;$D$4,Pruebas!$Q$4:$Q$103,"Seguimiento vencido"))</f>
        <v/>
      </c>
    </row>
    <row r="13"/>
    <row r="14"/>
    <row r="15" ht="32" customHeight="1">
      <c r="A15" s="13" t="inlineStr">
        <is>
          <t>Prueba o condición</t>
        </is>
      </c>
      <c r="B15" s="13" t="inlineStr">
        <is>
          <t>Lecturas</t>
        </is>
      </c>
      <c r="C15" s="13" t="inlineStr">
        <is>
          <t>Dentro de rango</t>
        </is>
      </c>
      <c r="D15" s="13" t="inlineStr">
        <is>
          <t>Fuera de rango</t>
        </is>
      </c>
    </row>
    <row r="16">
      <c r="A16" s="7" t="inlineStr">
        <is>
          <t>Motor apagado</t>
        </is>
      </c>
      <c r="B16" s="14">
        <f>IF(OR($B$4="",$D$4=""),"",COUNTIFS(Pruebas!$B$4:$B$103,"&gt;="&amp;$B$4,Pruebas!$B$4:$B$103,"&lt;="&amp;$D$4,Pruebas!$F$4:$F$103,$A16,Pruebas!$G$4:$G$103,"&gt;="&amp;0))</f>
        <v/>
      </c>
      <c r="C16" s="14">
        <f>IF(OR($B$4="",$D$4=""),"",COUNTIFS(Pruebas!$B$4:$B$103,"&gt;="&amp;$B$4,Pruebas!$B$4:$B$103,"&lt;="&amp;$D$4,Pruebas!$F$4:$F$103,$A16,Pruebas!$L$4:$L$103,"Dentro de rango"))</f>
        <v/>
      </c>
      <c r="D16" s="14">
        <f>IF(OR($B$4="",$D$4=""),"",COUNTIFS(Pruebas!$B$4:$B$103,"&gt;="&amp;$B$4,Pruebas!$B$4:$B$103,"&lt;="&amp;$D$4,Pruebas!$F$4:$F$103,$A16,Pruebas!$L$4:$L$103,"&lt;&gt;Dentro de rango",Pruebas!$L$4:$L$103,"&lt;&gt;"))</f>
        <v/>
      </c>
    </row>
    <row r="17">
      <c r="A17" s="9" t="inlineStr">
        <is>
          <t>Ralentí sin carga</t>
        </is>
      </c>
      <c r="B17" s="15">
        <f>IF(OR($B$4="",$D$4=""),"",COUNTIFS(Pruebas!$B$4:$B$103,"&gt;="&amp;$B$4,Pruebas!$B$4:$B$103,"&lt;="&amp;$D$4,Pruebas!$F$4:$F$103,$A17,Pruebas!$G$4:$G$103,"&gt;="&amp;0))</f>
        <v/>
      </c>
      <c r="C17" s="15">
        <f>IF(OR($B$4="",$D$4=""),"",COUNTIFS(Pruebas!$B$4:$B$103,"&gt;="&amp;$B$4,Pruebas!$B$4:$B$103,"&lt;="&amp;$D$4,Pruebas!$F$4:$F$103,$A17,Pruebas!$L$4:$L$103,"Dentro de rango"))</f>
        <v/>
      </c>
      <c r="D17" s="15">
        <f>IF(OR($B$4="",$D$4=""),"",COUNTIFS(Pruebas!$B$4:$B$103,"&gt;="&amp;$B$4,Pruebas!$B$4:$B$103,"&lt;="&amp;$D$4,Pruebas!$F$4:$F$103,$A17,Pruebas!$L$4:$L$103,"&lt;&gt;Dentro de rango",Pruebas!$L$4:$L$103,"&lt;&gt;"))</f>
        <v/>
      </c>
    </row>
    <row r="18">
      <c r="A18" s="7" t="inlineStr">
        <is>
          <t>Ralentí con carga</t>
        </is>
      </c>
      <c r="B18" s="14">
        <f>IF(OR($B$4="",$D$4=""),"",COUNTIFS(Pruebas!$B$4:$B$103,"&gt;="&amp;$B$4,Pruebas!$B$4:$B$103,"&lt;="&amp;$D$4,Pruebas!$F$4:$F$103,$A18,Pruebas!$G$4:$G$103,"&gt;="&amp;0))</f>
        <v/>
      </c>
      <c r="C18" s="14">
        <f>IF(OR($B$4="",$D$4=""),"",COUNTIFS(Pruebas!$B$4:$B$103,"&gt;="&amp;$B$4,Pruebas!$B$4:$B$103,"&lt;="&amp;$D$4,Pruebas!$F$4:$F$103,$A18,Pruebas!$L$4:$L$103,"Dentro de rango"))</f>
        <v/>
      </c>
      <c r="D18" s="14">
        <f>IF(OR($B$4="",$D$4=""),"",COUNTIFS(Pruebas!$B$4:$B$103,"&gt;="&amp;$B$4,Pruebas!$B$4:$B$103,"&lt;="&amp;$D$4,Pruebas!$F$4:$F$103,$A18,Pruebas!$L$4:$L$103,"&lt;&gt;Dentro de rango",Pruebas!$L$4:$L$103,"&lt;&gt;"))</f>
        <v/>
      </c>
    </row>
    <row r="19">
      <c r="A19" s="9" t="inlineStr">
        <is>
          <t>2000 rpm sin carga</t>
        </is>
      </c>
      <c r="B19" s="15">
        <f>IF(OR($B$4="",$D$4=""),"",COUNTIFS(Pruebas!$B$4:$B$103,"&gt;="&amp;$B$4,Pruebas!$B$4:$B$103,"&lt;="&amp;$D$4,Pruebas!$F$4:$F$103,$A19,Pruebas!$G$4:$G$103,"&gt;="&amp;0))</f>
        <v/>
      </c>
      <c r="C19" s="15">
        <f>IF(OR($B$4="",$D$4=""),"",COUNTIFS(Pruebas!$B$4:$B$103,"&gt;="&amp;$B$4,Pruebas!$B$4:$B$103,"&lt;="&amp;$D$4,Pruebas!$F$4:$F$103,$A19,Pruebas!$L$4:$L$103,"Dentro de rango"))</f>
        <v/>
      </c>
      <c r="D19" s="15">
        <f>IF(OR($B$4="",$D$4=""),"",COUNTIFS(Pruebas!$B$4:$B$103,"&gt;="&amp;$B$4,Pruebas!$B$4:$B$103,"&lt;="&amp;$D$4,Pruebas!$F$4:$F$103,$A19,Pruebas!$L$4:$L$103,"&lt;&gt;Dentro de rango",Pruebas!$L$4:$L$103,"&lt;&gt;"))</f>
        <v/>
      </c>
    </row>
    <row r="20">
      <c r="A20" s="7" t="inlineStr">
        <is>
          <t>Caída positivo</t>
        </is>
      </c>
      <c r="B20" s="14">
        <f>IF(OR($B$4="",$D$4=""),"",COUNTIFS(Pruebas!$B$4:$B$103,"&gt;="&amp;$B$4,Pruebas!$B$4:$B$103,"&lt;="&amp;$D$4,Pruebas!$F$4:$F$103,$A20,Pruebas!$G$4:$G$103,"&gt;="&amp;0))</f>
        <v/>
      </c>
      <c r="C20" s="14">
        <f>IF(OR($B$4="",$D$4=""),"",COUNTIFS(Pruebas!$B$4:$B$103,"&gt;="&amp;$B$4,Pruebas!$B$4:$B$103,"&lt;="&amp;$D$4,Pruebas!$F$4:$F$103,$A20,Pruebas!$L$4:$L$103,"Dentro de rango"))</f>
        <v/>
      </c>
      <c r="D20" s="14">
        <f>IF(OR($B$4="",$D$4=""),"",COUNTIFS(Pruebas!$B$4:$B$103,"&gt;="&amp;$B$4,Pruebas!$B$4:$B$103,"&lt;="&amp;$D$4,Pruebas!$F$4:$F$103,$A20,Pruebas!$L$4:$L$103,"&lt;&gt;Dentro de rango",Pruebas!$L$4:$L$103,"&lt;&gt;"))</f>
        <v/>
      </c>
    </row>
    <row r="21">
      <c r="A21" s="9" t="inlineStr">
        <is>
          <t>Caída tierra</t>
        </is>
      </c>
      <c r="B21" s="15">
        <f>IF(OR($B$4="",$D$4=""),"",COUNTIFS(Pruebas!$B$4:$B$103,"&gt;="&amp;$B$4,Pruebas!$B$4:$B$103,"&lt;="&amp;$D$4,Pruebas!$F$4:$F$103,$A21,Pruebas!$G$4:$G$103,"&gt;="&amp;0))</f>
        <v/>
      </c>
      <c r="C21" s="15">
        <f>IF(OR($B$4="",$D$4=""),"",COUNTIFS(Pruebas!$B$4:$B$103,"&gt;="&amp;$B$4,Pruebas!$B$4:$B$103,"&lt;="&amp;$D$4,Pruebas!$F$4:$F$103,$A21,Pruebas!$L$4:$L$103,"Dentro de rango"))</f>
        <v/>
      </c>
      <c r="D21" s="15">
        <f>IF(OR($B$4="",$D$4=""),"",COUNTIFS(Pruebas!$B$4:$B$103,"&gt;="&amp;$B$4,Pruebas!$B$4:$B$103,"&lt;="&amp;$D$4,Pruebas!$F$4:$F$103,$A21,Pruebas!$L$4:$L$103,"&lt;&gt;Dentro de rango",Pruebas!$L$4:$L$103,"&lt;&gt;"))</f>
        <v/>
      </c>
    </row>
    <row r="22">
      <c r="A22" s="16" t="inlineStr">
        <is>
          <t>Total</t>
        </is>
      </c>
      <c r="B22" s="16">
        <f>IF(OR($B$4="",$D$4=""),"",SUM(B16:B21))</f>
        <v/>
      </c>
      <c r="C22" s="16">
        <f>IF(OR($B$4="",$D$4=""),"",SUM(C16:C21))</f>
        <v/>
      </c>
      <c r="D22" s="16">
        <f>IF(OR($B$4="",$D$4=""),"",SUM(D16:D21))</f>
        <v/>
      </c>
    </row>
    <row r="23"/>
    <row r="24"/>
    <row r="25" ht="32" customHeight="1">
      <c r="A25" s="13" t="inlineStr">
        <is>
          <t>Advertencia comprobable</t>
        </is>
      </c>
      <c r="B25" s="13" t="inlineStr">
        <is>
          <t>Cantidad</t>
        </is>
      </c>
    </row>
    <row r="26">
      <c r="A26" s="7" t="inlineStr">
        <is>
          <t>Folios duplicados</t>
        </is>
      </c>
      <c r="B26" s="14">
        <f>IF(OR($B$4="",$D$4=""),"",COUNTIFS(Pruebas!$B$4:$B$103,"&gt;="&amp;$B$4,Pruebas!$B$4:$B$103,"&lt;="&amp;$D$4,Pruebas!$Q$4:$Q$103,"Folio duplicado"))</f>
        <v/>
      </c>
    </row>
    <row r="27">
      <c r="A27" s="9" t="inlineStr">
        <is>
          <t>Datos incompletos</t>
        </is>
      </c>
      <c r="B27" s="15">
        <f>IF(OR($B$4="",$D$4=""),"",COUNTIFS(Pruebas!$B$4:$B$103,"&gt;="&amp;$B$4,Pruebas!$B$4:$B$103,"&lt;="&amp;$D$4,Pruebas!$Q$4:$Q$103,"Completar datos"))</f>
        <v/>
      </c>
    </row>
    <row r="28">
      <c r="A28" s="7" t="inlineStr">
        <is>
          <t>Parámetros no localizados</t>
        </is>
      </c>
      <c r="B28" s="14">
        <f>IF(OR($B$4="",$D$4=""),"",COUNTIFS(Pruebas!$B$4:$B$103,"&gt;="&amp;$B$4,Pruebas!$B$4:$B$103,"&lt;="&amp;$D$4,Pruebas!$Q$4:$Q$103,"Revisar parámetros"))</f>
        <v/>
      </c>
    </row>
    <row r="29">
      <c r="A29" s="9" t="inlineStr">
        <is>
          <t>Lecturas por revisar</t>
        </is>
      </c>
      <c r="B29" s="15">
        <f>IF(OR($B$4="",$D$4=""),"",COUNTIFS(Pruebas!$B$4:$B$103,"&gt;="&amp;$B$4,Pruebas!$B$4:$B$103,"&lt;="&amp;$D$4,Pruebas!$Q$4:$Q$103,"Revisar lectura"))</f>
        <v/>
      </c>
    </row>
    <row r="30">
      <c r="A30" s="7" t="inlineStr">
        <is>
          <t>Seguimientos vencidos</t>
        </is>
      </c>
      <c r="B30" s="14">
        <f>IF(OR($B$4="",$D$4=""),"",COUNTIFS(Pruebas!$B$4:$B$103,"&gt;="&amp;$B$4,Pruebas!$B$4:$B$103,"&lt;="&amp;$D$4,Pruebas!$Q$4:$Q$103,"Seguimiento vencido"))</f>
        <v/>
      </c>
    </row>
  </sheetData>
  <mergeCells count="1">
    <mergeCell ref="A1:L1"/>
  </mergeCells>
  <conditionalFormatting sqref="B7">
    <cfRule type="expression" priority="1" dxfId="0">
      <formula>B7&gt;0</formula>
    </cfRule>
  </conditionalFormatting>
  <conditionalFormatting sqref="B11:B12">
    <cfRule type="expression" priority="2" dxfId="0">
      <formula>B11&gt;0</formula>
    </cfRule>
  </conditionalFormatting>
  <conditionalFormatting sqref="B26:B30">
    <cfRule type="expression" priority="3" dxfId="0">
      <formula>B26&gt;0</formula>
    </cfRule>
  </conditionalFormatting>
  <conditionalFormatting sqref="B8">
    <cfRule type="expression" priority="4" dxfId="1">
      <formula>AND(B8&lt;&gt;"",B8=1)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5" customWidth="1" min="3" max="3"/>
    <col width="20" customWidth="1" min="4" max="4"/>
    <col width="23" customWidth="1" min="5" max="5"/>
    <col width="22" customWidth="1" min="6" max="6"/>
    <col width="12" customWidth="1" min="7" max="7"/>
    <col width="10" customWidth="1" min="8" max="8"/>
    <col width="17" customWidth="1" min="9" max="9"/>
    <col width="17" customWidth="1" min="10" max="10"/>
    <col width="18" customWidth="1" min="11" max="11"/>
    <col width="20" customWidth="1" min="12" max="12"/>
    <col width="23" customWidth="1" min="13" max="13"/>
    <col width="42" customWidth="1" min="14" max="14"/>
    <col width="13" customWidth="1" min="15" max="15"/>
    <col width="20" customWidth="1" min="16" max="16"/>
    <col width="23" customWidth="1" min="17" max="17"/>
  </cols>
  <sheetData>
    <row r="1" ht="27" customHeight="1">
      <c r="A1" s="1" t="inlineStr">
        <is>
          <t>Registro comparativo de pruebas del sistema de carga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" t="n"/>
    </row>
    <row r="2" ht="24" customHeight="1">
      <c r="A2" s="4" t="inlineStr">
        <is>
          <t>Captura una fila por lectura. Las columnas amarillas son editables; los resultados comparan la lectura con los rangos visibles de la hoja Parámetros.</t>
        </is>
      </c>
    </row>
    <row r="3" ht="32" customHeight="1">
      <c r="A3" s="13" t="inlineStr">
        <is>
          <t>Folio ficticio</t>
        </is>
      </c>
      <c r="B3" s="13" t="inlineStr">
        <is>
          <t>Fecha</t>
        </is>
      </c>
      <c r="C3" s="13" t="inlineStr">
        <is>
          <t>Vehículo ficticio</t>
        </is>
      </c>
      <c r="D3" s="13" t="inlineStr">
        <is>
          <t>Clave interna ficticia</t>
        </is>
      </c>
      <c r="E3" s="13" t="inlineStr">
        <is>
          <t>Responsable ficticio</t>
        </is>
      </c>
      <c r="F3" s="13" t="inlineStr">
        <is>
          <t>Prueba o condición</t>
        </is>
      </c>
      <c r="G3" s="13" t="inlineStr">
        <is>
          <t>Lectura</t>
        </is>
      </c>
      <c r="H3" s="13" t="inlineStr">
        <is>
          <t>Unidad</t>
        </is>
      </c>
      <c r="I3" s="13" t="inlineStr">
        <is>
          <t>Mínimo esperado</t>
        </is>
      </c>
      <c r="J3" s="13" t="inlineStr">
        <is>
          <t>Máximo esperado</t>
        </is>
      </c>
      <c r="K3" s="13" t="inlineStr">
        <is>
          <t>Diferencia vs. rango</t>
        </is>
      </c>
      <c r="L3" s="13" t="inlineStr">
        <is>
          <t>Resultado comparativo</t>
        </is>
      </c>
      <c r="M3" s="13" t="inlineStr">
        <is>
          <t>Estado de seguimiento</t>
        </is>
      </c>
      <c r="N3" s="13" t="inlineStr">
        <is>
          <t>Observaciones</t>
        </is>
      </c>
      <c r="O3" s="13" t="inlineStr">
        <is>
          <t>Días abiertos</t>
        </is>
      </c>
      <c r="P3" s="13" t="inlineStr">
        <is>
          <t>Importe estimado (MXN)</t>
        </is>
      </c>
      <c r="Q3" s="13" t="inlineStr">
        <is>
          <t>Alerta administrativa</t>
        </is>
      </c>
    </row>
    <row r="4" ht="30" customHeight="1">
      <c r="A4" s="17" t="inlineStr">
        <is>
          <t>FIC-CS-2026-001</t>
        </is>
      </c>
      <c r="B4" s="35" t="n">
        <v>46274</v>
      </c>
      <c r="C4" s="19" t="inlineStr">
        <is>
          <t>Unidad ficticia Nube 01</t>
        </is>
      </c>
      <c r="D4" s="17" t="inlineStr">
        <is>
          <t>INT-FIC-01</t>
        </is>
      </c>
      <c r="E4" s="19" t="inlineStr">
        <is>
          <t>Lía Ejemplo (ficticia)</t>
        </is>
      </c>
      <c r="F4" s="17" t="inlineStr">
        <is>
          <t>Motor apagado</t>
        </is>
      </c>
      <c r="G4" s="20" t="n">
        <v>12.55</v>
      </c>
      <c r="H4" s="14">
        <f>IF(OR($A4="",$F4=""),"",IFERROR(VLOOKUP($F4,'Parámetros'!$A$4:$D$9,2,FALSE),""))</f>
        <v/>
      </c>
      <c r="I4" s="21">
        <f>IF(OR($A4="",$F4=""),"",IFERROR(VLOOKUP($F4,'Parámetros'!$A$4:$D$9,3,FALSE),""))</f>
        <v/>
      </c>
      <c r="J4" s="21">
        <f>IF(OR($A4="",$F4=""),"",IFERROR(VLOOKUP($F4,'Parámetros'!$A$4:$D$9,4,FALSE),""))</f>
        <v/>
      </c>
      <c r="K4" s="21">
        <f>IF(OR($G4="",$I4="",$J4=""),"",IF($G4&lt;$I4,$G4-$I4,IF($G4&gt;$J4,$G4-$J4,0)))</f>
        <v/>
      </c>
      <c r="L4" s="22">
        <f>IF(OR($G4="",$I4="",$J4=""),"",IF($G4&lt;$I4,"Bajo",IF($G4&gt;$J4,"Alto","Dentro de rango")))</f>
        <v/>
      </c>
      <c r="M4" s="17" t="inlineStr">
        <is>
          <t>Cerrado sin acción</t>
        </is>
      </c>
      <c r="N4" s="19" t="inlineStr">
        <is>
          <t>Lectura de ejemplo dentro del rango capturado.</t>
        </is>
      </c>
      <c r="O4" s="23">
        <f>IF(OR($A4="",$B4="",$M4=""),"",IF(OR($M4="Cerrado sin acción",$M4="Servicio registrado"),0,MAX(0,TODAY()-$B4)))</f>
        <v/>
      </c>
      <c r="P4" s="24" t="n">
        <v>0</v>
      </c>
      <c r="Q4" s="22">
        <f>IF($A4="","",IF(COUNTIF($A$4:$A$103,$A4)&gt;1,"Folio duplicado",IF(OR($B4="",$C4="",$D4="",$E4="",$F4="",$G4="",$M4=""),"Completar datos",IF(OR($H4="",$I4="",$J4=""),"Revisar parámetros",IF(OR($L4="Bajo",$L4="Alto"),"Revisar lectura",IF(AND($M4&lt;&gt;"Cerrado sin acción",$M4&lt;&gt;"Servicio registrado",$O4&gt;'Parámetros'!$G$4),"Seguimiento vencido","Sin alerta"))))))</f>
        <v/>
      </c>
    </row>
    <row r="5" ht="30" customHeight="1">
      <c r="A5" s="17" t="inlineStr">
        <is>
          <t>FIC-CS-2026-002</t>
        </is>
      </c>
      <c r="B5" s="35" t="n">
        <v>46273</v>
      </c>
      <c r="C5" s="19" t="inlineStr">
        <is>
          <t>Unidad ficticia Ámbar 02</t>
        </is>
      </c>
      <c r="D5" s="17" t="inlineStr">
        <is>
          <t>INT-FIC-02</t>
        </is>
      </c>
      <c r="E5" s="19" t="inlineStr">
        <is>
          <t>Bruno Muestra (ficticio)</t>
        </is>
      </c>
      <c r="F5" s="17" t="inlineStr">
        <is>
          <t>Ralentí sin carga</t>
        </is>
      </c>
      <c r="G5" s="20" t="n">
        <v>13.2</v>
      </c>
      <c r="H5" s="15">
        <f>IF(OR($A5="",$F5=""),"",IFERROR(VLOOKUP($F5,'Parámetros'!$A$4:$D$9,2,FALSE),""))</f>
        <v/>
      </c>
      <c r="I5" s="25">
        <f>IF(OR($A5="",$F5=""),"",IFERROR(VLOOKUP($F5,'Parámetros'!$A$4:$D$9,3,FALSE),""))</f>
        <v/>
      </c>
      <c r="J5" s="25">
        <f>IF(OR($A5="",$F5=""),"",IFERROR(VLOOKUP($F5,'Parámetros'!$A$4:$D$9,4,FALSE),""))</f>
        <v/>
      </c>
      <c r="K5" s="25">
        <f>IF(OR($G5="",$I5="",$J5=""),"",IF($G5&lt;$I5,$G5-$I5,IF($G5&gt;$J5,$G5-$J5,0)))</f>
        <v/>
      </c>
      <c r="L5" s="26">
        <f>IF(OR($G5="",$I5="",$J5=""),"",IF($G5&lt;$I5,"Bajo",IF($G5&gt;$J5,"Alto","Dentro de rango")))</f>
        <v/>
      </c>
      <c r="M5" s="17" t="inlineStr">
        <is>
          <t>Repetir medición</t>
        </is>
      </c>
      <c r="N5" s="19" t="inlineStr">
        <is>
          <t>Ejemplo bajo; revisar condición y repetir conforme al proceso interno.</t>
        </is>
      </c>
      <c r="O5" s="27">
        <f>IF(OR($A5="",$B5="",$M5=""),"",IF(OR($M5="Cerrado sin acción",$M5="Servicio registrado"),0,MAX(0,TODAY()-$B5)))</f>
        <v/>
      </c>
      <c r="P5" s="24" t="n">
        <v>950</v>
      </c>
      <c r="Q5" s="26">
        <f>IF($A5="","",IF(COUNTIF($A$4:$A$103,$A5)&gt;1,"Folio duplicado",IF(OR($B5="",$C5="",$D5="",$E5="",$F5="",$G5="",$M5=""),"Completar datos",IF(OR($H5="",$I5="",$J5=""),"Revisar parámetros",IF(OR($L5="Bajo",$L5="Alto"),"Revisar lectura",IF(AND($M5&lt;&gt;"Cerrado sin acción",$M5&lt;&gt;"Servicio registrado",$O5&gt;'Parámetros'!$G$4),"Seguimiento vencido","Sin alerta"))))))</f>
        <v/>
      </c>
    </row>
    <row r="6" ht="30" customHeight="1">
      <c r="A6" s="17" t="inlineStr">
        <is>
          <t>FIC-CS-2026-003</t>
        </is>
      </c>
      <c r="B6" s="35" t="n">
        <v>46272</v>
      </c>
      <c r="C6" s="19" t="inlineStr">
        <is>
          <t>Unidad ficticia Coral 03</t>
        </is>
      </c>
      <c r="D6" s="17" t="inlineStr">
        <is>
          <t>INT-FIC-03</t>
        </is>
      </c>
      <c r="E6" s="19" t="inlineStr">
        <is>
          <t>Mara Ensayo (ficticia)</t>
        </is>
      </c>
      <c r="F6" s="17" t="inlineStr">
        <is>
          <t>Ralentí con carga</t>
        </is>
      </c>
      <c r="G6" s="20" t="n">
        <v>13.9</v>
      </c>
      <c r="H6" s="14">
        <f>IF(OR($A6="",$F6=""),"",IFERROR(VLOOKUP($F6,'Parámetros'!$A$4:$D$9,2,FALSE),""))</f>
        <v/>
      </c>
      <c r="I6" s="21">
        <f>IF(OR($A6="",$F6=""),"",IFERROR(VLOOKUP($F6,'Parámetros'!$A$4:$D$9,3,FALSE),""))</f>
        <v/>
      </c>
      <c r="J6" s="21">
        <f>IF(OR($A6="",$F6=""),"",IFERROR(VLOOKUP($F6,'Parámetros'!$A$4:$D$9,4,FALSE),""))</f>
        <v/>
      </c>
      <c r="K6" s="21">
        <f>IF(OR($G6="",$I6="",$J6=""),"",IF($G6&lt;$I6,$G6-$I6,IF($G6&gt;$J6,$G6-$J6,0)))</f>
        <v/>
      </c>
      <c r="L6" s="22">
        <f>IF(OR($G6="",$I6="",$J6=""),"",IF($G6&lt;$I6,"Bajo",IF($G6&gt;$J6,"Alto","Dentro de rango")))</f>
        <v/>
      </c>
      <c r="M6" s="17" t="inlineStr">
        <is>
          <t>Servicio registrado</t>
        </is>
      </c>
      <c r="N6" s="19" t="inlineStr">
        <is>
          <t>Comparación de ejemplo dentro del rango.</t>
        </is>
      </c>
      <c r="O6" s="23">
        <f>IF(OR($A6="",$B6="",$M6=""),"",IF(OR($M6="Cerrado sin acción",$M6="Servicio registrado"),0,MAX(0,TODAY()-$B6)))</f>
        <v/>
      </c>
      <c r="P6" s="24" t="n">
        <v>650</v>
      </c>
      <c r="Q6" s="22">
        <f>IF($A6="","",IF(COUNTIF($A$4:$A$103,$A6)&gt;1,"Folio duplicado",IF(OR($B6="",$C6="",$D6="",$E6="",$F6="",$G6="",$M6=""),"Completar datos",IF(OR($H6="",$I6="",$J6=""),"Revisar parámetros",IF(OR($L6="Bajo",$L6="Alto"),"Revisar lectura",IF(AND($M6&lt;&gt;"Cerrado sin acción",$M6&lt;&gt;"Servicio registrado",$O6&gt;'Parámetros'!$G$4),"Seguimiento vencido","Sin alerta"))))))</f>
        <v/>
      </c>
    </row>
    <row r="7" ht="30" customHeight="1">
      <c r="A7" s="17" t="inlineStr">
        <is>
          <t>FIC-CS-2026-004</t>
        </is>
      </c>
      <c r="B7" s="35" t="n">
        <v>46271</v>
      </c>
      <c r="C7" s="19" t="inlineStr">
        <is>
          <t>Unidad ficticia Prisma 04</t>
        </is>
      </c>
      <c r="D7" s="17" t="inlineStr">
        <is>
          <t>INT-FIC-04</t>
        </is>
      </c>
      <c r="E7" s="19" t="inlineStr">
        <is>
          <t>Nico Simulado (ficticio)</t>
        </is>
      </c>
      <c r="F7" s="17" t="inlineStr">
        <is>
          <t>2000 rpm sin carga</t>
        </is>
      </c>
      <c r="G7" s="20" t="n">
        <v>15.1</v>
      </c>
      <c r="H7" s="15">
        <f>IF(OR($A7="",$F7=""),"",IFERROR(VLOOKUP($F7,'Parámetros'!$A$4:$D$9,2,FALSE),""))</f>
        <v/>
      </c>
      <c r="I7" s="25">
        <f>IF(OR($A7="",$F7=""),"",IFERROR(VLOOKUP($F7,'Parámetros'!$A$4:$D$9,3,FALSE),""))</f>
        <v/>
      </c>
      <c r="J7" s="25">
        <f>IF(OR($A7="",$F7=""),"",IFERROR(VLOOKUP($F7,'Parámetros'!$A$4:$D$9,4,FALSE),""))</f>
        <v/>
      </c>
      <c r="K7" s="25">
        <f>IF(OR($G7="",$I7="",$J7=""),"",IF($G7&lt;$I7,$G7-$I7,IF($G7&gt;$J7,$G7-$J7,0)))</f>
        <v/>
      </c>
      <c r="L7" s="26">
        <f>IF(OR($G7="",$I7="",$J7=""),"",IF($G7&lt;$I7,"Bajo",IF($G7&gt;$J7,"Alto","Dentro de rango")))</f>
        <v/>
      </c>
      <c r="M7" s="17" t="inlineStr">
        <is>
          <t>Pendiente de revisión</t>
        </is>
      </c>
      <c r="N7" s="19" t="inlineStr">
        <is>
          <t>Ejemplo alto; comprobar captura, equipo y parámetro aplicable.</t>
        </is>
      </c>
      <c r="O7" s="27">
        <f>IF(OR($A7="",$B7="",$M7=""),"",IF(OR($M7="Cerrado sin acción",$M7="Servicio registrado"),0,MAX(0,TODAY()-$B7)))</f>
        <v/>
      </c>
      <c r="P7" s="24" t="n">
        <v>1200</v>
      </c>
      <c r="Q7" s="26">
        <f>IF($A7="","",IF(COUNTIF($A$4:$A$103,$A7)&gt;1,"Folio duplicado",IF(OR($B7="",$C7="",$D7="",$E7="",$F7="",$G7="",$M7=""),"Completar datos",IF(OR($H7="",$I7="",$J7=""),"Revisar parámetros",IF(OR($L7="Bajo",$L7="Alto"),"Revisar lectura",IF(AND($M7&lt;&gt;"Cerrado sin acción",$M7&lt;&gt;"Servicio registrado",$O7&gt;'Parámetros'!$G$4),"Seguimiento vencido","Sin alerta"))))))</f>
        <v/>
      </c>
    </row>
    <row r="8" ht="30" customHeight="1">
      <c r="A8" s="17" t="inlineStr">
        <is>
          <t>FIC-CS-2026-005</t>
        </is>
      </c>
      <c r="B8" s="35" t="n">
        <v>46270</v>
      </c>
      <c r="C8" s="19" t="inlineStr">
        <is>
          <t>Unidad ficticia Faro 05</t>
        </is>
      </c>
      <c r="D8" s="17" t="inlineStr">
        <is>
          <t>INT-FIC-05</t>
        </is>
      </c>
      <c r="E8" s="19" t="inlineStr">
        <is>
          <t>Lía Ejemplo (ficticia)</t>
        </is>
      </c>
      <c r="F8" s="17" t="inlineStr">
        <is>
          <t>Caída positivo</t>
        </is>
      </c>
      <c r="G8" s="20" t="n">
        <v>0.42</v>
      </c>
      <c r="H8" s="14">
        <f>IF(OR($A8="",$F8=""),"",IFERROR(VLOOKUP($F8,'Parámetros'!$A$4:$D$9,2,FALSE),""))</f>
        <v/>
      </c>
      <c r="I8" s="21">
        <f>IF(OR($A8="",$F8=""),"",IFERROR(VLOOKUP($F8,'Parámetros'!$A$4:$D$9,3,FALSE),""))</f>
        <v/>
      </c>
      <c r="J8" s="21">
        <f>IF(OR($A8="",$F8=""),"",IFERROR(VLOOKUP($F8,'Parámetros'!$A$4:$D$9,4,FALSE),""))</f>
        <v/>
      </c>
      <c r="K8" s="21">
        <f>IF(OR($G8="",$I8="",$J8=""),"",IF($G8&lt;$I8,$G8-$I8,IF($G8&gt;$J8,$G8-$J8,0)))</f>
        <v/>
      </c>
      <c r="L8" s="22">
        <f>IF(OR($G8="",$I8="",$J8=""),"",IF($G8&lt;$I8,"Bajo",IF($G8&gt;$J8,"Alto","Dentro de rango")))</f>
        <v/>
      </c>
      <c r="M8" s="17" t="inlineStr">
        <is>
          <t>Pendiente de revisión</t>
        </is>
      </c>
      <c r="N8" s="19" t="inlineStr">
        <is>
          <t>Ejemplo por arriba del máximo editable.</t>
        </is>
      </c>
      <c r="O8" s="23">
        <f>IF(OR($A8="",$B8="",$M8=""),"",IF(OR($M8="Cerrado sin acción",$M8="Servicio registrado"),0,MAX(0,TODAY()-$B8)))</f>
        <v/>
      </c>
      <c r="P8" s="24" t="n">
        <v>1800</v>
      </c>
      <c r="Q8" s="22">
        <f>IF($A8="","",IF(COUNTIF($A$4:$A$103,$A8)&gt;1,"Folio duplicado",IF(OR($B8="",$C8="",$D8="",$E8="",$F8="",$G8="",$M8=""),"Completar datos",IF(OR($H8="",$I8="",$J8=""),"Revisar parámetros",IF(OR($L8="Bajo",$L8="Alto"),"Revisar lectura",IF(AND($M8&lt;&gt;"Cerrado sin acción",$M8&lt;&gt;"Servicio registrado",$O8&gt;'Parámetros'!$G$4),"Seguimiento vencido","Sin alerta"))))))</f>
        <v/>
      </c>
    </row>
    <row r="9" ht="30" customHeight="1">
      <c r="A9" s="17" t="inlineStr">
        <is>
          <t>FIC-CS-2026-006</t>
        </is>
      </c>
      <c r="B9" s="35" t="n">
        <v>46269</v>
      </c>
      <c r="C9" s="19" t="inlineStr">
        <is>
          <t>Unidad ficticia Menta 06</t>
        </is>
      </c>
      <c r="D9" s="17" t="inlineStr">
        <is>
          <t>INT-FIC-06</t>
        </is>
      </c>
      <c r="E9" s="19" t="inlineStr">
        <is>
          <t>Bruno Muestra (ficticio)</t>
        </is>
      </c>
      <c r="F9" s="17" t="inlineStr">
        <is>
          <t>Caída tierra</t>
        </is>
      </c>
      <c r="G9" s="20" t="n">
        <v>0.12</v>
      </c>
      <c r="H9" s="15">
        <f>IF(OR($A9="",$F9=""),"",IFERROR(VLOOKUP($F9,'Parámetros'!$A$4:$D$9,2,FALSE),""))</f>
        <v/>
      </c>
      <c r="I9" s="25">
        <f>IF(OR($A9="",$F9=""),"",IFERROR(VLOOKUP($F9,'Parámetros'!$A$4:$D$9,3,FALSE),""))</f>
        <v/>
      </c>
      <c r="J9" s="25">
        <f>IF(OR($A9="",$F9=""),"",IFERROR(VLOOKUP($F9,'Parámetros'!$A$4:$D$9,4,FALSE),""))</f>
        <v/>
      </c>
      <c r="K9" s="25">
        <f>IF(OR($G9="",$I9="",$J9=""),"",IF($G9&lt;$I9,$G9-$I9,IF($G9&gt;$J9,$G9-$J9,0)))</f>
        <v/>
      </c>
      <c r="L9" s="26">
        <f>IF(OR($G9="",$I9="",$J9=""),"",IF($G9&lt;$I9,"Bajo",IF($G9&gt;$J9,"Alto","Dentro de rango")))</f>
        <v/>
      </c>
      <c r="M9" s="17" t="inlineStr">
        <is>
          <t>Cerrado sin acción</t>
        </is>
      </c>
      <c r="N9" s="19" t="inlineStr">
        <is>
          <t>Comparación de ejemplo dentro del rango.</t>
        </is>
      </c>
      <c r="O9" s="27">
        <f>IF(OR($A9="",$B9="",$M9=""),"",IF(OR($M9="Cerrado sin acción",$M9="Servicio registrado"),0,MAX(0,TODAY()-$B9)))</f>
        <v/>
      </c>
      <c r="P9" s="24" t="n">
        <v>0</v>
      </c>
      <c r="Q9" s="26">
        <f>IF($A9="","",IF(COUNTIF($A$4:$A$103,$A9)&gt;1,"Folio duplicado",IF(OR($B9="",$C9="",$D9="",$E9="",$F9="",$G9="",$M9=""),"Completar datos",IF(OR($H9="",$I9="",$J9=""),"Revisar parámetros",IF(OR($L9="Bajo",$L9="Alto"),"Revisar lectura",IF(AND($M9&lt;&gt;"Cerrado sin acción",$M9&lt;&gt;"Servicio registrado",$O9&gt;'Parámetros'!$G$4),"Seguimiento vencido","Sin alerta"))))))</f>
        <v/>
      </c>
    </row>
    <row r="10" ht="30" customHeight="1">
      <c r="A10" s="17" t="inlineStr">
        <is>
          <t>FIC-CS-2026-007</t>
        </is>
      </c>
      <c r="B10" s="35" t="n">
        <v>46265</v>
      </c>
      <c r="C10" s="19" t="inlineStr">
        <is>
          <t>Unidad ficticia Órbita 07</t>
        </is>
      </c>
      <c r="D10" s="17" t="inlineStr">
        <is>
          <t>INT-FIC-07</t>
        </is>
      </c>
      <c r="E10" s="19" t="inlineStr">
        <is>
          <t>Mara Ensayo (ficticia)</t>
        </is>
      </c>
      <c r="F10" s="17" t="inlineStr">
        <is>
          <t>Motor apagado</t>
        </is>
      </c>
      <c r="G10" s="20" t="n">
        <v>12.1</v>
      </c>
      <c r="H10" s="14">
        <f>IF(OR($A10="",$F10=""),"",IFERROR(VLOOKUP($F10,'Parámetros'!$A$4:$D$9,2,FALSE),""))</f>
        <v/>
      </c>
      <c r="I10" s="21">
        <f>IF(OR($A10="",$F10=""),"",IFERROR(VLOOKUP($F10,'Parámetros'!$A$4:$D$9,3,FALSE),""))</f>
        <v/>
      </c>
      <c r="J10" s="21">
        <f>IF(OR($A10="",$F10=""),"",IFERROR(VLOOKUP($F10,'Parámetros'!$A$4:$D$9,4,FALSE),""))</f>
        <v/>
      </c>
      <c r="K10" s="21">
        <f>IF(OR($G10="",$I10="",$J10=""),"",IF($G10&lt;$I10,$G10-$I10,IF($G10&gt;$J10,$G10-$J10,0)))</f>
        <v/>
      </c>
      <c r="L10" s="22">
        <f>IF(OR($G10="",$I10="",$J10=""),"",IF($G10&lt;$I10,"Bajo",IF($G10&gt;$J10,"Alto","Dentro de rango")))</f>
        <v/>
      </c>
      <c r="M10" s="17" t="inlineStr">
        <is>
          <t>Servicio registrado</t>
        </is>
      </c>
      <c r="N10" s="19" t="inlineStr">
        <is>
          <t>Ejemplo bajo registrado para seguimiento administrativo.</t>
        </is>
      </c>
      <c r="O10" s="23">
        <f>IF(OR($A10="",$B10="",$M10=""),"",IF(OR($M10="Cerrado sin acción",$M10="Servicio registrado"),0,MAX(0,TODAY()-$B10)))</f>
        <v/>
      </c>
      <c r="P10" s="24" t="n">
        <v>2300</v>
      </c>
      <c r="Q10" s="22">
        <f>IF($A10="","",IF(COUNTIF($A$4:$A$103,$A10)&gt;1,"Folio duplicado",IF(OR($B10="",$C10="",$D10="",$E10="",$F10="",$G10="",$M10=""),"Completar datos",IF(OR($H10="",$I10="",$J10=""),"Revisar parámetros",IF(OR($L10="Bajo",$L10="Alto"),"Revisar lectura",IF(AND($M10&lt;&gt;"Cerrado sin acción",$M10&lt;&gt;"Servicio registrado",$O10&gt;'Parámetros'!$G$4),"Seguimiento vencido","Sin alerta"))))))</f>
        <v/>
      </c>
    </row>
    <row r="11" ht="30" customHeight="1">
      <c r="A11" s="17" t="inlineStr">
        <is>
          <t>FIC-CS-2026-008</t>
        </is>
      </c>
      <c r="B11" s="35" t="n">
        <v>46260</v>
      </c>
      <c r="C11" s="19" t="inlineStr">
        <is>
          <t>Unidad ficticia Trébol 08</t>
        </is>
      </c>
      <c r="D11" s="17" t="inlineStr">
        <is>
          <t>INT-FIC-08</t>
        </is>
      </c>
      <c r="E11" s="19" t="inlineStr">
        <is>
          <t>Nico Simulado (ficticio)</t>
        </is>
      </c>
      <c r="F11" s="17" t="inlineStr">
        <is>
          <t>2000 rpm sin carga</t>
        </is>
      </c>
      <c r="G11" s="20" t="n">
        <v>14.2</v>
      </c>
      <c r="H11" s="15">
        <f>IF(OR($A11="",$F11=""),"",IFERROR(VLOOKUP($F11,'Parámetros'!$A$4:$D$9,2,FALSE),""))</f>
        <v/>
      </c>
      <c r="I11" s="25">
        <f>IF(OR($A11="",$F11=""),"",IFERROR(VLOOKUP($F11,'Parámetros'!$A$4:$D$9,3,FALSE),""))</f>
        <v/>
      </c>
      <c r="J11" s="25">
        <f>IF(OR($A11="",$F11=""),"",IFERROR(VLOOKUP($F11,'Parámetros'!$A$4:$D$9,4,FALSE),""))</f>
        <v/>
      </c>
      <c r="K11" s="25">
        <f>IF(OR($G11="",$I11="",$J11=""),"",IF($G11&lt;$I11,$G11-$I11,IF($G11&gt;$J11,$G11-$J11,0)))</f>
        <v/>
      </c>
      <c r="L11" s="26">
        <f>IF(OR($G11="",$I11="",$J11=""),"",IF($G11&lt;$I11,"Bajo",IF($G11&gt;$J11,"Alto","Dentro de rango")))</f>
        <v/>
      </c>
      <c r="M11" s="17" t="inlineStr">
        <is>
          <t>Cerrado sin acción</t>
        </is>
      </c>
      <c r="N11" s="19" t="inlineStr">
        <is>
          <t>Lectura ficticia dentro del intervalo editable.</t>
        </is>
      </c>
      <c r="O11" s="27">
        <f>IF(OR($A11="",$B11="",$M11=""),"",IF(OR($M11="Cerrado sin acción",$M11="Servicio registrado"),0,MAX(0,TODAY()-$B11)))</f>
        <v/>
      </c>
      <c r="P11" s="24" t="n">
        <v>0</v>
      </c>
      <c r="Q11" s="26">
        <f>IF($A11="","",IF(COUNTIF($A$4:$A$103,$A11)&gt;1,"Folio duplicado",IF(OR($B11="",$C11="",$D11="",$E11="",$F11="",$G11="",$M11=""),"Completar datos",IF(OR($H11="",$I11="",$J11=""),"Revisar parámetros",IF(OR($L11="Bajo",$L11="Alto"),"Revisar lectura",IF(AND($M11&lt;&gt;"Cerrado sin acción",$M11&lt;&gt;"Servicio registrado",$O11&gt;'Parámetros'!$G$4),"Seguimiento vencido","Sin alerta"))))))</f>
        <v/>
      </c>
    </row>
    <row r="12" ht="30" customHeight="1">
      <c r="A12" s="17" t="inlineStr">
        <is>
          <t>FIC-CS-2026-009</t>
        </is>
      </c>
      <c r="B12" s="35" t="n">
        <v>46240</v>
      </c>
      <c r="C12" s="19" t="inlineStr">
        <is>
          <t>Unidad ficticia Delta 09</t>
        </is>
      </c>
      <c r="D12" s="17" t="inlineStr">
        <is>
          <t>INT-FIC-09</t>
        </is>
      </c>
      <c r="E12" s="19" t="inlineStr">
        <is>
          <t>Lía Ejemplo (ficticia)</t>
        </is>
      </c>
      <c r="F12" s="17" t="inlineStr">
        <is>
          <t>Caída tierra</t>
        </is>
      </c>
      <c r="G12" s="20" t="n">
        <v>0.28</v>
      </c>
      <c r="H12" s="14">
        <f>IF(OR($A12="",$F12=""),"",IFERROR(VLOOKUP($F12,'Parámetros'!$A$4:$D$9,2,FALSE),""))</f>
        <v/>
      </c>
      <c r="I12" s="21">
        <f>IF(OR($A12="",$F12=""),"",IFERROR(VLOOKUP($F12,'Parámetros'!$A$4:$D$9,3,FALSE),""))</f>
        <v/>
      </c>
      <c r="J12" s="21">
        <f>IF(OR($A12="",$F12=""),"",IFERROR(VLOOKUP($F12,'Parámetros'!$A$4:$D$9,4,FALSE),""))</f>
        <v/>
      </c>
      <c r="K12" s="21">
        <f>IF(OR($G12="",$I12="",$J12=""),"",IF($G12&lt;$I12,$G12-$I12,IF($G12&gt;$J12,$G12-$J12,0)))</f>
        <v/>
      </c>
      <c r="L12" s="22">
        <f>IF(OR($G12="",$I12="",$J12=""),"",IF($G12&lt;$I12,"Bajo",IF($G12&gt;$J12,"Alto","Dentro de rango")))</f>
        <v/>
      </c>
      <c r="M12" s="17" t="inlineStr">
        <is>
          <t>Pendiente de revisión</t>
        </is>
      </c>
      <c r="N12" s="19" t="inlineStr">
        <is>
          <t>Ejemplo anterior al periodo inicial predeterminado.</t>
        </is>
      </c>
      <c r="O12" s="23">
        <f>IF(OR($A12="",$B12="",$M12=""),"",IF(OR($M12="Cerrado sin acción",$M12="Servicio registrado"),0,MAX(0,TODAY()-$B12)))</f>
        <v/>
      </c>
      <c r="P12" s="24" t="n">
        <v>700</v>
      </c>
      <c r="Q12" s="22">
        <f>IF($A12="","",IF(COUNTIF($A$4:$A$103,$A12)&gt;1,"Folio duplicado",IF(OR($B12="",$C12="",$D12="",$E12="",$F12="",$G12="",$M12=""),"Completar datos",IF(OR($H12="",$I12="",$J12=""),"Revisar parámetros",IF(OR($L12="Bajo",$L12="Alto"),"Revisar lectura",IF(AND($M12&lt;&gt;"Cerrado sin acción",$M12&lt;&gt;"Servicio registrado",$O12&gt;'Parámetros'!$G$4),"Seguimiento vencido","Sin alerta"))))))</f>
        <v/>
      </c>
    </row>
    <row r="13" ht="30" customHeight="1">
      <c r="A13" s="17" t="inlineStr">
        <is>
          <t>FIC-CS-2026-010</t>
        </is>
      </c>
      <c r="B13" s="35" t="n">
        <v>46275</v>
      </c>
      <c r="C13" s="19" t="inlineStr">
        <is>
          <t>Unidad ficticia Brisa 10</t>
        </is>
      </c>
      <c r="D13" s="17" t="inlineStr">
        <is>
          <t>INT-FIC-10</t>
        </is>
      </c>
      <c r="E13" s="19" t="inlineStr">
        <is>
          <t>Bruno Muestra (ficticio)</t>
        </is>
      </c>
      <c r="F13" s="17" t="inlineStr">
        <is>
          <t>Ralentí con carga</t>
        </is>
      </c>
      <c r="G13" s="20" t="n">
        <v>13.4</v>
      </c>
      <c r="H13" s="15">
        <f>IF(OR($A13="",$F13=""),"",IFERROR(VLOOKUP($F13,'Parámetros'!$A$4:$D$9,2,FALSE),""))</f>
        <v/>
      </c>
      <c r="I13" s="25">
        <f>IF(OR($A13="",$F13=""),"",IFERROR(VLOOKUP($F13,'Parámetros'!$A$4:$D$9,3,FALSE),""))</f>
        <v/>
      </c>
      <c r="J13" s="25">
        <f>IF(OR($A13="",$F13=""),"",IFERROR(VLOOKUP($F13,'Parámetros'!$A$4:$D$9,4,FALSE),""))</f>
        <v/>
      </c>
      <c r="K13" s="25">
        <f>IF(OR($G13="",$I13="",$J13=""),"",IF($G13&lt;$I13,$G13-$I13,IF($G13&gt;$J13,$G13-$J13,0)))</f>
        <v/>
      </c>
      <c r="L13" s="26">
        <f>IF(OR($G13="",$I13="",$J13=""),"",IF($G13&lt;$I13,"Bajo",IF($G13&gt;$J13,"Alto","Dentro de rango")))</f>
        <v/>
      </c>
      <c r="M13" s="17" t="inlineStr">
        <is>
          <t>Repetir medición</t>
        </is>
      </c>
      <c r="N13" s="19" t="inlineStr">
        <is>
          <t>Ejemplo bajo pendiente de una nueva captura.</t>
        </is>
      </c>
      <c r="O13" s="27">
        <f>IF(OR($A13="",$B13="",$M13=""),"",IF(OR($M13="Cerrado sin acción",$M13="Servicio registrado"),0,MAX(0,TODAY()-$B13)))</f>
        <v/>
      </c>
      <c r="P13" s="24" t="n">
        <v>850</v>
      </c>
      <c r="Q13" s="26">
        <f>IF($A13="","",IF(COUNTIF($A$4:$A$103,$A13)&gt;1,"Folio duplicado",IF(OR($B13="",$C13="",$D13="",$E13="",$F13="",$G13="",$M13=""),"Completar datos",IF(OR($H13="",$I13="",$J13=""),"Revisar parámetros",IF(OR($L13="Bajo",$L13="Alto"),"Revisar lectura",IF(AND($M13&lt;&gt;"Cerrado sin acción",$M13&lt;&gt;"Servicio registrado",$O13&gt;'Parámetros'!$G$4),"Seguimiento vencido","Sin alerta"))))))</f>
        <v/>
      </c>
    </row>
    <row r="14" ht="30" customHeight="1">
      <c r="A14" s="17" t="n"/>
      <c r="B14" s="35" t="n"/>
      <c r="C14" s="19" t="n"/>
      <c r="D14" s="17" t="n"/>
      <c r="E14" s="19" t="n"/>
      <c r="F14" s="17" t="n"/>
      <c r="G14" s="20" t="n"/>
      <c r="H14" s="14">
        <f>IF(OR($A14="",$F14=""),"",IFERROR(VLOOKUP($F14,'Parámetros'!$A$4:$D$9,2,FALSE),""))</f>
        <v/>
      </c>
      <c r="I14" s="21">
        <f>IF(OR($A14="",$F14=""),"",IFERROR(VLOOKUP($F14,'Parámetros'!$A$4:$D$9,3,FALSE),""))</f>
        <v/>
      </c>
      <c r="J14" s="21">
        <f>IF(OR($A14="",$F14=""),"",IFERROR(VLOOKUP($F14,'Parámetros'!$A$4:$D$9,4,FALSE),""))</f>
        <v/>
      </c>
      <c r="K14" s="21">
        <f>IF(OR($G14="",$I14="",$J14=""),"",IF($G14&lt;$I14,$G14-$I14,IF($G14&gt;$J14,$G14-$J14,0)))</f>
        <v/>
      </c>
      <c r="L14" s="22">
        <f>IF(OR($G14="",$I14="",$J14=""),"",IF($G14&lt;$I14,"Bajo",IF($G14&gt;$J14,"Alto","Dentro de rango")))</f>
        <v/>
      </c>
      <c r="M14" s="17" t="n"/>
      <c r="N14" s="19" t="n"/>
      <c r="O14" s="23">
        <f>IF(OR($A14="",$B14="",$M14=""),"",IF(OR($M14="Cerrado sin acción",$M14="Servicio registrado"),0,MAX(0,TODAY()-$B14)))</f>
        <v/>
      </c>
      <c r="P14" s="24" t="n"/>
      <c r="Q14" s="22">
        <f>IF($A14="","",IF(COUNTIF($A$4:$A$103,$A14)&gt;1,"Folio duplicado",IF(OR($B14="",$C14="",$D14="",$E14="",$F14="",$G14="",$M14=""),"Completar datos",IF(OR($H14="",$I14="",$J14=""),"Revisar parámetros",IF(OR($L14="Bajo",$L14="Alto"),"Revisar lectura",IF(AND($M14&lt;&gt;"Cerrado sin acción",$M14&lt;&gt;"Servicio registrado",$O14&gt;'Parámetros'!$G$4),"Seguimiento vencido","Sin alerta"))))))</f>
        <v/>
      </c>
    </row>
    <row r="15" ht="30" customHeight="1">
      <c r="A15" s="17" t="n"/>
      <c r="B15" s="35" t="n"/>
      <c r="C15" s="19" t="n"/>
      <c r="D15" s="17" t="n"/>
      <c r="E15" s="19" t="n"/>
      <c r="F15" s="17" t="n"/>
      <c r="G15" s="20" t="n"/>
      <c r="H15" s="15">
        <f>IF(OR($A15="",$F15=""),"",IFERROR(VLOOKUP($F15,'Parámetros'!$A$4:$D$9,2,FALSE),""))</f>
        <v/>
      </c>
      <c r="I15" s="25">
        <f>IF(OR($A15="",$F15=""),"",IFERROR(VLOOKUP($F15,'Parámetros'!$A$4:$D$9,3,FALSE),""))</f>
        <v/>
      </c>
      <c r="J15" s="25">
        <f>IF(OR($A15="",$F15=""),"",IFERROR(VLOOKUP($F15,'Parámetros'!$A$4:$D$9,4,FALSE),""))</f>
        <v/>
      </c>
      <c r="K15" s="25">
        <f>IF(OR($G15="",$I15="",$J15=""),"",IF($G15&lt;$I15,$G15-$I15,IF($G15&gt;$J15,$G15-$J15,0)))</f>
        <v/>
      </c>
      <c r="L15" s="26">
        <f>IF(OR($G15="",$I15="",$J15=""),"",IF($G15&lt;$I15,"Bajo",IF($G15&gt;$J15,"Alto","Dentro de rango")))</f>
        <v/>
      </c>
      <c r="M15" s="17" t="n"/>
      <c r="N15" s="19" t="n"/>
      <c r="O15" s="27">
        <f>IF(OR($A15="",$B15="",$M15=""),"",IF(OR($M15="Cerrado sin acción",$M15="Servicio registrado"),0,MAX(0,TODAY()-$B15)))</f>
        <v/>
      </c>
      <c r="P15" s="24" t="n"/>
      <c r="Q15" s="26">
        <f>IF($A15="","",IF(COUNTIF($A$4:$A$103,$A15)&gt;1,"Folio duplicado",IF(OR($B15="",$C15="",$D15="",$E15="",$F15="",$G15="",$M15=""),"Completar datos",IF(OR($H15="",$I15="",$J15=""),"Revisar parámetros",IF(OR($L15="Bajo",$L15="Alto"),"Revisar lectura",IF(AND($M15&lt;&gt;"Cerrado sin acción",$M15&lt;&gt;"Servicio registrado",$O15&gt;'Parámetros'!$G$4),"Seguimiento vencido","Sin alerta"))))))</f>
        <v/>
      </c>
    </row>
    <row r="16" ht="30" customHeight="1">
      <c r="A16" s="17" t="n"/>
      <c r="B16" s="35" t="n"/>
      <c r="C16" s="19" t="n"/>
      <c r="D16" s="17" t="n"/>
      <c r="E16" s="19" t="n"/>
      <c r="F16" s="17" t="n"/>
      <c r="G16" s="20" t="n"/>
      <c r="H16" s="14">
        <f>IF(OR($A16="",$F16=""),"",IFERROR(VLOOKUP($F16,'Parámetros'!$A$4:$D$9,2,FALSE),""))</f>
        <v/>
      </c>
      <c r="I16" s="21">
        <f>IF(OR($A16="",$F16=""),"",IFERROR(VLOOKUP($F16,'Parámetros'!$A$4:$D$9,3,FALSE),""))</f>
        <v/>
      </c>
      <c r="J16" s="21">
        <f>IF(OR($A16="",$F16=""),"",IFERROR(VLOOKUP($F16,'Parámetros'!$A$4:$D$9,4,FALSE),""))</f>
        <v/>
      </c>
      <c r="K16" s="21">
        <f>IF(OR($G16="",$I16="",$J16=""),"",IF($G16&lt;$I16,$G16-$I16,IF($G16&gt;$J16,$G16-$J16,0)))</f>
        <v/>
      </c>
      <c r="L16" s="22">
        <f>IF(OR($G16="",$I16="",$J16=""),"",IF($G16&lt;$I16,"Bajo",IF($G16&gt;$J16,"Alto","Dentro de rango")))</f>
        <v/>
      </c>
      <c r="M16" s="17" t="n"/>
      <c r="N16" s="19" t="n"/>
      <c r="O16" s="23">
        <f>IF(OR($A16="",$B16="",$M16=""),"",IF(OR($M16="Cerrado sin acción",$M16="Servicio registrado"),0,MAX(0,TODAY()-$B16)))</f>
        <v/>
      </c>
      <c r="P16" s="24" t="n"/>
      <c r="Q16" s="22">
        <f>IF($A16="","",IF(COUNTIF($A$4:$A$103,$A16)&gt;1,"Folio duplicado",IF(OR($B16="",$C16="",$D16="",$E16="",$F16="",$G16="",$M16=""),"Completar datos",IF(OR($H16="",$I16="",$J16=""),"Revisar parámetros",IF(OR($L16="Bajo",$L16="Alto"),"Revisar lectura",IF(AND($M16&lt;&gt;"Cerrado sin acción",$M16&lt;&gt;"Servicio registrado",$O16&gt;'Parámetros'!$G$4),"Seguimiento vencido","Sin alerta"))))))</f>
        <v/>
      </c>
    </row>
    <row r="17" ht="30" customHeight="1">
      <c r="A17" s="17" t="n"/>
      <c r="B17" s="35" t="n"/>
      <c r="C17" s="19" t="n"/>
      <c r="D17" s="17" t="n"/>
      <c r="E17" s="19" t="n"/>
      <c r="F17" s="17" t="n"/>
      <c r="G17" s="20" t="n"/>
      <c r="H17" s="15">
        <f>IF(OR($A17="",$F17=""),"",IFERROR(VLOOKUP($F17,'Parámetros'!$A$4:$D$9,2,FALSE),""))</f>
        <v/>
      </c>
      <c r="I17" s="25">
        <f>IF(OR($A17="",$F17=""),"",IFERROR(VLOOKUP($F17,'Parámetros'!$A$4:$D$9,3,FALSE),""))</f>
        <v/>
      </c>
      <c r="J17" s="25">
        <f>IF(OR($A17="",$F17=""),"",IFERROR(VLOOKUP($F17,'Parámetros'!$A$4:$D$9,4,FALSE),""))</f>
        <v/>
      </c>
      <c r="K17" s="25">
        <f>IF(OR($G17="",$I17="",$J17=""),"",IF($G17&lt;$I17,$G17-$I17,IF($G17&gt;$J17,$G17-$J17,0)))</f>
        <v/>
      </c>
      <c r="L17" s="26">
        <f>IF(OR($G17="",$I17="",$J17=""),"",IF($G17&lt;$I17,"Bajo",IF($G17&gt;$J17,"Alto","Dentro de rango")))</f>
        <v/>
      </c>
      <c r="M17" s="17" t="n"/>
      <c r="N17" s="19" t="n"/>
      <c r="O17" s="27">
        <f>IF(OR($A17="",$B17="",$M17=""),"",IF(OR($M17="Cerrado sin acción",$M17="Servicio registrado"),0,MAX(0,TODAY()-$B17)))</f>
        <v/>
      </c>
      <c r="P17" s="24" t="n"/>
      <c r="Q17" s="26">
        <f>IF($A17="","",IF(COUNTIF($A$4:$A$103,$A17)&gt;1,"Folio duplicado",IF(OR($B17="",$C17="",$D17="",$E17="",$F17="",$G17="",$M17=""),"Completar datos",IF(OR($H17="",$I17="",$J17=""),"Revisar parámetros",IF(OR($L17="Bajo",$L17="Alto"),"Revisar lectura",IF(AND($M17&lt;&gt;"Cerrado sin acción",$M17&lt;&gt;"Servicio registrado",$O17&gt;'Parámetros'!$G$4),"Seguimiento vencido","Sin alerta"))))))</f>
        <v/>
      </c>
    </row>
    <row r="18" ht="30" customHeight="1">
      <c r="A18" s="17" t="n"/>
      <c r="B18" s="35" t="n"/>
      <c r="C18" s="19" t="n"/>
      <c r="D18" s="17" t="n"/>
      <c r="E18" s="19" t="n"/>
      <c r="F18" s="17" t="n"/>
      <c r="G18" s="20" t="n"/>
      <c r="H18" s="14">
        <f>IF(OR($A18="",$F18=""),"",IFERROR(VLOOKUP($F18,'Parámetros'!$A$4:$D$9,2,FALSE),""))</f>
        <v/>
      </c>
      <c r="I18" s="21">
        <f>IF(OR($A18="",$F18=""),"",IFERROR(VLOOKUP($F18,'Parámetros'!$A$4:$D$9,3,FALSE),""))</f>
        <v/>
      </c>
      <c r="J18" s="21">
        <f>IF(OR($A18="",$F18=""),"",IFERROR(VLOOKUP($F18,'Parámetros'!$A$4:$D$9,4,FALSE),""))</f>
        <v/>
      </c>
      <c r="K18" s="21">
        <f>IF(OR($G18="",$I18="",$J18=""),"",IF($G18&lt;$I18,$G18-$I18,IF($G18&gt;$J18,$G18-$J18,0)))</f>
        <v/>
      </c>
      <c r="L18" s="22">
        <f>IF(OR($G18="",$I18="",$J18=""),"",IF($G18&lt;$I18,"Bajo",IF($G18&gt;$J18,"Alto","Dentro de rango")))</f>
        <v/>
      </c>
      <c r="M18" s="17" t="n"/>
      <c r="N18" s="19" t="n"/>
      <c r="O18" s="23">
        <f>IF(OR($A18="",$B18="",$M18=""),"",IF(OR($M18="Cerrado sin acción",$M18="Servicio registrado"),0,MAX(0,TODAY()-$B18)))</f>
        <v/>
      </c>
      <c r="P18" s="24" t="n"/>
      <c r="Q18" s="22">
        <f>IF($A18="","",IF(COUNTIF($A$4:$A$103,$A18)&gt;1,"Folio duplicado",IF(OR($B18="",$C18="",$D18="",$E18="",$F18="",$G18="",$M18=""),"Completar datos",IF(OR($H18="",$I18="",$J18=""),"Revisar parámetros",IF(OR($L18="Bajo",$L18="Alto"),"Revisar lectura",IF(AND($M18&lt;&gt;"Cerrado sin acción",$M18&lt;&gt;"Servicio registrado",$O18&gt;'Parámetros'!$G$4),"Seguimiento vencido","Sin alerta"))))))</f>
        <v/>
      </c>
    </row>
    <row r="19" ht="30" customHeight="1">
      <c r="A19" s="17" t="n"/>
      <c r="B19" s="35" t="n"/>
      <c r="C19" s="19" t="n"/>
      <c r="D19" s="17" t="n"/>
      <c r="E19" s="19" t="n"/>
      <c r="F19" s="17" t="n"/>
      <c r="G19" s="20" t="n"/>
      <c r="H19" s="15">
        <f>IF(OR($A19="",$F19=""),"",IFERROR(VLOOKUP($F19,'Parámetros'!$A$4:$D$9,2,FALSE),""))</f>
        <v/>
      </c>
      <c r="I19" s="25">
        <f>IF(OR($A19="",$F19=""),"",IFERROR(VLOOKUP($F19,'Parámetros'!$A$4:$D$9,3,FALSE),""))</f>
        <v/>
      </c>
      <c r="J19" s="25">
        <f>IF(OR($A19="",$F19=""),"",IFERROR(VLOOKUP($F19,'Parámetros'!$A$4:$D$9,4,FALSE),""))</f>
        <v/>
      </c>
      <c r="K19" s="25">
        <f>IF(OR($G19="",$I19="",$J19=""),"",IF($G19&lt;$I19,$G19-$I19,IF($G19&gt;$J19,$G19-$J19,0)))</f>
        <v/>
      </c>
      <c r="L19" s="26">
        <f>IF(OR($G19="",$I19="",$J19=""),"",IF($G19&lt;$I19,"Bajo",IF($G19&gt;$J19,"Alto","Dentro de rango")))</f>
        <v/>
      </c>
      <c r="M19" s="17" t="n"/>
      <c r="N19" s="19" t="n"/>
      <c r="O19" s="27">
        <f>IF(OR($A19="",$B19="",$M19=""),"",IF(OR($M19="Cerrado sin acción",$M19="Servicio registrado"),0,MAX(0,TODAY()-$B19)))</f>
        <v/>
      </c>
      <c r="P19" s="24" t="n"/>
      <c r="Q19" s="26">
        <f>IF($A19="","",IF(COUNTIF($A$4:$A$103,$A19)&gt;1,"Folio duplicado",IF(OR($B19="",$C19="",$D19="",$E19="",$F19="",$G19="",$M19=""),"Completar datos",IF(OR($H19="",$I19="",$J19=""),"Revisar parámetros",IF(OR($L19="Bajo",$L19="Alto"),"Revisar lectura",IF(AND($M19&lt;&gt;"Cerrado sin acción",$M19&lt;&gt;"Servicio registrado",$O19&gt;'Parámetros'!$G$4),"Seguimiento vencido","Sin alerta"))))))</f>
        <v/>
      </c>
    </row>
    <row r="20" ht="30" customHeight="1">
      <c r="A20" s="17" t="n"/>
      <c r="B20" s="35" t="n"/>
      <c r="C20" s="19" t="n"/>
      <c r="D20" s="17" t="n"/>
      <c r="E20" s="19" t="n"/>
      <c r="F20" s="17" t="n"/>
      <c r="G20" s="20" t="n"/>
      <c r="H20" s="14">
        <f>IF(OR($A20="",$F20=""),"",IFERROR(VLOOKUP($F20,'Parámetros'!$A$4:$D$9,2,FALSE),""))</f>
        <v/>
      </c>
      <c r="I20" s="21">
        <f>IF(OR($A20="",$F20=""),"",IFERROR(VLOOKUP($F20,'Parámetros'!$A$4:$D$9,3,FALSE),""))</f>
        <v/>
      </c>
      <c r="J20" s="21">
        <f>IF(OR($A20="",$F20=""),"",IFERROR(VLOOKUP($F20,'Parámetros'!$A$4:$D$9,4,FALSE),""))</f>
        <v/>
      </c>
      <c r="K20" s="21">
        <f>IF(OR($G20="",$I20="",$J20=""),"",IF($G20&lt;$I20,$G20-$I20,IF($G20&gt;$J20,$G20-$J20,0)))</f>
        <v/>
      </c>
      <c r="L20" s="22">
        <f>IF(OR($G20="",$I20="",$J20=""),"",IF($G20&lt;$I20,"Bajo",IF($G20&gt;$J20,"Alto","Dentro de rango")))</f>
        <v/>
      </c>
      <c r="M20" s="17" t="n"/>
      <c r="N20" s="19" t="n"/>
      <c r="O20" s="23">
        <f>IF(OR($A20="",$B20="",$M20=""),"",IF(OR($M20="Cerrado sin acción",$M20="Servicio registrado"),0,MAX(0,TODAY()-$B20)))</f>
        <v/>
      </c>
      <c r="P20" s="24" t="n"/>
      <c r="Q20" s="22">
        <f>IF($A20="","",IF(COUNTIF($A$4:$A$103,$A20)&gt;1,"Folio duplicado",IF(OR($B20="",$C20="",$D20="",$E20="",$F20="",$G20="",$M20=""),"Completar datos",IF(OR($H20="",$I20="",$J20=""),"Revisar parámetros",IF(OR($L20="Bajo",$L20="Alto"),"Revisar lectura",IF(AND($M20&lt;&gt;"Cerrado sin acción",$M20&lt;&gt;"Servicio registrado",$O20&gt;'Parámetros'!$G$4),"Seguimiento vencido","Sin alerta"))))))</f>
        <v/>
      </c>
    </row>
    <row r="21" ht="30" customHeight="1">
      <c r="A21" s="17" t="n"/>
      <c r="B21" s="35" t="n"/>
      <c r="C21" s="19" t="n"/>
      <c r="D21" s="17" t="n"/>
      <c r="E21" s="19" t="n"/>
      <c r="F21" s="17" t="n"/>
      <c r="G21" s="20" t="n"/>
      <c r="H21" s="15">
        <f>IF(OR($A21="",$F21=""),"",IFERROR(VLOOKUP($F21,'Parámetros'!$A$4:$D$9,2,FALSE),""))</f>
        <v/>
      </c>
      <c r="I21" s="25">
        <f>IF(OR($A21="",$F21=""),"",IFERROR(VLOOKUP($F21,'Parámetros'!$A$4:$D$9,3,FALSE),""))</f>
        <v/>
      </c>
      <c r="J21" s="25">
        <f>IF(OR($A21="",$F21=""),"",IFERROR(VLOOKUP($F21,'Parámetros'!$A$4:$D$9,4,FALSE),""))</f>
        <v/>
      </c>
      <c r="K21" s="25">
        <f>IF(OR($G21="",$I21="",$J21=""),"",IF($G21&lt;$I21,$G21-$I21,IF($G21&gt;$J21,$G21-$J21,0)))</f>
        <v/>
      </c>
      <c r="L21" s="26">
        <f>IF(OR($G21="",$I21="",$J21=""),"",IF($G21&lt;$I21,"Bajo",IF($G21&gt;$J21,"Alto","Dentro de rango")))</f>
        <v/>
      </c>
      <c r="M21" s="17" t="n"/>
      <c r="N21" s="19" t="n"/>
      <c r="O21" s="27">
        <f>IF(OR($A21="",$B21="",$M21=""),"",IF(OR($M21="Cerrado sin acción",$M21="Servicio registrado"),0,MAX(0,TODAY()-$B21)))</f>
        <v/>
      </c>
      <c r="P21" s="24" t="n"/>
      <c r="Q21" s="26">
        <f>IF($A21="","",IF(COUNTIF($A$4:$A$103,$A21)&gt;1,"Folio duplicado",IF(OR($B21="",$C21="",$D21="",$E21="",$F21="",$G21="",$M21=""),"Completar datos",IF(OR($H21="",$I21="",$J21=""),"Revisar parámetros",IF(OR($L21="Bajo",$L21="Alto"),"Revisar lectura",IF(AND($M21&lt;&gt;"Cerrado sin acción",$M21&lt;&gt;"Servicio registrado",$O21&gt;'Parámetros'!$G$4),"Seguimiento vencido","Sin alerta"))))))</f>
        <v/>
      </c>
    </row>
    <row r="22" ht="30" customHeight="1">
      <c r="A22" s="17" t="n"/>
      <c r="B22" s="35" t="n"/>
      <c r="C22" s="19" t="n"/>
      <c r="D22" s="17" t="n"/>
      <c r="E22" s="19" t="n"/>
      <c r="F22" s="17" t="n"/>
      <c r="G22" s="20" t="n"/>
      <c r="H22" s="14">
        <f>IF(OR($A22="",$F22=""),"",IFERROR(VLOOKUP($F22,'Parámetros'!$A$4:$D$9,2,FALSE),""))</f>
        <v/>
      </c>
      <c r="I22" s="21">
        <f>IF(OR($A22="",$F22=""),"",IFERROR(VLOOKUP($F22,'Parámetros'!$A$4:$D$9,3,FALSE),""))</f>
        <v/>
      </c>
      <c r="J22" s="21">
        <f>IF(OR($A22="",$F22=""),"",IFERROR(VLOOKUP($F22,'Parámetros'!$A$4:$D$9,4,FALSE),""))</f>
        <v/>
      </c>
      <c r="K22" s="21">
        <f>IF(OR($G22="",$I22="",$J22=""),"",IF($G22&lt;$I22,$G22-$I22,IF($G22&gt;$J22,$G22-$J22,0)))</f>
        <v/>
      </c>
      <c r="L22" s="22">
        <f>IF(OR($G22="",$I22="",$J22=""),"",IF($G22&lt;$I22,"Bajo",IF($G22&gt;$J22,"Alto","Dentro de rango")))</f>
        <v/>
      </c>
      <c r="M22" s="17" t="n"/>
      <c r="N22" s="19" t="n"/>
      <c r="O22" s="23">
        <f>IF(OR($A22="",$B22="",$M22=""),"",IF(OR($M22="Cerrado sin acción",$M22="Servicio registrado"),0,MAX(0,TODAY()-$B22)))</f>
        <v/>
      </c>
      <c r="P22" s="24" t="n"/>
      <c r="Q22" s="22">
        <f>IF($A22="","",IF(COUNTIF($A$4:$A$103,$A22)&gt;1,"Folio duplicado",IF(OR($B22="",$C22="",$D22="",$E22="",$F22="",$G22="",$M22=""),"Completar datos",IF(OR($H22="",$I22="",$J22=""),"Revisar parámetros",IF(OR($L22="Bajo",$L22="Alto"),"Revisar lectura",IF(AND($M22&lt;&gt;"Cerrado sin acción",$M22&lt;&gt;"Servicio registrado",$O22&gt;'Parámetros'!$G$4),"Seguimiento vencido","Sin alerta"))))))</f>
        <v/>
      </c>
    </row>
    <row r="23" ht="30" customHeight="1">
      <c r="A23" s="17" t="n"/>
      <c r="B23" s="35" t="n"/>
      <c r="C23" s="19" t="n"/>
      <c r="D23" s="17" t="n"/>
      <c r="E23" s="19" t="n"/>
      <c r="F23" s="17" t="n"/>
      <c r="G23" s="20" t="n"/>
      <c r="H23" s="15">
        <f>IF(OR($A23="",$F23=""),"",IFERROR(VLOOKUP($F23,'Parámetros'!$A$4:$D$9,2,FALSE),""))</f>
        <v/>
      </c>
      <c r="I23" s="25">
        <f>IF(OR($A23="",$F23=""),"",IFERROR(VLOOKUP($F23,'Parámetros'!$A$4:$D$9,3,FALSE),""))</f>
        <v/>
      </c>
      <c r="J23" s="25">
        <f>IF(OR($A23="",$F23=""),"",IFERROR(VLOOKUP($F23,'Parámetros'!$A$4:$D$9,4,FALSE),""))</f>
        <v/>
      </c>
      <c r="K23" s="25">
        <f>IF(OR($G23="",$I23="",$J23=""),"",IF($G23&lt;$I23,$G23-$I23,IF($G23&gt;$J23,$G23-$J23,0)))</f>
        <v/>
      </c>
      <c r="L23" s="26">
        <f>IF(OR($G23="",$I23="",$J23=""),"",IF($G23&lt;$I23,"Bajo",IF($G23&gt;$J23,"Alto","Dentro de rango")))</f>
        <v/>
      </c>
      <c r="M23" s="17" t="n"/>
      <c r="N23" s="19" t="n"/>
      <c r="O23" s="27">
        <f>IF(OR($A23="",$B23="",$M23=""),"",IF(OR($M23="Cerrado sin acción",$M23="Servicio registrado"),0,MAX(0,TODAY()-$B23)))</f>
        <v/>
      </c>
      <c r="P23" s="24" t="n"/>
      <c r="Q23" s="26">
        <f>IF($A23="","",IF(COUNTIF($A$4:$A$103,$A23)&gt;1,"Folio duplicado",IF(OR($B23="",$C23="",$D23="",$E23="",$F23="",$G23="",$M23=""),"Completar datos",IF(OR($H23="",$I23="",$J23=""),"Revisar parámetros",IF(OR($L23="Bajo",$L23="Alto"),"Revisar lectura",IF(AND($M23&lt;&gt;"Cerrado sin acción",$M23&lt;&gt;"Servicio registrado",$O23&gt;'Parámetros'!$G$4),"Seguimiento vencido","Sin alerta"))))))</f>
        <v/>
      </c>
    </row>
    <row r="24" ht="30" customHeight="1">
      <c r="A24" s="17" t="n"/>
      <c r="B24" s="35" t="n"/>
      <c r="C24" s="19" t="n"/>
      <c r="D24" s="17" t="n"/>
      <c r="E24" s="19" t="n"/>
      <c r="F24" s="17" t="n"/>
      <c r="G24" s="20" t="n"/>
      <c r="H24" s="14">
        <f>IF(OR($A24="",$F24=""),"",IFERROR(VLOOKUP($F24,'Parámetros'!$A$4:$D$9,2,FALSE),""))</f>
        <v/>
      </c>
      <c r="I24" s="21">
        <f>IF(OR($A24="",$F24=""),"",IFERROR(VLOOKUP($F24,'Parámetros'!$A$4:$D$9,3,FALSE),""))</f>
        <v/>
      </c>
      <c r="J24" s="21">
        <f>IF(OR($A24="",$F24=""),"",IFERROR(VLOOKUP($F24,'Parámetros'!$A$4:$D$9,4,FALSE),""))</f>
        <v/>
      </c>
      <c r="K24" s="21">
        <f>IF(OR($G24="",$I24="",$J24=""),"",IF($G24&lt;$I24,$G24-$I24,IF($G24&gt;$J24,$G24-$J24,0)))</f>
        <v/>
      </c>
      <c r="L24" s="22">
        <f>IF(OR($G24="",$I24="",$J24=""),"",IF($G24&lt;$I24,"Bajo",IF($G24&gt;$J24,"Alto","Dentro de rango")))</f>
        <v/>
      </c>
      <c r="M24" s="17" t="n"/>
      <c r="N24" s="19" t="n"/>
      <c r="O24" s="23">
        <f>IF(OR($A24="",$B24="",$M24=""),"",IF(OR($M24="Cerrado sin acción",$M24="Servicio registrado"),0,MAX(0,TODAY()-$B24)))</f>
        <v/>
      </c>
      <c r="P24" s="24" t="n"/>
      <c r="Q24" s="22">
        <f>IF($A24="","",IF(COUNTIF($A$4:$A$103,$A24)&gt;1,"Folio duplicado",IF(OR($B24="",$C24="",$D24="",$E24="",$F24="",$G24="",$M24=""),"Completar datos",IF(OR($H24="",$I24="",$J24=""),"Revisar parámetros",IF(OR($L24="Bajo",$L24="Alto"),"Revisar lectura",IF(AND($M24&lt;&gt;"Cerrado sin acción",$M24&lt;&gt;"Servicio registrado",$O24&gt;'Parámetros'!$G$4),"Seguimiento vencido","Sin alerta"))))))</f>
        <v/>
      </c>
    </row>
    <row r="25" ht="30" customHeight="1">
      <c r="A25" s="17" t="n"/>
      <c r="B25" s="35" t="n"/>
      <c r="C25" s="19" t="n"/>
      <c r="D25" s="17" t="n"/>
      <c r="E25" s="19" t="n"/>
      <c r="F25" s="17" t="n"/>
      <c r="G25" s="20" t="n"/>
      <c r="H25" s="15">
        <f>IF(OR($A25="",$F25=""),"",IFERROR(VLOOKUP($F25,'Parámetros'!$A$4:$D$9,2,FALSE),""))</f>
        <v/>
      </c>
      <c r="I25" s="25">
        <f>IF(OR($A25="",$F25=""),"",IFERROR(VLOOKUP($F25,'Parámetros'!$A$4:$D$9,3,FALSE),""))</f>
        <v/>
      </c>
      <c r="J25" s="25">
        <f>IF(OR($A25="",$F25=""),"",IFERROR(VLOOKUP($F25,'Parámetros'!$A$4:$D$9,4,FALSE),""))</f>
        <v/>
      </c>
      <c r="K25" s="25">
        <f>IF(OR($G25="",$I25="",$J25=""),"",IF($G25&lt;$I25,$G25-$I25,IF($G25&gt;$J25,$G25-$J25,0)))</f>
        <v/>
      </c>
      <c r="L25" s="26">
        <f>IF(OR($G25="",$I25="",$J25=""),"",IF($G25&lt;$I25,"Bajo",IF($G25&gt;$J25,"Alto","Dentro de rango")))</f>
        <v/>
      </c>
      <c r="M25" s="17" t="n"/>
      <c r="N25" s="19" t="n"/>
      <c r="O25" s="27">
        <f>IF(OR($A25="",$B25="",$M25=""),"",IF(OR($M25="Cerrado sin acción",$M25="Servicio registrado"),0,MAX(0,TODAY()-$B25)))</f>
        <v/>
      </c>
      <c r="P25" s="24" t="n"/>
      <c r="Q25" s="26">
        <f>IF($A25="","",IF(COUNTIF($A$4:$A$103,$A25)&gt;1,"Folio duplicado",IF(OR($B25="",$C25="",$D25="",$E25="",$F25="",$G25="",$M25=""),"Completar datos",IF(OR($H25="",$I25="",$J25=""),"Revisar parámetros",IF(OR($L25="Bajo",$L25="Alto"),"Revisar lectura",IF(AND($M25&lt;&gt;"Cerrado sin acción",$M25&lt;&gt;"Servicio registrado",$O25&gt;'Parámetros'!$G$4),"Seguimiento vencido","Sin alerta"))))))</f>
        <v/>
      </c>
    </row>
    <row r="26" ht="30" customHeight="1">
      <c r="A26" s="17" t="n"/>
      <c r="B26" s="35" t="n"/>
      <c r="C26" s="19" t="n"/>
      <c r="D26" s="17" t="n"/>
      <c r="E26" s="19" t="n"/>
      <c r="F26" s="17" t="n"/>
      <c r="G26" s="20" t="n"/>
      <c r="H26" s="14">
        <f>IF(OR($A26="",$F26=""),"",IFERROR(VLOOKUP($F26,'Parámetros'!$A$4:$D$9,2,FALSE),""))</f>
        <v/>
      </c>
      <c r="I26" s="21">
        <f>IF(OR($A26="",$F26=""),"",IFERROR(VLOOKUP($F26,'Parámetros'!$A$4:$D$9,3,FALSE),""))</f>
        <v/>
      </c>
      <c r="J26" s="21">
        <f>IF(OR($A26="",$F26=""),"",IFERROR(VLOOKUP($F26,'Parámetros'!$A$4:$D$9,4,FALSE),""))</f>
        <v/>
      </c>
      <c r="K26" s="21">
        <f>IF(OR($G26="",$I26="",$J26=""),"",IF($G26&lt;$I26,$G26-$I26,IF($G26&gt;$J26,$G26-$J26,0)))</f>
        <v/>
      </c>
      <c r="L26" s="22">
        <f>IF(OR($G26="",$I26="",$J26=""),"",IF($G26&lt;$I26,"Bajo",IF($G26&gt;$J26,"Alto","Dentro de rango")))</f>
        <v/>
      </c>
      <c r="M26" s="17" t="n"/>
      <c r="N26" s="19" t="n"/>
      <c r="O26" s="23">
        <f>IF(OR($A26="",$B26="",$M26=""),"",IF(OR($M26="Cerrado sin acción",$M26="Servicio registrado"),0,MAX(0,TODAY()-$B26)))</f>
        <v/>
      </c>
      <c r="P26" s="24" t="n"/>
      <c r="Q26" s="22">
        <f>IF($A26="","",IF(COUNTIF($A$4:$A$103,$A26)&gt;1,"Folio duplicado",IF(OR($B26="",$C26="",$D26="",$E26="",$F26="",$G26="",$M26=""),"Completar datos",IF(OR($H26="",$I26="",$J26=""),"Revisar parámetros",IF(OR($L26="Bajo",$L26="Alto"),"Revisar lectura",IF(AND($M26&lt;&gt;"Cerrado sin acción",$M26&lt;&gt;"Servicio registrado",$O26&gt;'Parámetros'!$G$4),"Seguimiento vencido","Sin alerta"))))))</f>
        <v/>
      </c>
    </row>
    <row r="27" ht="30" customHeight="1">
      <c r="A27" s="17" t="n"/>
      <c r="B27" s="35" t="n"/>
      <c r="C27" s="19" t="n"/>
      <c r="D27" s="17" t="n"/>
      <c r="E27" s="19" t="n"/>
      <c r="F27" s="17" t="n"/>
      <c r="G27" s="20" t="n"/>
      <c r="H27" s="15">
        <f>IF(OR($A27="",$F27=""),"",IFERROR(VLOOKUP($F27,'Parámetros'!$A$4:$D$9,2,FALSE),""))</f>
        <v/>
      </c>
      <c r="I27" s="25">
        <f>IF(OR($A27="",$F27=""),"",IFERROR(VLOOKUP($F27,'Parámetros'!$A$4:$D$9,3,FALSE),""))</f>
        <v/>
      </c>
      <c r="J27" s="25">
        <f>IF(OR($A27="",$F27=""),"",IFERROR(VLOOKUP($F27,'Parámetros'!$A$4:$D$9,4,FALSE),""))</f>
        <v/>
      </c>
      <c r="K27" s="25">
        <f>IF(OR($G27="",$I27="",$J27=""),"",IF($G27&lt;$I27,$G27-$I27,IF($G27&gt;$J27,$G27-$J27,0)))</f>
        <v/>
      </c>
      <c r="L27" s="26">
        <f>IF(OR($G27="",$I27="",$J27=""),"",IF($G27&lt;$I27,"Bajo",IF($G27&gt;$J27,"Alto","Dentro de rango")))</f>
        <v/>
      </c>
      <c r="M27" s="17" t="n"/>
      <c r="N27" s="19" t="n"/>
      <c r="O27" s="27">
        <f>IF(OR($A27="",$B27="",$M27=""),"",IF(OR($M27="Cerrado sin acción",$M27="Servicio registrado"),0,MAX(0,TODAY()-$B27)))</f>
        <v/>
      </c>
      <c r="P27" s="24" t="n"/>
      <c r="Q27" s="26">
        <f>IF($A27="","",IF(COUNTIF($A$4:$A$103,$A27)&gt;1,"Folio duplicado",IF(OR($B27="",$C27="",$D27="",$E27="",$F27="",$G27="",$M27=""),"Completar datos",IF(OR($H27="",$I27="",$J27=""),"Revisar parámetros",IF(OR($L27="Bajo",$L27="Alto"),"Revisar lectura",IF(AND($M27&lt;&gt;"Cerrado sin acción",$M27&lt;&gt;"Servicio registrado",$O27&gt;'Parámetros'!$G$4),"Seguimiento vencido","Sin alerta"))))))</f>
        <v/>
      </c>
    </row>
    <row r="28" ht="30" customHeight="1">
      <c r="A28" s="17" t="n"/>
      <c r="B28" s="35" t="n"/>
      <c r="C28" s="19" t="n"/>
      <c r="D28" s="17" t="n"/>
      <c r="E28" s="19" t="n"/>
      <c r="F28" s="17" t="n"/>
      <c r="G28" s="20" t="n"/>
      <c r="H28" s="14">
        <f>IF(OR($A28="",$F28=""),"",IFERROR(VLOOKUP($F28,'Parámetros'!$A$4:$D$9,2,FALSE),""))</f>
        <v/>
      </c>
      <c r="I28" s="21">
        <f>IF(OR($A28="",$F28=""),"",IFERROR(VLOOKUP($F28,'Parámetros'!$A$4:$D$9,3,FALSE),""))</f>
        <v/>
      </c>
      <c r="J28" s="21">
        <f>IF(OR($A28="",$F28=""),"",IFERROR(VLOOKUP($F28,'Parámetros'!$A$4:$D$9,4,FALSE),""))</f>
        <v/>
      </c>
      <c r="K28" s="21">
        <f>IF(OR($G28="",$I28="",$J28=""),"",IF($G28&lt;$I28,$G28-$I28,IF($G28&gt;$J28,$G28-$J28,0)))</f>
        <v/>
      </c>
      <c r="L28" s="22">
        <f>IF(OR($G28="",$I28="",$J28=""),"",IF($G28&lt;$I28,"Bajo",IF($G28&gt;$J28,"Alto","Dentro de rango")))</f>
        <v/>
      </c>
      <c r="M28" s="17" t="n"/>
      <c r="N28" s="19" t="n"/>
      <c r="O28" s="23">
        <f>IF(OR($A28="",$B28="",$M28=""),"",IF(OR($M28="Cerrado sin acción",$M28="Servicio registrado"),0,MAX(0,TODAY()-$B28)))</f>
        <v/>
      </c>
      <c r="P28" s="24" t="n"/>
      <c r="Q28" s="22">
        <f>IF($A28="","",IF(COUNTIF($A$4:$A$103,$A28)&gt;1,"Folio duplicado",IF(OR($B28="",$C28="",$D28="",$E28="",$F28="",$G28="",$M28=""),"Completar datos",IF(OR($H28="",$I28="",$J28=""),"Revisar parámetros",IF(OR($L28="Bajo",$L28="Alto"),"Revisar lectura",IF(AND($M28&lt;&gt;"Cerrado sin acción",$M28&lt;&gt;"Servicio registrado",$O28&gt;'Parámetros'!$G$4),"Seguimiento vencido","Sin alerta"))))))</f>
        <v/>
      </c>
    </row>
    <row r="29" ht="30" customHeight="1">
      <c r="A29" s="17" t="n"/>
      <c r="B29" s="35" t="n"/>
      <c r="C29" s="19" t="n"/>
      <c r="D29" s="17" t="n"/>
      <c r="E29" s="19" t="n"/>
      <c r="F29" s="17" t="n"/>
      <c r="G29" s="20" t="n"/>
      <c r="H29" s="15">
        <f>IF(OR($A29="",$F29=""),"",IFERROR(VLOOKUP($F29,'Parámetros'!$A$4:$D$9,2,FALSE),""))</f>
        <v/>
      </c>
      <c r="I29" s="25">
        <f>IF(OR($A29="",$F29=""),"",IFERROR(VLOOKUP($F29,'Parámetros'!$A$4:$D$9,3,FALSE),""))</f>
        <v/>
      </c>
      <c r="J29" s="25">
        <f>IF(OR($A29="",$F29=""),"",IFERROR(VLOOKUP($F29,'Parámetros'!$A$4:$D$9,4,FALSE),""))</f>
        <v/>
      </c>
      <c r="K29" s="25">
        <f>IF(OR($G29="",$I29="",$J29=""),"",IF($G29&lt;$I29,$G29-$I29,IF($G29&gt;$J29,$G29-$J29,0)))</f>
        <v/>
      </c>
      <c r="L29" s="26">
        <f>IF(OR($G29="",$I29="",$J29=""),"",IF($G29&lt;$I29,"Bajo",IF($G29&gt;$J29,"Alto","Dentro de rango")))</f>
        <v/>
      </c>
      <c r="M29" s="17" t="n"/>
      <c r="N29" s="19" t="n"/>
      <c r="O29" s="27">
        <f>IF(OR($A29="",$B29="",$M29=""),"",IF(OR($M29="Cerrado sin acción",$M29="Servicio registrado"),0,MAX(0,TODAY()-$B29)))</f>
        <v/>
      </c>
      <c r="P29" s="24" t="n"/>
      <c r="Q29" s="26">
        <f>IF($A29="","",IF(COUNTIF($A$4:$A$103,$A29)&gt;1,"Folio duplicado",IF(OR($B29="",$C29="",$D29="",$E29="",$F29="",$G29="",$M29=""),"Completar datos",IF(OR($H29="",$I29="",$J29=""),"Revisar parámetros",IF(OR($L29="Bajo",$L29="Alto"),"Revisar lectura",IF(AND($M29&lt;&gt;"Cerrado sin acción",$M29&lt;&gt;"Servicio registrado",$O29&gt;'Parámetros'!$G$4),"Seguimiento vencido","Sin alerta"))))))</f>
        <v/>
      </c>
    </row>
    <row r="30" ht="30" customHeight="1">
      <c r="A30" s="17" t="n"/>
      <c r="B30" s="35" t="n"/>
      <c r="C30" s="19" t="n"/>
      <c r="D30" s="17" t="n"/>
      <c r="E30" s="19" t="n"/>
      <c r="F30" s="17" t="n"/>
      <c r="G30" s="20" t="n"/>
      <c r="H30" s="14">
        <f>IF(OR($A30="",$F30=""),"",IFERROR(VLOOKUP($F30,'Parámetros'!$A$4:$D$9,2,FALSE),""))</f>
        <v/>
      </c>
      <c r="I30" s="21">
        <f>IF(OR($A30="",$F30=""),"",IFERROR(VLOOKUP($F30,'Parámetros'!$A$4:$D$9,3,FALSE),""))</f>
        <v/>
      </c>
      <c r="J30" s="21">
        <f>IF(OR($A30="",$F30=""),"",IFERROR(VLOOKUP($F30,'Parámetros'!$A$4:$D$9,4,FALSE),""))</f>
        <v/>
      </c>
      <c r="K30" s="21">
        <f>IF(OR($G30="",$I30="",$J30=""),"",IF($G30&lt;$I30,$G30-$I30,IF($G30&gt;$J30,$G30-$J30,0)))</f>
        <v/>
      </c>
      <c r="L30" s="22">
        <f>IF(OR($G30="",$I30="",$J30=""),"",IF($G30&lt;$I30,"Bajo",IF($G30&gt;$J30,"Alto","Dentro de rango")))</f>
        <v/>
      </c>
      <c r="M30" s="17" t="n"/>
      <c r="N30" s="19" t="n"/>
      <c r="O30" s="23">
        <f>IF(OR($A30="",$B30="",$M30=""),"",IF(OR($M30="Cerrado sin acción",$M30="Servicio registrado"),0,MAX(0,TODAY()-$B30)))</f>
        <v/>
      </c>
      <c r="P30" s="24" t="n"/>
      <c r="Q30" s="22">
        <f>IF($A30="","",IF(COUNTIF($A$4:$A$103,$A30)&gt;1,"Folio duplicado",IF(OR($B30="",$C30="",$D30="",$E30="",$F30="",$G30="",$M30=""),"Completar datos",IF(OR($H30="",$I30="",$J30=""),"Revisar parámetros",IF(OR($L30="Bajo",$L30="Alto"),"Revisar lectura",IF(AND($M30&lt;&gt;"Cerrado sin acción",$M30&lt;&gt;"Servicio registrado",$O30&gt;'Parámetros'!$G$4),"Seguimiento vencido","Sin alerta"))))))</f>
        <v/>
      </c>
    </row>
    <row r="31" ht="30" customHeight="1">
      <c r="A31" s="17" t="n"/>
      <c r="B31" s="35" t="n"/>
      <c r="C31" s="19" t="n"/>
      <c r="D31" s="17" t="n"/>
      <c r="E31" s="19" t="n"/>
      <c r="F31" s="17" t="n"/>
      <c r="G31" s="20" t="n"/>
      <c r="H31" s="15">
        <f>IF(OR($A31="",$F31=""),"",IFERROR(VLOOKUP($F31,'Parámetros'!$A$4:$D$9,2,FALSE),""))</f>
        <v/>
      </c>
      <c r="I31" s="25">
        <f>IF(OR($A31="",$F31=""),"",IFERROR(VLOOKUP($F31,'Parámetros'!$A$4:$D$9,3,FALSE),""))</f>
        <v/>
      </c>
      <c r="J31" s="25">
        <f>IF(OR($A31="",$F31=""),"",IFERROR(VLOOKUP($F31,'Parámetros'!$A$4:$D$9,4,FALSE),""))</f>
        <v/>
      </c>
      <c r="K31" s="25">
        <f>IF(OR($G31="",$I31="",$J31=""),"",IF($G31&lt;$I31,$G31-$I31,IF($G31&gt;$J31,$G31-$J31,0)))</f>
        <v/>
      </c>
      <c r="L31" s="26">
        <f>IF(OR($G31="",$I31="",$J31=""),"",IF($G31&lt;$I31,"Bajo",IF($G31&gt;$J31,"Alto","Dentro de rango")))</f>
        <v/>
      </c>
      <c r="M31" s="17" t="n"/>
      <c r="N31" s="19" t="n"/>
      <c r="O31" s="27">
        <f>IF(OR($A31="",$B31="",$M31=""),"",IF(OR($M31="Cerrado sin acción",$M31="Servicio registrado"),0,MAX(0,TODAY()-$B31)))</f>
        <v/>
      </c>
      <c r="P31" s="24" t="n"/>
      <c r="Q31" s="26">
        <f>IF($A31="","",IF(COUNTIF($A$4:$A$103,$A31)&gt;1,"Folio duplicado",IF(OR($B31="",$C31="",$D31="",$E31="",$F31="",$G31="",$M31=""),"Completar datos",IF(OR($H31="",$I31="",$J31=""),"Revisar parámetros",IF(OR($L31="Bajo",$L31="Alto"),"Revisar lectura",IF(AND($M31&lt;&gt;"Cerrado sin acción",$M31&lt;&gt;"Servicio registrado",$O31&gt;'Parámetros'!$G$4),"Seguimiento vencido","Sin alerta"))))))</f>
        <v/>
      </c>
    </row>
    <row r="32" ht="30" customHeight="1">
      <c r="A32" s="17" t="n"/>
      <c r="B32" s="35" t="n"/>
      <c r="C32" s="19" t="n"/>
      <c r="D32" s="17" t="n"/>
      <c r="E32" s="19" t="n"/>
      <c r="F32" s="17" t="n"/>
      <c r="G32" s="20" t="n"/>
      <c r="H32" s="14">
        <f>IF(OR($A32="",$F32=""),"",IFERROR(VLOOKUP($F32,'Parámetros'!$A$4:$D$9,2,FALSE),""))</f>
        <v/>
      </c>
      <c r="I32" s="21">
        <f>IF(OR($A32="",$F32=""),"",IFERROR(VLOOKUP($F32,'Parámetros'!$A$4:$D$9,3,FALSE),""))</f>
        <v/>
      </c>
      <c r="J32" s="21">
        <f>IF(OR($A32="",$F32=""),"",IFERROR(VLOOKUP($F32,'Parámetros'!$A$4:$D$9,4,FALSE),""))</f>
        <v/>
      </c>
      <c r="K32" s="21">
        <f>IF(OR($G32="",$I32="",$J32=""),"",IF($G32&lt;$I32,$G32-$I32,IF($G32&gt;$J32,$G32-$J32,0)))</f>
        <v/>
      </c>
      <c r="L32" s="22">
        <f>IF(OR($G32="",$I32="",$J32=""),"",IF($G32&lt;$I32,"Bajo",IF($G32&gt;$J32,"Alto","Dentro de rango")))</f>
        <v/>
      </c>
      <c r="M32" s="17" t="n"/>
      <c r="N32" s="19" t="n"/>
      <c r="O32" s="23">
        <f>IF(OR($A32="",$B32="",$M32=""),"",IF(OR($M32="Cerrado sin acción",$M32="Servicio registrado"),0,MAX(0,TODAY()-$B32)))</f>
        <v/>
      </c>
      <c r="P32" s="24" t="n"/>
      <c r="Q32" s="22">
        <f>IF($A32="","",IF(COUNTIF($A$4:$A$103,$A32)&gt;1,"Folio duplicado",IF(OR($B32="",$C32="",$D32="",$E32="",$F32="",$G32="",$M32=""),"Completar datos",IF(OR($H32="",$I32="",$J32=""),"Revisar parámetros",IF(OR($L32="Bajo",$L32="Alto"),"Revisar lectura",IF(AND($M32&lt;&gt;"Cerrado sin acción",$M32&lt;&gt;"Servicio registrado",$O32&gt;'Parámetros'!$G$4),"Seguimiento vencido","Sin alerta"))))))</f>
        <v/>
      </c>
    </row>
    <row r="33" ht="30" customHeight="1">
      <c r="A33" s="17" t="n"/>
      <c r="B33" s="35" t="n"/>
      <c r="C33" s="19" t="n"/>
      <c r="D33" s="17" t="n"/>
      <c r="E33" s="19" t="n"/>
      <c r="F33" s="17" t="n"/>
      <c r="G33" s="20" t="n"/>
      <c r="H33" s="15">
        <f>IF(OR($A33="",$F33=""),"",IFERROR(VLOOKUP($F33,'Parámetros'!$A$4:$D$9,2,FALSE),""))</f>
        <v/>
      </c>
      <c r="I33" s="25">
        <f>IF(OR($A33="",$F33=""),"",IFERROR(VLOOKUP($F33,'Parámetros'!$A$4:$D$9,3,FALSE),""))</f>
        <v/>
      </c>
      <c r="J33" s="25">
        <f>IF(OR($A33="",$F33=""),"",IFERROR(VLOOKUP($F33,'Parámetros'!$A$4:$D$9,4,FALSE),""))</f>
        <v/>
      </c>
      <c r="K33" s="25">
        <f>IF(OR($G33="",$I33="",$J33=""),"",IF($G33&lt;$I33,$G33-$I33,IF($G33&gt;$J33,$G33-$J33,0)))</f>
        <v/>
      </c>
      <c r="L33" s="26">
        <f>IF(OR($G33="",$I33="",$J33=""),"",IF($G33&lt;$I33,"Bajo",IF($G33&gt;$J33,"Alto","Dentro de rango")))</f>
        <v/>
      </c>
      <c r="M33" s="17" t="n"/>
      <c r="N33" s="19" t="n"/>
      <c r="O33" s="27">
        <f>IF(OR($A33="",$B33="",$M33=""),"",IF(OR($M33="Cerrado sin acción",$M33="Servicio registrado"),0,MAX(0,TODAY()-$B33)))</f>
        <v/>
      </c>
      <c r="P33" s="24" t="n"/>
      <c r="Q33" s="26">
        <f>IF($A33="","",IF(COUNTIF($A$4:$A$103,$A33)&gt;1,"Folio duplicado",IF(OR($B33="",$C33="",$D33="",$E33="",$F33="",$G33="",$M33=""),"Completar datos",IF(OR($H33="",$I33="",$J33=""),"Revisar parámetros",IF(OR($L33="Bajo",$L33="Alto"),"Revisar lectura",IF(AND($M33&lt;&gt;"Cerrado sin acción",$M33&lt;&gt;"Servicio registrado",$O33&gt;'Parámetros'!$G$4),"Seguimiento vencido","Sin alerta"))))))</f>
        <v/>
      </c>
    </row>
    <row r="34" ht="30" customHeight="1">
      <c r="A34" s="17" t="n"/>
      <c r="B34" s="35" t="n"/>
      <c r="C34" s="19" t="n"/>
      <c r="D34" s="17" t="n"/>
      <c r="E34" s="19" t="n"/>
      <c r="F34" s="17" t="n"/>
      <c r="G34" s="20" t="n"/>
      <c r="H34" s="14">
        <f>IF(OR($A34="",$F34=""),"",IFERROR(VLOOKUP($F34,'Parámetros'!$A$4:$D$9,2,FALSE),""))</f>
        <v/>
      </c>
      <c r="I34" s="21">
        <f>IF(OR($A34="",$F34=""),"",IFERROR(VLOOKUP($F34,'Parámetros'!$A$4:$D$9,3,FALSE),""))</f>
        <v/>
      </c>
      <c r="J34" s="21">
        <f>IF(OR($A34="",$F34=""),"",IFERROR(VLOOKUP($F34,'Parámetros'!$A$4:$D$9,4,FALSE),""))</f>
        <v/>
      </c>
      <c r="K34" s="21">
        <f>IF(OR($G34="",$I34="",$J34=""),"",IF($G34&lt;$I34,$G34-$I34,IF($G34&gt;$J34,$G34-$J34,0)))</f>
        <v/>
      </c>
      <c r="L34" s="22">
        <f>IF(OR($G34="",$I34="",$J34=""),"",IF($G34&lt;$I34,"Bajo",IF($G34&gt;$J34,"Alto","Dentro de rango")))</f>
        <v/>
      </c>
      <c r="M34" s="17" t="n"/>
      <c r="N34" s="19" t="n"/>
      <c r="O34" s="23">
        <f>IF(OR($A34="",$B34="",$M34=""),"",IF(OR($M34="Cerrado sin acción",$M34="Servicio registrado"),0,MAX(0,TODAY()-$B34)))</f>
        <v/>
      </c>
      <c r="P34" s="24" t="n"/>
      <c r="Q34" s="22">
        <f>IF($A34="","",IF(COUNTIF($A$4:$A$103,$A34)&gt;1,"Folio duplicado",IF(OR($B34="",$C34="",$D34="",$E34="",$F34="",$G34="",$M34=""),"Completar datos",IF(OR($H34="",$I34="",$J34=""),"Revisar parámetros",IF(OR($L34="Bajo",$L34="Alto"),"Revisar lectura",IF(AND($M34&lt;&gt;"Cerrado sin acción",$M34&lt;&gt;"Servicio registrado",$O34&gt;'Parámetros'!$G$4),"Seguimiento vencido","Sin alerta"))))))</f>
        <v/>
      </c>
    </row>
    <row r="35" ht="30" customHeight="1">
      <c r="A35" s="17" t="n"/>
      <c r="B35" s="35" t="n"/>
      <c r="C35" s="19" t="n"/>
      <c r="D35" s="17" t="n"/>
      <c r="E35" s="19" t="n"/>
      <c r="F35" s="17" t="n"/>
      <c r="G35" s="20" t="n"/>
      <c r="H35" s="15">
        <f>IF(OR($A35="",$F35=""),"",IFERROR(VLOOKUP($F35,'Parámetros'!$A$4:$D$9,2,FALSE),""))</f>
        <v/>
      </c>
      <c r="I35" s="25">
        <f>IF(OR($A35="",$F35=""),"",IFERROR(VLOOKUP($F35,'Parámetros'!$A$4:$D$9,3,FALSE),""))</f>
        <v/>
      </c>
      <c r="J35" s="25">
        <f>IF(OR($A35="",$F35=""),"",IFERROR(VLOOKUP($F35,'Parámetros'!$A$4:$D$9,4,FALSE),""))</f>
        <v/>
      </c>
      <c r="K35" s="25">
        <f>IF(OR($G35="",$I35="",$J35=""),"",IF($G35&lt;$I35,$G35-$I35,IF($G35&gt;$J35,$G35-$J35,0)))</f>
        <v/>
      </c>
      <c r="L35" s="26">
        <f>IF(OR($G35="",$I35="",$J35=""),"",IF($G35&lt;$I35,"Bajo",IF($G35&gt;$J35,"Alto","Dentro de rango")))</f>
        <v/>
      </c>
      <c r="M35" s="17" t="n"/>
      <c r="N35" s="19" t="n"/>
      <c r="O35" s="27">
        <f>IF(OR($A35="",$B35="",$M35=""),"",IF(OR($M35="Cerrado sin acción",$M35="Servicio registrado"),0,MAX(0,TODAY()-$B35)))</f>
        <v/>
      </c>
      <c r="P35" s="24" t="n"/>
      <c r="Q35" s="26">
        <f>IF($A35="","",IF(COUNTIF($A$4:$A$103,$A35)&gt;1,"Folio duplicado",IF(OR($B35="",$C35="",$D35="",$E35="",$F35="",$G35="",$M35=""),"Completar datos",IF(OR($H35="",$I35="",$J35=""),"Revisar parámetros",IF(OR($L35="Bajo",$L35="Alto"),"Revisar lectura",IF(AND($M35&lt;&gt;"Cerrado sin acción",$M35&lt;&gt;"Servicio registrado",$O35&gt;'Parámetros'!$G$4),"Seguimiento vencido","Sin alerta"))))))</f>
        <v/>
      </c>
    </row>
    <row r="36" ht="30" customHeight="1">
      <c r="A36" s="17" t="n"/>
      <c r="B36" s="35" t="n"/>
      <c r="C36" s="19" t="n"/>
      <c r="D36" s="17" t="n"/>
      <c r="E36" s="19" t="n"/>
      <c r="F36" s="17" t="n"/>
      <c r="G36" s="20" t="n"/>
      <c r="H36" s="14">
        <f>IF(OR($A36="",$F36=""),"",IFERROR(VLOOKUP($F36,'Parámetros'!$A$4:$D$9,2,FALSE),""))</f>
        <v/>
      </c>
      <c r="I36" s="21">
        <f>IF(OR($A36="",$F36=""),"",IFERROR(VLOOKUP($F36,'Parámetros'!$A$4:$D$9,3,FALSE),""))</f>
        <v/>
      </c>
      <c r="J36" s="21">
        <f>IF(OR($A36="",$F36=""),"",IFERROR(VLOOKUP($F36,'Parámetros'!$A$4:$D$9,4,FALSE),""))</f>
        <v/>
      </c>
      <c r="K36" s="21">
        <f>IF(OR($G36="",$I36="",$J36=""),"",IF($G36&lt;$I36,$G36-$I36,IF($G36&gt;$J36,$G36-$J36,0)))</f>
        <v/>
      </c>
      <c r="L36" s="22">
        <f>IF(OR($G36="",$I36="",$J36=""),"",IF($G36&lt;$I36,"Bajo",IF($G36&gt;$J36,"Alto","Dentro de rango")))</f>
        <v/>
      </c>
      <c r="M36" s="17" t="n"/>
      <c r="N36" s="19" t="n"/>
      <c r="O36" s="23">
        <f>IF(OR($A36="",$B36="",$M36=""),"",IF(OR($M36="Cerrado sin acción",$M36="Servicio registrado"),0,MAX(0,TODAY()-$B36)))</f>
        <v/>
      </c>
      <c r="P36" s="24" t="n"/>
      <c r="Q36" s="22">
        <f>IF($A36="","",IF(COUNTIF($A$4:$A$103,$A36)&gt;1,"Folio duplicado",IF(OR($B36="",$C36="",$D36="",$E36="",$F36="",$G36="",$M36=""),"Completar datos",IF(OR($H36="",$I36="",$J36=""),"Revisar parámetros",IF(OR($L36="Bajo",$L36="Alto"),"Revisar lectura",IF(AND($M36&lt;&gt;"Cerrado sin acción",$M36&lt;&gt;"Servicio registrado",$O36&gt;'Parámetros'!$G$4),"Seguimiento vencido","Sin alerta"))))))</f>
        <v/>
      </c>
    </row>
    <row r="37" ht="30" customHeight="1">
      <c r="A37" s="17" t="n"/>
      <c r="B37" s="35" t="n"/>
      <c r="C37" s="19" t="n"/>
      <c r="D37" s="17" t="n"/>
      <c r="E37" s="19" t="n"/>
      <c r="F37" s="17" t="n"/>
      <c r="G37" s="20" t="n"/>
      <c r="H37" s="15">
        <f>IF(OR($A37="",$F37=""),"",IFERROR(VLOOKUP($F37,'Parámetros'!$A$4:$D$9,2,FALSE),""))</f>
        <v/>
      </c>
      <c r="I37" s="25">
        <f>IF(OR($A37="",$F37=""),"",IFERROR(VLOOKUP($F37,'Parámetros'!$A$4:$D$9,3,FALSE),""))</f>
        <v/>
      </c>
      <c r="J37" s="25">
        <f>IF(OR($A37="",$F37=""),"",IFERROR(VLOOKUP($F37,'Parámetros'!$A$4:$D$9,4,FALSE),""))</f>
        <v/>
      </c>
      <c r="K37" s="25">
        <f>IF(OR($G37="",$I37="",$J37=""),"",IF($G37&lt;$I37,$G37-$I37,IF($G37&gt;$J37,$G37-$J37,0)))</f>
        <v/>
      </c>
      <c r="L37" s="26">
        <f>IF(OR($G37="",$I37="",$J37=""),"",IF($G37&lt;$I37,"Bajo",IF($G37&gt;$J37,"Alto","Dentro de rango")))</f>
        <v/>
      </c>
      <c r="M37" s="17" t="n"/>
      <c r="N37" s="19" t="n"/>
      <c r="O37" s="27">
        <f>IF(OR($A37="",$B37="",$M37=""),"",IF(OR($M37="Cerrado sin acción",$M37="Servicio registrado"),0,MAX(0,TODAY()-$B37)))</f>
        <v/>
      </c>
      <c r="P37" s="24" t="n"/>
      <c r="Q37" s="26">
        <f>IF($A37="","",IF(COUNTIF($A$4:$A$103,$A37)&gt;1,"Folio duplicado",IF(OR($B37="",$C37="",$D37="",$E37="",$F37="",$G37="",$M37=""),"Completar datos",IF(OR($H37="",$I37="",$J37=""),"Revisar parámetros",IF(OR($L37="Bajo",$L37="Alto"),"Revisar lectura",IF(AND($M37&lt;&gt;"Cerrado sin acción",$M37&lt;&gt;"Servicio registrado",$O37&gt;'Parámetros'!$G$4),"Seguimiento vencido","Sin alerta"))))))</f>
        <v/>
      </c>
    </row>
    <row r="38" ht="30" customHeight="1">
      <c r="A38" s="17" t="n"/>
      <c r="B38" s="35" t="n"/>
      <c r="C38" s="19" t="n"/>
      <c r="D38" s="17" t="n"/>
      <c r="E38" s="19" t="n"/>
      <c r="F38" s="17" t="n"/>
      <c r="G38" s="20" t="n"/>
      <c r="H38" s="14">
        <f>IF(OR($A38="",$F38=""),"",IFERROR(VLOOKUP($F38,'Parámetros'!$A$4:$D$9,2,FALSE),""))</f>
        <v/>
      </c>
      <c r="I38" s="21">
        <f>IF(OR($A38="",$F38=""),"",IFERROR(VLOOKUP($F38,'Parámetros'!$A$4:$D$9,3,FALSE),""))</f>
        <v/>
      </c>
      <c r="J38" s="21">
        <f>IF(OR($A38="",$F38=""),"",IFERROR(VLOOKUP($F38,'Parámetros'!$A$4:$D$9,4,FALSE),""))</f>
        <v/>
      </c>
      <c r="K38" s="21">
        <f>IF(OR($G38="",$I38="",$J38=""),"",IF($G38&lt;$I38,$G38-$I38,IF($G38&gt;$J38,$G38-$J38,0)))</f>
        <v/>
      </c>
      <c r="L38" s="22">
        <f>IF(OR($G38="",$I38="",$J38=""),"",IF($G38&lt;$I38,"Bajo",IF($G38&gt;$J38,"Alto","Dentro de rango")))</f>
        <v/>
      </c>
      <c r="M38" s="17" t="n"/>
      <c r="N38" s="19" t="n"/>
      <c r="O38" s="23">
        <f>IF(OR($A38="",$B38="",$M38=""),"",IF(OR($M38="Cerrado sin acción",$M38="Servicio registrado"),0,MAX(0,TODAY()-$B38)))</f>
        <v/>
      </c>
      <c r="P38" s="24" t="n"/>
      <c r="Q38" s="22">
        <f>IF($A38="","",IF(COUNTIF($A$4:$A$103,$A38)&gt;1,"Folio duplicado",IF(OR($B38="",$C38="",$D38="",$E38="",$F38="",$G38="",$M38=""),"Completar datos",IF(OR($H38="",$I38="",$J38=""),"Revisar parámetros",IF(OR($L38="Bajo",$L38="Alto"),"Revisar lectura",IF(AND($M38&lt;&gt;"Cerrado sin acción",$M38&lt;&gt;"Servicio registrado",$O38&gt;'Parámetros'!$G$4),"Seguimiento vencido","Sin alerta"))))))</f>
        <v/>
      </c>
    </row>
    <row r="39" ht="30" customHeight="1">
      <c r="A39" s="17" t="n"/>
      <c r="B39" s="35" t="n"/>
      <c r="C39" s="19" t="n"/>
      <c r="D39" s="17" t="n"/>
      <c r="E39" s="19" t="n"/>
      <c r="F39" s="17" t="n"/>
      <c r="G39" s="20" t="n"/>
      <c r="H39" s="15">
        <f>IF(OR($A39="",$F39=""),"",IFERROR(VLOOKUP($F39,'Parámetros'!$A$4:$D$9,2,FALSE),""))</f>
        <v/>
      </c>
      <c r="I39" s="25">
        <f>IF(OR($A39="",$F39=""),"",IFERROR(VLOOKUP($F39,'Parámetros'!$A$4:$D$9,3,FALSE),""))</f>
        <v/>
      </c>
      <c r="J39" s="25">
        <f>IF(OR($A39="",$F39=""),"",IFERROR(VLOOKUP($F39,'Parámetros'!$A$4:$D$9,4,FALSE),""))</f>
        <v/>
      </c>
      <c r="K39" s="25">
        <f>IF(OR($G39="",$I39="",$J39=""),"",IF($G39&lt;$I39,$G39-$I39,IF($G39&gt;$J39,$G39-$J39,0)))</f>
        <v/>
      </c>
      <c r="L39" s="26">
        <f>IF(OR($G39="",$I39="",$J39=""),"",IF($G39&lt;$I39,"Bajo",IF($G39&gt;$J39,"Alto","Dentro de rango")))</f>
        <v/>
      </c>
      <c r="M39" s="17" t="n"/>
      <c r="N39" s="19" t="n"/>
      <c r="O39" s="27">
        <f>IF(OR($A39="",$B39="",$M39=""),"",IF(OR($M39="Cerrado sin acción",$M39="Servicio registrado"),0,MAX(0,TODAY()-$B39)))</f>
        <v/>
      </c>
      <c r="P39" s="24" t="n"/>
      <c r="Q39" s="26">
        <f>IF($A39="","",IF(COUNTIF($A$4:$A$103,$A39)&gt;1,"Folio duplicado",IF(OR($B39="",$C39="",$D39="",$E39="",$F39="",$G39="",$M39=""),"Completar datos",IF(OR($H39="",$I39="",$J39=""),"Revisar parámetros",IF(OR($L39="Bajo",$L39="Alto"),"Revisar lectura",IF(AND($M39&lt;&gt;"Cerrado sin acción",$M39&lt;&gt;"Servicio registrado",$O39&gt;'Parámetros'!$G$4),"Seguimiento vencido","Sin alerta"))))))</f>
        <v/>
      </c>
    </row>
    <row r="40" ht="30" customHeight="1">
      <c r="A40" s="17" t="n"/>
      <c r="B40" s="35" t="n"/>
      <c r="C40" s="19" t="n"/>
      <c r="D40" s="17" t="n"/>
      <c r="E40" s="19" t="n"/>
      <c r="F40" s="17" t="n"/>
      <c r="G40" s="20" t="n"/>
      <c r="H40" s="14">
        <f>IF(OR($A40="",$F40=""),"",IFERROR(VLOOKUP($F40,'Parámetros'!$A$4:$D$9,2,FALSE),""))</f>
        <v/>
      </c>
      <c r="I40" s="21">
        <f>IF(OR($A40="",$F40=""),"",IFERROR(VLOOKUP($F40,'Parámetros'!$A$4:$D$9,3,FALSE),""))</f>
        <v/>
      </c>
      <c r="J40" s="21">
        <f>IF(OR($A40="",$F40=""),"",IFERROR(VLOOKUP($F40,'Parámetros'!$A$4:$D$9,4,FALSE),""))</f>
        <v/>
      </c>
      <c r="K40" s="21">
        <f>IF(OR($G40="",$I40="",$J40=""),"",IF($G40&lt;$I40,$G40-$I40,IF($G40&gt;$J40,$G40-$J40,0)))</f>
        <v/>
      </c>
      <c r="L40" s="22">
        <f>IF(OR($G40="",$I40="",$J40=""),"",IF($G40&lt;$I40,"Bajo",IF($G40&gt;$J40,"Alto","Dentro de rango")))</f>
        <v/>
      </c>
      <c r="M40" s="17" t="n"/>
      <c r="N40" s="19" t="n"/>
      <c r="O40" s="23">
        <f>IF(OR($A40="",$B40="",$M40=""),"",IF(OR($M40="Cerrado sin acción",$M40="Servicio registrado"),0,MAX(0,TODAY()-$B40)))</f>
        <v/>
      </c>
      <c r="P40" s="24" t="n"/>
      <c r="Q40" s="22">
        <f>IF($A40="","",IF(COUNTIF($A$4:$A$103,$A40)&gt;1,"Folio duplicado",IF(OR($B40="",$C40="",$D40="",$E40="",$F40="",$G40="",$M40=""),"Completar datos",IF(OR($H40="",$I40="",$J40=""),"Revisar parámetros",IF(OR($L40="Bajo",$L40="Alto"),"Revisar lectura",IF(AND($M40&lt;&gt;"Cerrado sin acción",$M40&lt;&gt;"Servicio registrado",$O40&gt;'Parámetros'!$G$4),"Seguimiento vencido","Sin alerta"))))))</f>
        <v/>
      </c>
    </row>
    <row r="41" ht="30" customHeight="1">
      <c r="A41" s="17" t="n"/>
      <c r="B41" s="35" t="n"/>
      <c r="C41" s="19" t="n"/>
      <c r="D41" s="17" t="n"/>
      <c r="E41" s="19" t="n"/>
      <c r="F41" s="17" t="n"/>
      <c r="G41" s="20" t="n"/>
      <c r="H41" s="15">
        <f>IF(OR($A41="",$F41=""),"",IFERROR(VLOOKUP($F41,'Parámetros'!$A$4:$D$9,2,FALSE),""))</f>
        <v/>
      </c>
      <c r="I41" s="25">
        <f>IF(OR($A41="",$F41=""),"",IFERROR(VLOOKUP($F41,'Parámetros'!$A$4:$D$9,3,FALSE),""))</f>
        <v/>
      </c>
      <c r="J41" s="25">
        <f>IF(OR($A41="",$F41=""),"",IFERROR(VLOOKUP($F41,'Parámetros'!$A$4:$D$9,4,FALSE),""))</f>
        <v/>
      </c>
      <c r="K41" s="25">
        <f>IF(OR($G41="",$I41="",$J41=""),"",IF($G41&lt;$I41,$G41-$I41,IF($G41&gt;$J41,$G41-$J41,0)))</f>
        <v/>
      </c>
      <c r="L41" s="26">
        <f>IF(OR($G41="",$I41="",$J41=""),"",IF($G41&lt;$I41,"Bajo",IF($G41&gt;$J41,"Alto","Dentro de rango")))</f>
        <v/>
      </c>
      <c r="M41" s="17" t="n"/>
      <c r="N41" s="19" t="n"/>
      <c r="O41" s="27">
        <f>IF(OR($A41="",$B41="",$M41=""),"",IF(OR($M41="Cerrado sin acción",$M41="Servicio registrado"),0,MAX(0,TODAY()-$B41)))</f>
        <v/>
      </c>
      <c r="P41" s="24" t="n"/>
      <c r="Q41" s="26">
        <f>IF($A41="","",IF(COUNTIF($A$4:$A$103,$A41)&gt;1,"Folio duplicado",IF(OR($B41="",$C41="",$D41="",$E41="",$F41="",$G41="",$M41=""),"Completar datos",IF(OR($H41="",$I41="",$J41=""),"Revisar parámetros",IF(OR($L41="Bajo",$L41="Alto"),"Revisar lectura",IF(AND($M41&lt;&gt;"Cerrado sin acción",$M41&lt;&gt;"Servicio registrado",$O41&gt;'Parámetros'!$G$4),"Seguimiento vencido","Sin alerta"))))))</f>
        <v/>
      </c>
    </row>
    <row r="42" ht="30" customHeight="1">
      <c r="A42" s="17" t="n"/>
      <c r="B42" s="35" t="n"/>
      <c r="C42" s="19" t="n"/>
      <c r="D42" s="17" t="n"/>
      <c r="E42" s="19" t="n"/>
      <c r="F42" s="17" t="n"/>
      <c r="G42" s="20" t="n"/>
      <c r="H42" s="14">
        <f>IF(OR($A42="",$F42=""),"",IFERROR(VLOOKUP($F42,'Parámetros'!$A$4:$D$9,2,FALSE),""))</f>
        <v/>
      </c>
      <c r="I42" s="21">
        <f>IF(OR($A42="",$F42=""),"",IFERROR(VLOOKUP($F42,'Parámetros'!$A$4:$D$9,3,FALSE),""))</f>
        <v/>
      </c>
      <c r="J42" s="21">
        <f>IF(OR($A42="",$F42=""),"",IFERROR(VLOOKUP($F42,'Parámetros'!$A$4:$D$9,4,FALSE),""))</f>
        <v/>
      </c>
      <c r="K42" s="21">
        <f>IF(OR($G42="",$I42="",$J42=""),"",IF($G42&lt;$I42,$G42-$I42,IF($G42&gt;$J42,$G42-$J42,0)))</f>
        <v/>
      </c>
      <c r="L42" s="22">
        <f>IF(OR($G42="",$I42="",$J42=""),"",IF($G42&lt;$I42,"Bajo",IF($G42&gt;$J42,"Alto","Dentro de rango")))</f>
        <v/>
      </c>
      <c r="M42" s="17" t="n"/>
      <c r="N42" s="19" t="n"/>
      <c r="O42" s="23">
        <f>IF(OR($A42="",$B42="",$M42=""),"",IF(OR($M42="Cerrado sin acción",$M42="Servicio registrado"),0,MAX(0,TODAY()-$B42)))</f>
        <v/>
      </c>
      <c r="P42" s="24" t="n"/>
      <c r="Q42" s="22">
        <f>IF($A42="","",IF(COUNTIF($A$4:$A$103,$A42)&gt;1,"Folio duplicado",IF(OR($B42="",$C42="",$D42="",$E42="",$F42="",$G42="",$M42=""),"Completar datos",IF(OR($H42="",$I42="",$J42=""),"Revisar parámetros",IF(OR($L42="Bajo",$L42="Alto"),"Revisar lectura",IF(AND($M42&lt;&gt;"Cerrado sin acción",$M42&lt;&gt;"Servicio registrado",$O42&gt;'Parámetros'!$G$4),"Seguimiento vencido","Sin alerta"))))))</f>
        <v/>
      </c>
    </row>
    <row r="43" ht="30" customHeight="1">
      <c r="A43" s="17" t="n"/>
      <c r="B43" s="35" t="n"/>
      <c r="C43" s="19" t="n"/>
      <c r="D43" s="17" t="n"/>
      <c r="E43" s="19" t="n"/>
      <c r="F43" s="17" t="n"/>
      <c r="G43" s="20" t="n"/>
      <c r="H43" s="15">
        <f>IF(OR($A43="",$F43=""),"",IFERROR(VLOOKUP($F43,'Parámetros'!$A$4:$D$9,2,FALSE),""))</f>
        <v/>
      </c>
      <c r="I43" s="25">
        <f>IF(OR($A43="",$F43=""),"",IFERROR(VLOOKUP($F43,'Parámetros'!$A$4:$D$9,3,FALSE),""))</f>
        <v/>
      </c>
      <c r="J43" s="25">
        <f>IF(OR($A43="",$F43=""),"",IFERROR(VLOOKUP($F43,'Parámetros'!$A$4:$D$9,4,FALSE),""))</f>
        <v/>
      </c>
      <c r="K43" s="25">
        <f>IF(OR($G43="",$I43="",$J43=""),"",IF($G43&lt;$I43,$G43-$I43,IF($G43&gt;$J43,$G43-$J43,0)))</f>
        <v/>
      </c>
      <c r="L43" s="26">
        <f>IF(OR($G43="",$I43="",$J43=""),"",IF($G43&lt;$I43,"Bajo",IF($G43&gt;$J43,"Alto","Dentro de rango")))</f>
        <v/>
      </c>
      <c r="M43" s="17" t="n"/>
      <c r="N43" s="19" t="n"/>
      <c r="O43" s="27">
        <f>IF(OR($A43="",$B43="",$M43=""),"",IF(OR($M43="Cerrado sin acción",$M43="Servicio registrado"),0,MAX(0,TODAY()-$B43)))</f>
        <v/>
      </c>
      <c r="P43" s="24" t="n"/>
      <c r="Q43" s="26">
        <f>IF($A43="","",IF(COUNTIF($A$4:$A$103,$A43)&gt;1,"Folio duplicado",IF(OR($B43="",$C43="",$D43="",$E43="",$F43="",$G43="",$M43=""),"Completar datos",IF(OR($H43="",$I43="",$J43=""),"Revisar parámetros",IF(OR($L43="Bajo",$L43="Alto"),"Revisar lectura",IF(AND($M43&lt;&gt;"Cerrado sin acción",$M43&lt;&gt;"Servicio registrado",$O43&gt;'Parámetros'!$G$4),"Seguimiento vencido","Sin alerta"))))))</f>
        <v/>
      </c>
    </row>
    <row r="44" ht="30" customHeight="1">
      <c r="A44" s="17" t="n"/>
      <c r="B44" s="35" t="n"/>
      <c r="C44" s="19" t="n"/>
      <c r="D44" s="17" t="n"/>
      <c r="E44" s="19" t="n"/>
      <c r="F44" s="17" t="n"/>
      <c r="G44" s="20" t="n"/>
      <c r="H44" s="14">
        <f>IF(OR($A44="",$F44=""),"",IFERROR(VLOOKUP($F44,'Parámetros'!$A$4:$D$9,2,FALSE),""))</f>
        <v/>
      </c>
      <c r="I44" s="21">
        <f>IF(OR($A44="",$F44=""),"",IFERROR(VLOOKUP($F44,'Parámetros'!$A$4:$D$9,3,FALSE),""))</f>
        <v/>
      </c>
      <c r="J44" s="21">
        <f>IF(OR($A44="",$F44=""),"",IFERROR(VLOOKUP($F44,'Parámetros'!$A$4:$D$9,4,FALSE),""))</f>
        <v/>
      </c>
      <c r="K44" s="21">
        <f>IF(OR($G44="",$I44="",$J44=""),"",IF($G44&lt;$I44,$G44-$I44,IF($G44&gt;$J44,$G44-$J44,0)))</f>
        <v/>
      </c>
      <c r="L44" s="22">
        <f>IF(OR($G44="",$I44="",$J44=""),"",IF($G44&lt;$I44,"Bajo",IF($G44&gt;$J44,"Alto","Dentro de rango")))</f>
        <v/>
      </c>
      <c r="M44" s="17" t="n"/>
      <c r="N44" s="19" t="n"/>
      <c r="O44" s="23">
        <f>IF(OR($A44="",$B44="",$M44=""),"",IF(OR($M44="Cerrado sin acción",$M44="Servicio registrado"),0,MAX(0,TODAY()-$B44)))</f>
        <v/>
      </c>
      <c r="P44" s="24" t="n"/>
      <c r="Q44" s="22">
        <f>IF($A44="","",IF(COUNTIF($A$4:$A$103,$A44)&gt;1,"Folio duplicado",IF(OR($B44="",$C44="",$D44="",$E44="",$F44="",$G44="",$M44=""),"Completar datos",IF(OR($H44="",$I44="",$J44=""),"Revisar parámetros",IF(OR($L44="Bajo",$L44="Alto"),"Revisar lectura",IF(AND($M44&lt;&gt;"Cerrado sin acción",$M44&lt;&gt;"Servicio registrado",$O44&gt;'Parámetros'!$G$4),"Seguimiento vencido","Sin alerta"))))))</f>
        <v/>
      </c>
    </row>
    <row r="45" ht="30" customHeight="1">
      <c r="A45" s="17" t="n"/>
      <c r="B45" s="35" t="n"/>
      <c r="C45" s="19" t="n"/>
      <c r="D45" s="17" t="n"/>
      <c r="E45" s="19" t="n"/>
      <c r="F45" s="17" t="n"/>
      <c r="G45" s="20" t="n"/>
      <c r="H45" s="15">
        <f>IF(OR($A45="",$F45=""),"",IFERROR(VLOOKUP($F45,'Parámetros'!$A$4:$D$9,2,FALSE),""))</f>
        <v/>
      </c>
      <c r="I45" s="25">
        <f>IF(OR($A45="",$F45=""),"",IFERROR(VLOOKUP($F45,'Parámetros'!$A$4:$D$9,3,FALSE),""))</f>
        <v/>
      </c>
      <c r="J45" s="25">
        <f>IF(OR($A45="",$F45=""),"",IFERROR(VLOOKUP($F45,'Parámetros'!$A$4:$D$9,4,FALSE),""))</f>
        <v/>
      </c>
      <c r="K45" s="25">
        <f>IF(OR($G45="",$I45="",$J45=""),"",IF($G45&lt;$I45,$G45-$I45,IF($G45&gt;$J45,$G45-$J45,0)))</f>
        <v/>
      </c>
      <c r="L45" s="26">
        <f>IF(OR($G45="",$I45="",$J45=""),"",IF($G45&lt;$I45,"Bajo",IF($G45&gt;$J45,"Alto","Dentro de rango")))</f>
        <v/>
      </c>
      <c r="M45" s="17" t="n"/>
      <c r="N45" s="19" t="n"/>
      <c r="O45" s="27">
        <f>IF(OR($A45="",$B45="",$M45=""),"",IF(OR($M45="Cerrado sin acción",$M45="Servicio registrado"),0,MAX(0,TODAY()-$B45)))</f>
        <v/>
      </c>
      <c r="P45" s="24" t="n"/>
      <c r="Q45" s="26">
        <f>IF($A45="","",IF(COUNTIF($A$4:$A$103,$A45)&gt;1,"Folio duplicado",IF(OR($B45="",$C45="",$D45="",$E45="",$F45="",$G45="",$M45=""),"Completar datos",IF(OR($H45="",$I45="",$J45=""),"Revisar parámetros",IF(OR($L45="Bajo",$L45="Alto"),"Revisar lectura",IF(AND($M45&lt;&gt;"Cerrado sin acción",$M45&lt;&gt;"Servicio registrado",$O45&gt;'Parámetros'!$G$4),"Seguimiento vencido","Sin alerta"))))))</f>
        <v/>
      </c>
    </row>
    <row r="46" ht="30" customHeight="1">
      <c r="A46" s="17" t="n"/>
      <c r="B46" s="35" t="n"/>
      <c r="C46" s="19" t="n"/>
      <c r="D46" s="17" t="n"/>
      <c r="E46" s="19" t="n"/>
      <c r="F46" s="17" t="n"/>
      <c r="G46" s="20" t="n"/>
      <c r="H46" s="14">
        <f>IF(OR($A46="",$F46=""),"",IFERROR(VLOOKUP($F46,'Parámetros'!$A$4:$D$9,2,FALSE),""))</f>
        <v/>
      </c>
      <c r="I46" s="21">
        <f>IF(OR($A46="",$F46=""),"",IFERROR(VLOOKUP($F46,'Parámetros'!$A$4:$D$9,3,FALSE),""))</f>
        <v/>
      </c>
      <c r="J46" s="21">
        <f>IF(OR($A46="",$F46=""),"",IFERROR(VLOOKUP($F46,'Parámetros'!$A$4:$D$9,4,FALSE),""))</f>
        <v/>
      </c>
      <c r="K46" s="21">
        <f>IF(OR($G46="",$I46="",$J46=""),"",IF($G46&lt;$I46,$G46-$I46,IF($G46&gt;$J46,$G46-$J46,0)))</f>
        <v/>
      </c>
      <c r="L46" s="22">
        <f>IF(OR($G46="",$I46="",$J46=""),"",IF($G46&lt;$I46,"Bajo",IF($G46&gt;$J46,"Alto","Dentro de rango")))</f>
        <v/>
      </c>
      <c r="M46" s="17" t="n"/>
      <c r="N46" s="19" t="n"/>
      <c r="O46" s="23">
        <f>IF(OR($A46="",$B46="",$M46=""),"",IF(OR($M46="Cerrado sin acción",$M46="Servicio registrado"),0,MAX(0,TODAY()-$B46)))</f>
        <v/>
      </c>
      <c r="P46" s="24" t="n"/>
      <c r="Q46" s="22">
        <f>IF($A46="","",IF(COUNTIF($A$4:$A$103,$A46)&gt;1,"Folio duplicado",IF(OR($B46="",$C46="",$D46="",$E46="",$F46="",$G46="",$M46=""),"Completar datos",IF(OR($H46="",$I46="",$J46=""),"Revisar parámetros",IF(OR($L46="Bajo",$L46="Alto"),"Revisar lectura",IF(AND($M46&lt;&gt;"Cerrado sin acción",$M46&lt;&gt;"Servicio registrado",$O46&gt;'Parámetros'!$G$4),"Seguimiento vencido","Sin alerta"))))))</f>
        <v/>
      </c>
    </row>
    <row r="47" ht="30" customHeight="1">
      <c r="A47" s="17" t="n"/>
      <c r="B47" s="35" t="n"/>
      <c r="C47" s="19" t="n"/>
      <c r="D47" s="17" t="n"/>
      <c r="E47" s="19" t="n"/>
      <c r="F47" s="17" t="n"/>
      <c r="G47" s="20" t="n"/>
      <c r="H47" s="15">
        <f>IF(OR($A47="",$F47=""),"",IFERROR(VLOOKUP($F47,'Parámetros'!$A$4:$D$9,2,FALSE),""))</f>
        <v/>
      </c>
      <c r="I47" s="25">
        <f>IF(OR($A47="",$F47=""),"",IFERROR(VLOOKUP($F47,'Parámetros'!$A$4:$D$9,3,FALSE),""))</f>
        <v/>
      </c>
      <c r="J47" s="25">
        <f>IF(OR($A47="",$F47=""),"",IFERROR(VLOOKUP($F47,'Parámetros'!$A$4:$D$9,4,FALSE),""))</f>
        <v/>
      </c>
      <c r="K47" s="25">
        <f>IF(OR($G47="",$I47="",$J47=""),"",IF($G47&lt;$I47,$G47-$I47,IF($G47&gt;$J47,$G47-$J47,0)))</f>
        <v/>
      </c>
      <c r="L47" s="26">
        <f>IF(OR($G47="",$I47="",$J47=""),"",IF($G47&lt;$I47,"Bajo",IF($G47&gt;$J47,"Alto","Dentro de rango")))</f>
        <v/>
      </c>
      <c r="M47" s="17" t="n"/>
      <c r="N47" s="19" t="n"/>
      <c r="O47" s="27">
        <f>IF(OR($A47="",$B47="",$M47=""),"",IF(OR($M47="Cerrado sin acción",$M47="Servicio registrado"),0,MAX(0,TODAY()-$B47)))</f>
        <v/>
      </c>
      <c r="P47" s="24" t="n"/>
      <c r="Q47" s="26">
        <f>IF($A47="","",IF(COUNTIF($A$4:$A$103,$A47)&gt;1,"Folio duplicado",IF(OR($B47="",$C47="",$D47="",$E47="",$F47="",$G47="",$M47=""),"Completar datos",IF(OR($H47="",$I47="",$J47=""),"Revisar parámetros",IF(OR($L47="Bajo",$L47="Alto"),"Revisar lectura",IF(AND($M47&lt;&gt;"Cerrado sin acción",$M47&lt;&gt;"Servicio registrado",$O47&gt;'Parámetros'!$G$4),"Seguimiento vencido","Sin alerta"))))))</f>
        <v/>
      </c>
    </row>
    <row r="48" ht="30" customHeight="1">
      <c r="A48" s="17" t="n"/>
      <c r="B48" s="35" t="n"/>
      <c r="C48" s="19" t="n"/>
      <c r="D48" s="17" t="n"/>
      <c r="E48" s="19" t="n"/>
      <c r="F48" s="17" t="n"/>
      <c r="G48" s="20" t="n"/>
      <c r="H48" s="14">
        <f>IF(OR($A48="",$F48=""),"",IFERROR(VLOOKUP($F48,'Parámetros'!$A$4:$D$9,2,FALSE),""))</f>
        <v/>
      </c>
      <c r="I48" s="21">
        <f>IF(OR($A48="",$F48=""),"",IFERROR(VLOOKUP($F48,'Parámetros'!$A$4:$D$9,3,FALSE),""))</f>
        <v/>
      </c>
      <c r="J48" s="21">
        <f>IF(OR($A48="",$F48=""),"",IFERROR(VLOOKUP($F48,'Parámetros'!$A$4:$D$9,4,FALSE),""))</f>
        <v/>
      </c>
      <c r="K48" s="21">
        <f>IF(OR($G48="",$I48="",$J48=""),"",IF($G48&lt;$I48,$G48-$I48,IF($G48&gt;$J48,$G48-$J48,0)))</f>
        <v/>
      </c>
      <c r="L48" s="22">
        <f>IF(OR($G48="",$I48="",$J48=""),"",IF($G48&lt;$I48,"Bajo",IF($G48&gt;$J48,"Alto","Dentro de rango")))</f>
        <v/>
      </c>
      <c r="M48" s="17" t="n"/>
      <c r="N48" s="19" t="n"/>
      <c r="O48" s="23">
        <f>IF(OR($A48="",$B48="",$M48=""),"",IF(OR($M48="Cerrado sin acción",$M48="Servicio registrado"),0,MAX(0,TODAY()-$B48)))</f>
        <v/>
      </c>
      <c r="P48" s="24" t="n"/>
      <c r="Q48" s="22">
        <f>IF($A48="","",IF(COUNTIF($A$4:$A$103,$A48)&gt;1,"Folio duplicado",IF(OR($B48="",$C48="",$D48="",$E48="",$F48="",$G48="",$M48=""),"Completar datos",IF(OR($H48="",$I48="",$J48=""),"Revisar parámetros",IF(OR($L48="Bajo",$L48="Alto"),"Revisar lectura",IF(AND($M48&lt;&gt;"Cerrado sin acción",$M48&lt;&gt;"Servicio registrado",$O48&gt;'Parámetros'!$G$4),"Seguimiento vencido","Sin alerta"))))))</f>
        <v/>
      </c>
    </row>
    <row r="49" ht="30" customHeight="1">
      <c r="A49" s="17" t="n"/>
      <c r="B49" s="35" t="n"/>
      <c r="C49" s="19" t="n"/>
      <c r="D49" s="17" t="n"/>
      <c r="E49" s="19" t="n"/>
      <c r="F49" s="17" t="n"/>
      <c r="G49" s="20" t="n"/>
      <c r="H49" s="15">
        <f>IF(OR($A49="",$F49=""),"",IFERROR(VLOOKUP($F49,'Parámetros'!$A$4:$D$9,2,FALSE),""))</f>
        <v/>
      </c>
      <c r="I49" s="25">
        <f>IF(OR($A49="",$F49=""),"",IFERROR(VLOOKUP($F49,'Parámetros'!$A$4:$D$9,3,FALSE),""))</f>
        <v/>
      </c>
      <c r="J49" s="25">
        <f>IF(OR($A49="",$F49=""),"",IFERROR(VLOOKUP($F49,'Parámetros'!$A$4:$D$9,4,FALSE),""))</f>
        <v/>
      </c>
      <c r="K49" s="25">
        <f>IF(OR($G49="",$I49="",$J49=""),"",IF($G49&lt;$I49,$G49-$I49,IF($G49&gt;$J49,$G49-$J49,0)))</f>
        <v/>
      </c>
      <c r="L49" s="26">
        <f>IF(OR($G49="",$I49="",$J49=""),"",IF($G49&lt;$I49,"Bajo",IF($G49&gt;$J49,"Alto","Dentro de rango")))</f>
        <v/>
      </c>
      <c r="M49" s="17" t="n"/>
      <c r="N49" s="19" t="n"/>
      <c r="O49" s="27">
        <f>IF(OR($A49="",$B49="",$M49=""),"",IF(OR($M49="Cerrado sin acción",$M49="Servicio registrado"),0,MAX(0,TODAY()-$B49)))</f>
        <v/>
      </c>
      <c r="P49" s="24" t="n"/>
      <c r="Q49" s="26">
        <f>IF($A49="","",IF(COUNTIF($A$4:$A$103,$A49)&gt;1,"Folio duplicado",IF(OR($B49="",$C49="",$D49="",$E49="",$F49="",$G49="",$M49=""),"Completar datos",IF(OR($H49="",$I49="",$J49=""),"Revisar parámetros",IF(OR($L49="Bajo",$L49="Alto"),"Revisar lectura",IF(AND($M49&lt;&gt;"Cerrado sin acción",$M49&lt;&gt;"Servicio registrado",$O49&gt;'Parámetros'!$G$4),"Seguimiento vencido","Sin alerta"))))))</f>
        <v/>
      </c>
    </row>
    <row r="50" ht="30" customHeight="1">
      <c r="A50" s="17" t="n"/>
      <c r="B50" s="35" t="n"/>
      <c r="C50" s="19" t="n"/>
      <c r="D50" s="17" t="n"/>
      <c r="E50" s="19" t="n"/>
      <c r="F50" s="17" t="n"/>
      <c r="G50" s="20" t="n"/>
      <c r="H50" s="14">
        <f>IF(OR($A50="",$F50=""),"",IFERROR(VLOOKUP($F50,'Parámetros'!$A$4:$D$9,2,FALSE),""))</f>
        <v/>
      </c>
      <c r="I50" s="21">
        <f>IF(OR($A50="",$F50=""),"",IFERROR(VLOOKUP($F50,'Parámetros'!$A$4:$D$9,3,FALSE),""))</f>
        <v/>
      </c>
      <c r="J50" s="21">
        <f>IF(OR($A50="",$F50=""),"",IFERROR(VLOOKUP($F50,'Parámetros'!$A$4:$D$9,4,FALSE),""))</f>
        <v/>
      </c>
      <c r="K50" s="21">
        <f>IF(OR($G50="",$I50="",$J50=""),"",IF($G50&lt;$I50,$G50-$I50,IF($G50&gt;$J50,$G50-$J50,0)))</f>
        <v/>
      </c>
      <c r="L50" s="22">
        <f>IF(OR($G50="",$I50="",$J50=""),"",IF($G50&lt;$I50,"Bajo",IF($G50&gt;$J50,"Alto","Dentro de rango")))</f>
        <v/>
      </c>
      <c r="M50" s="17" t="n"/>
      <c r="N50" s="19" t="n"/>
      <c r="O50" s="23">
        <f>IF(OR($A50="",$B50="",$M50=""),"",IF(OR($M50="Cerrado sin acción",$M50="Servicio registrado"),0,MAX(0,TODAY()-$B50)))</f>
        <v/>
      </c>
      <c r="P50" s="24" t="n"/>
      <c r="Q50" s="22">
        <f>IF($A50="","",IF(COUNTIF($A$4:$A$103,$A50)&gt;1,"Folio duplicado",IF(OR($B50="",$C50="",$D50="",$E50="",$F50="",$G50="",$M50=""),"Completar datos",IF(OR($H50="",$I50="",$J50=""),"Revisar parámetros",IF(OR($L50="Bajo",$L50="Alto"),"Revisar lectura",IF(AND($M50&lt;&gt;"Cerrado sin acción",$M50&lt;&gt;"Servicio registrado",$O50&gt;'Parámetros'!$G$4),"Seguimiento vencido","Sin alerta"))))))</f>
        <v/>
      </c>
    </row>
    <row r="51" ht="30" customHeight="1">
      <c r="A51" s="17" t="n"/>
      <c r="B51" s="35" t="n"/>
      <c r="C51" s="19" t="n"/>
      <c r="D51" s="17" t="n"/>
      <c r="E51" s="19" t="n"/>
      <c r="F51" s="17" t="n"/>
      <c r="G51" s="20" t="n"/>
      <c r="H51" s="15">
        <f>IF(OR($A51="",$F51=""),"",IFERROR(VLOOKUP($F51,'Parámetros'!$A$4:$D$9,2,FALSE),""))</f>
        <v/>
      </c>
      <c r="I51" s="25">
        <f>IF(OR($A51="",$F51=""),"",IFERROR(VLOOKUP($F51,'Parámetros'!$A$4:$D$9,3,FALSE),""))</f>
        <v/>
      </c>
      <c r="J51" s="25">
        <f>IF(OR($A51="",$F51=""),"",IFERROR(VLOOKUP($F51,'Parámetros'!$A$4:$D$9,4,FALSE),""))</f>
        <v/>
      </c>
      <c r="K51" s="25">
        <f>IF(OR($G51="",$I51="",$J51=""),"",IF($G51&lt;$I51,$G51-$I51,IF($G51&gt;$J51,$G51-$J51,0)))</f>
        <v/>
      </c>
      <c r="L51" s="26">
        <f>IF(OR($G51="",$I51="",$J51=""),"",IF($G51&lt;$I51,"Bajo",IF($G51&gt;$J51,"Alto","Dentro de rango")))</f>
        <v/>
      </c>
      <c r="M51" s="17" t="n"/>
      <c r="N51" s="19" t="n"/>
      <c r="O51" s="27">
        <f>IF(OR($A51="",$B51="",$M51=""),"",IF(OR($M51="Cerrado sin acción",$M51="Servicio registrado"),0,MAX(0,TODAY()-$B51)))</f>
        <v/>
      </c>
      <c r="P51" s="24" t="n"/>
      <c r="Q51" s="26">
        <f>IF($A51="","",IF(COUNTIF($A$4:$A$103,$A51)&gt;1,"Folio duplicado",IF(OR($B51="",$C51="",$D51="",$E51="",$F51="",$G51="",$M51=""),"Completar datos",IF(OR($H51="",$I51="",$J51=""),"Revisar parámetros",IF(OR($L51="Bajo",$L51="Alto"),"Revisar lectura",IF(AND($M51&lt;&gt;"Cerrado sin acción",$M51&lt;&gt;"Servicio registrado",$O51&gt;'Parámetros'!$G$4),"Seguimiento vencido","Sin alerta"))))))</f>
        <v/>
      </c>
    </row>
    <row r="52" ht="30" customHeight="1">
      <c r="A52" s="17" t="n"/>
      <c r="B52" s="35" t="n"/>
      <c r="C52" s="19" t="n"/>
      <c r="D52" s="17" t="n"/>
      <c r="E52" s="19" t="n"/>
      <c r="F52" s="17" t="n"/>
      <c r="G52" s="20" t="n"/>
      <c r="H52" s="14">
        <f>IF(OR($A52="",$F52=""),"",IFERROR(VLOOKUP($F52,'Parámetros'!$A$4:$D$9,2,FALSE),""))</f>
        <v/>
      </c>
      <c r="I52" s="21">
        <f>IF(OR($A52="",$F52=""),"",IFERROR(VLOOKUP($F52,'Parámetros'!$A$4:$D$9,3,FALSE),""))</f>
        <v/>
      </c>
      <c r="J52" s="21">
        <f>IF(OR($A52="",$F52=""),"",IFERROR(VLOOKUP($F52,'Parámetros'!$A$4:$D$9,4,FALSE),""))</f>
        <v/>
      </c>
      <c r="K52" s="21">
        <f>IF(OR($G52="",$I52="",$J52=""),"",IF($G52&lt;$I52,$G52-$I52,IF($G52&gt;$J52,$G52-$J52,0)))</f>
        <v/>
      </c>
      <c r="L52" s="22">
        <f>IF(OR($G52="",$I52="",$J52=""),"",IF($G52&lt;$I52,"Bajo",IF($G52&gt;$J52,"Alto","Dentro de rango")))</f>
        <v/>
      </c>
      <c r="M52" s="17" t="n"/>
      <c r="N52" s="19" t="n"/>
      <c r="O52" s="23">
        <f>IF(OR($A52="",$B52="",$M52=""),"",IF(OR($M52="Cerrado sin acción",$M52="Servicio registrado"),0,MAX(0,TODAY()-$B52)))</f>
        <v/>
      </c>
      <c r="P52" s="24" t="n"/>
      <c r="Q52" s="22">
        <f>IF($A52="","",IF(COUNTIF($A$4:$A$103,$A52)&gt;1,"Folio duplicado",IF(OR($B52="",$C52="",$D52="",$E52="",$F52="",$G52="",$M52=""),"Completar datos",IF(OR($H52="",$I52="",$J52=""),"Revisar parámetros",IF(OR($L52="Bajo",$L52="Alto"),"Revisar lectura",IF(AND($M52&lt;&gt;"Cerrado sin acción",$M52&lt;&gt;"Servicio registrado",$O52&gt;'Parámetros'!$G$4),"Seguimiento vencido","Sin alerta"))))))</f>
        <v/>
      </c>
    </row>
    <row r="53" ht="30" customHeight="1">
      <c r="A53" s="17" t="n"/>
      <c r="B53" s="35" t="n"/>
      <c r="C53" s="19" t="n"/>
      <c r="D53" s="17" t="n"/>
      <c r="E53" s="19" t="n"/>
      <c r="F53" s="17" t="n"/>
      <c r="G53" s="20" t="n"/>
      <c r="H53" s="15">
        <f>IF(OR($A53="",$F53=""),"",IFERROR(VLOOKUP($F53,'Parámetros'!$A$4:$D$9,2,FALSE),""))</f>
        <v/>
      </c>
      <c r="I53" s="25">
        <f>IF(OR($A53="",$F53=""),"",IFERROR(VLOOKUP($F53,'Parámetros'!$A$4:$D$9,3,FALSE),""))</f>
        <v/>
      </c>
      <c r="J53" s="25">
        <f>IF(OR($A53="",$F53=""),"",IFERROR(VLOOKUP($F53,'Parámetros'!$A$4:$D$9,4,FALSE),""))</f>
        <v/>
      </c>
      <c r="K53" s="25">
        <f>IF(OR($G53="",$I53="",$J53=""),"",IF($G53&lt;$I53,$G53-$I53,IF($G53&gt;$J53,$G53-$J53,0)))</f>
        <v/>
      </c>
      <c r="L53" s="26">
        <f>IF(OR($G53="",$I53="",$J53=""),"",IF($G53&lt;$I53,"Bajo",IF($G53&gt;$J53,"Alto","Dentro de rango")))</f>
        <v/>
      </c>
      <c r="M53" s="17" t="n"/>
      <c r="N53" s="19" t="n"/>
      <c r="O53" s="27">
        <f>IF(OR($A53="",$B53="",$M53=""),"",IF(OR($M53="Cerrado sin acción",$M53="Servicio registrado"),0,MAX(0,TODAY()-$B53)))</f>
        <v/>
      </c>
      <c r="P53" s="24" t="n"/>
      <c r="Q53" s="26">
        <f>IF($A53="","",IF(COUNTIF($A$4:$A$103,$A53)&gt;1,"Folio duplicado",IF(OR($B53="",$C53="",$D53="",$E53="",$F53="",$G53="",$M53=""),"Completar datos",IF(OR($H53="",$I53="",$J53=""),"Revisar parámetros",IF(OR($L53="Bajo",$L53="Alto"),"Revisar lectura",IF(AND($M53&lt;&gt;"Cerrado sin acción",$M53&lt;&gt;"Servicio registrado",$O53&gt;'Parámetros'!$G$4),"Seguimiento vencido","Sin alerta"))))))</f>
        <v/>
      </c>
    </row>
    <row r="54" ht="30" customHeight="1">
      <c r="A54" s="17" t="n"/>
      <c r="B54" s="35" t="n"/>
      <c r="C54" s="19" t="n"/>
      <c r="D54" s="17" t="n"/>
      <c r="E54" s="19" t="n"/>
      <c r="F54" s="17" t="n"/>
      <c r="G54" s="20" t="n"/>
      <c r="H54" s="14">
        <f>IF(OR($A54="",$F54=""),"",IFERROR(VLOOKUP($F54,'Parámetros'!$A$4:$D$9,2,FALSE),""))</f>
        <v/>
      </c>
      <c r="I54" s="21">
        <f>IF(OR($A54="",$F54=""),"",IFERROR(VLOOKUP($F54,'Parámetros'!$A$4:$D$9,3,FALSE),""))</f>
        <v/>
      </c>
      <c r="J54" s="21">
        <f>IF(OR($A54="",$F54=""),"",IFERROR(VLOOKUP($F54,'Parámetros'!$A$4:$D$9,4,FALSE),""))</f>
        <v/>
      </c>
      <c r="K54" s="21">
        <f>IF(OR($G54="",$I54="",$J54=""),"",IF($G54&lt;$I54,$G54-$I54,IF($G54&gt;$J54,$G54-$J54,0)))</f>
        <v/>
      </c>
      <c r="L54" s="22">
        <f>IF(OR($G54="",$I54="",$J54=""),"",IF($G54&lt;$I54,"Bajo",IF($G54&gt;$J54,"Alto","Dentro de rango")))</f>
        <v/>
      </c>
      <c r="M54" s="17" t="n"/>
      <c r="N54" s="19" t="n"/>
      <c r="O54" s="23">
        <f>IF(OR($A54="",$B54="",$M54=""),"",IF(OR($M54="Cerrado sin acción",$M54="Servicio registrado"),0,MAX(0,TODAY()-$B54)))</f>
        <v/>
      </c>
      <c r="P54" s="24" t="n"/>
      <c r="Q54" s="22">
        <f>IF($A54="","",IF(COUNTIF($A$4:$A$103,$A54)&gt;1,"Folio duplicado",IF(OR($B54="",$C54="",$D54="",$E54="",$F54="",$G54="",$M54=""),"Completar datos",IF(OR($H54="",$I54="",$J54=""),"Revisar parámetros",IF(OR($L54="Bajo",$L54="Alto"),"Revisar lectura",IF(AND($M54&lt;&gt;"Cerrado sin acción",$M54&lt;&gt;"Servicio registrado",$O54&gt;'Parámetros'!$G$4),"Seguimiento vencido","Sin alerta"))))))</f>
        <v/>
      </c>
    </row>
    <row r="55" ht="30" customHeight="1">
      <c r="A55" s="17" t="n"/>
      <c r="B55" s="35" t="n"/>
      <c r="C55" s="19" t="n"/>
      <c r="D55" s="17" t="n"/>
      <c r="E55" s="19" t="n"/>
      <c r="F55" s="17" t="n"/>
      <c r="G55" s="20" t="n"/>
      <c r="H55" s="15">
        <f>IF(OR($A55="",$F55=""),"",IFERROR(VLOOKUP($F55,'Parámetros'!$A$4:$D$9,2,FALSE),""))</f>
        <v/>
      </c>
      <c r="I55" s="25">
        <f>IF(OR($A55="",$F55=""),"",IFERROR(VLOOKUP($F55,'Parámetros'!$A$4:$D$9,3,FALSE),""))</f>
        <v/>
      </c>
      <c r="J55" s="25">
        <f>IF(OR($A55="",$F55=""),"",IFERROR(VLOOKUP($F55,'Parámetros'!$A$4:$D$9,4,FALSE),""))</f>
        <v/>
      </c>
      <c r="K55" s="25">
        <f>IF(OR($G55="",$I55="",$J55=""),"",IF($G55&lt;$I55,$G55-$I55,IF($G55&gt;$J55,$G55-$J55,0)))</f>
        <v/>
      </c>
      <c r="L55" s="26">
        <f>IF(OR($G55="",$I55="",$J55=""),"",IF($G55&lt;$I55,"Bajo",IF($G55&gt;$J55,"Alto","Dentro de rango")))</f>
        <v/>
      </c>
      <c r="M55" s="17" t="n"/>
      <c r="N55" s="19" t="n"/>
      <c r="O55" s="27">
        <f>IF(OR($A55="",$B55="",$M55=""),"",IF(OR($M55="Cerrado sin acción",$M55="Servicio registrado"),0,MAX(0,TODAY()-$B55)))</f>
        <v/>
      </c>
      <c r="P55" s="24" t="n"/>
      <c r="Q55" s="26">
        <f>IF($A55="","",IF(COUNTIF($A$4:$A$103,$A55)&gt;1,"Folio duplicado",IF(OR($B55="",$C55="",$D55="",$E55="",$F55="",$G55="",$M55=""),"Completar datos",IF(OR($H55="",$I55="",$J55=""),"Revisar parámetros",IF(OR($L55="Bajo",$L55="Alto"),"Revisar lectura",IF(AND($M55&lt;&gt;"Cerrado sin acción",$M55&lt;&gt;"Servicio registrado",$O55&gt;'Parámetros'!$G$4),"Seguimiento vencido","Sin alerta"))))))</f>
        <v/>
      </c>
    </row>
    <row r="56" ht="30" customHeight="1">
      <c r="A56" s="17" t="n"/>
      <c r="B56" s="35" t="n"/>
      <c r="C56" s="19" t="n"/>
      <c r="D56" s="17" t="n"/>
      <c r="E56" s="19" t="n"/>
      <c r="F56" s="17" t="n"/>
      <c r="G56" s="20" t="n"/>
      <c r="H56" s="14">
        <f>IF(OR($A56="",$F56=""),"",IFERROR(VLOOKUP($F56,'Parámetros'!$A$4:$D$9,2,FALSE),""))</f>
        <v/>
      </c>
      <c r="I56" s="21">
        <f>IF(OR($A56="",$F56=""),"",IFERROR(VLOOKUP($F56,'Parámetros'!$A$4:$D$9,3,FALSE),""))</f>
        <v/>
      </c>
      <c r="J56" s="21">
        <f>IF(OR($A56="",$F56=""),"",IFERROR(VLOOKUP($F56,'Parámetros'!$A$4:$D$9,4,FALSE),""))</f>
        <v/>
      </c>
      <c r="K56" s="21">
        <f>IF(OR($G56="",$I56="",$J56=""),"",IF($G56&lt;$I56,$G56-$I56,IF($G56&gt;$J56,$G56-$J56,0)))</f>
        <v/>
      </c>
      <c r="L56" s="22">
        <f>IF(OR($G56="",$I56="",$J56=""),"",IF($G56&lt;$I56,"Bajo",IF($G56&gt;$J56,"Alto","Dentro de rango")))</f>
        <v/>
      </c>
      <c r="M56" s="17" t="n"/>
      <c r="N56" s="19" t="n"/>
      <c r="O56" s="23">
        <f>IF(OR($A56="",$B56="",$M56=""),"",IF(OR($M56="Cerrado sin acción",$M56="Servicio registrado"),0,MAX(0,TODAY()-$B56)))</f>
        <v/>
      </c>
      <c r="P56" s="24" t="n"/>
      <c r="Q56" s="22">
        <f>IF($A56="","",IF(COUNTIF($A$4:$A$103,$A56)&gt;1,"Folio duplicado",IF(OR($B56="",$C56="",$D56="",$E56="",$F56="",$G56="",$M56=""),"Completar datos",IF(OR($H56="",$I56="",$J56=""),"Revisar parámetros",IF(OR($L56="Bajo",$L56="Alto"),"Revisar lectura",IF(AND($M56&lt;&gt;"Cerrado sin acción",$M56&lt;&gt;"Servicio registrado",$O56&gt;'Parámetros'!$G$4),"Seguimiento vencido","Sin alerta"))))))</f>
        <v/>
      </c>
    </row>
    <row r="57" ht="30" customHeight="1">
      <c r="A57" s="17" t="n"/>
      <c r="B57" s="35" t="n"/>
      <c r="C57" s="19" t="n"/>
      <c r="D57" s="17" t="n"/>
      <c r="E57" s="19" t="n"/>
      <c r="F57" s="17" t="n"/>
      <c r="G57" s="20" t="n"/>
      <c r="H57" s="15">
        <f>IF(OR($A57="",$F57=""),"",IFERROR(VLOOKUP($F57,'Parámetros'!$A$4:$D$9,2,FALSE),""))</f>
        <v/>
      </c>
      <c r="I57" s="25">
        <f>IF(OR($A57="",$F57=""),"",IFERROR(VLOOKUP($F57,'Parámetros'!$A$4:$D$9,3,FALSE),""))</f>
        <v/>
      </c>
      <c r="J57" s="25">
        <f>IF(OR($A57="",$F57=""),"",IFERROR(VLOOKUP($F57,'Parámetros'!$A$4:$D$9,4,FALSE),""))</f>
        <v/>
      </c>
      <c r="K57" s="25">
        <f>IF(OR($G57="",$I57="",$J57=""),"",IF($G57&lt;$I57,$G57-$I57,IF($G57&gt;$J57,$G57-$J57,0)))</f>
        <v/>
      </c>
      <c r="L57" s="26">
        <f>IF(OR($G57="",$I57="",$J57=""),"",IF($G57&lt;$I57,"Bajo",IF($G57&gt;$J57,"Alto","Dentro de rango")))</f>
        <v/>
      </c>
      <c r="M57" s="17" t="n"/>
      <c r="N57" s="19" t="n"/>
      <c r="O57" s="27">
        <f>IF(OR($A57="",$B57="",$M57=""),"",IF(OR($M57="Cerrado sin acción",$M57="Servicio registrado"),0,MAX(0,TODAY()-$B57)))</f>
        <v/>
      </c>
      <c r="P57" s="24" t="n"/>
      <c r="Q57" s="26">
        <f>IF($A57="","",IF(COUNTIF($A$4:$A$103,$A57)&gt;1,"Folio duplicado",IF(OR($B57="",$C57="",$D57="",$E57="",$F57="",$G57="",$M57=""),"Completar datos",IF(OR($H57="",$I57="",$J57=""),"Revisar parámetros",IF(OR($L57="Bajo",$L57="Alto"),"Revisar lectura",IF(AND($M57&lt;&gt;"Cerrado sin acción",$M57&lt;&gt;"Servicio registrado",$O57&gt;'Parámetros'!$G$4),"Seguimiento vencido","Sin alerta"))))))</f>
        <v/>
      </c>
    </row>
    <row r="58" ht="30" customHeight="1">
      <c r="A58" s="17" t="n"/>
      <c r="B58" s="35" t="n"/>
      <c r="C58" s="19" t="n"/>
      <c r="D58" s="17" t="n"/>
      <c r="E58" s="19" t="n"/>
      <c r="F58" s="17" t="n"/>
      <c r="G58" s="20" t="n"/>
      <c r="H58" s="14">
        <f>IF(OR($A58="",$F58=""),"",IFERROR(VLOOKUP($F58,'Parámetros'!$A$4:$D$9,2,FALSE),""))</f>
        <v/>
      </c>
      <c r="I58" s="21">
        <f>IF(OR($A58="",$F58=""),"",IFERROR(VLOOKUP($F58,'Parámetros'!$A$4:$D$9,3,FALSE),""))</f>
        <v/>
      </c>
      <c r="J58" s="21">
        <f>IF(OR($A58="",$F58=""),"",IFERROR(VLOOKUP($F58,'Parámetros'!$A$4:$D$9,4,FALSE),""))</f>
        <v/>
      </c>
      <c r="K58" s="21">
        <f>IF(OR($G58="",$I58="",$J58=""),"",IF($G58&lt;$I58,$G58-$I58,IF($G58&gt;$J58,$G58-$J58,0)))</f>
        <v/>
      </c>
      <c r="L58" s="22">
        <f>IF(OR($G58="",$I58="",$J58=""),"",IF($G58&lt;$I58,"Bajo",IF($G58&gt;$J58,"Alto","Dentro de rango")))</f>
        <v/>
      </c>
      <c r="M58" s="17" t="n"/>
      <c r="N58" s="19" t="n"/>
      <c r="O58" s="23">
        <f>IF(OR($A58="",$B58="",$M58=""),"",IF(OR($M58="Cerrado sin acción",$M58="Servicio registrado"),0,MAX(0,TODAY()-$B58)))</f>
        <v/>
      </c>
      <c r="P58" s="24" t="n"/>
      <c r="Q58" s="22">
        <f>IF($A58="","",IF(COUNTIF($A$4:$A$103,$A58)&gt;1,"Folio duplicado",IF(OR($B58="",$C58="",$D58="",$E58="",$F58="",$G58="",$M58=""),"Completar datos",IF(OR($H58="",$I58="",$J58=""),"Revisar parámetros",IF(OR($L58="Bajo",$L58="Alto"),"Revisar lectura",IF(AND($M58&lt;&gt;"Cerrado sin acción",$M58&lt;&gt;"Servicio registrado",$O58&gt;'Parámetros'!$G$4),"Seguimiento vencido","Sin alerta"))))))</f>
        <v/>
      </c>
    </row>
    <row r="59" ht="30" customHeight="1">
      <c r="A59" s="17" t="n"/>
      <c r="B59" s="35" t="n"/>
      <c r="C59" s="19" t="n"/>
      <c r="D59" s="17" t="n"/>
      <c r="E59" s="19" t="n"/>
      <c r="F59" s="17" t="n"/>
      <c r="G59" s="20" t="n"/>
      <c r="H59" s="15">
        <f>IF(OR($A59="",$F59=""),"",IFERROR(VLOOKUP($F59,'Parámetros'!$A$4:$D$9,2,FALSE),""))</f>
        <v/>
      </c>
      <c r="I59" s="25">
        <f>IF(OR($A59="",$F59=""),"",IFERROR(VLOOKUP($F59,'Parámetros'!$A$4:$D$9,3,FALSE),""))</f>
        <v/>
      </c>
      <c r="J59" s="25">
        <f>IF(OR($A59="",$F59=""),"",IFERROR(VLOOKUP($F59,'Parámetros'!$A$4:$D$9,4,FALSE),""))</f>
        <v/>
      </c>
      <c r="K59" s="25">
        <f>IF(OR($G59="",$I59="",$J59=""),"",IF($G59&lt;$I59,$G59-$I59,IF($G59&gt;$J59,$G59-$J59,0)))</f>
        <v/>
      </c>
      <c r="L59" s="26">
        <f>IF(OR($G59="",$I59="",$J59=""),"",IF($G59&lt;$I59,"Bajo",IF($G59&gt;$J59,"Alto","Dentro de rango")))</f>
        <v/>
      </c>
      <c r="M59" s="17" t="n"/>
      <c r="N59" s="19" t="n"/>
      <c r="O59" s="27">
        <f>IF(OR($A59="",$B59="",$M59=""),"",IF(OR($M59="Cerrado sin acción",$M59="Servicio registrado"),0,MAX(0,TODAY()-$B59)))</f>
        <v/>
      </c>
      <c r="P59" s="24" t="n"/>
      <c r="Q59" s="26">
        <f>IF($A59="","",IF(COUNTIF($A$4:$A$103,$A59)&gt;1,"Folio duplicado",IF(OR($B59="",$C59="",$D59="",$E59="",$F59="",$G59="",$M59=""),"Completar datos",IF(OR($H59="",$I59="",$J59=""),"Revisar parámetros",IF(OR($L59="Bajo",$L59="Alto"),"Revisar lectura",IF(AND($M59&lt;&gt;"Cerrado sin acción",$M59&lt;&gt;"Servicio registrado",$O59&gt;'Parámetros'!$G$4),"Seguimiento vencido","Sin alerta"))))))</f>
        <v/>
      </c>
    </row>
    <row r="60" ht="30" customHeight="1">
      <c r="A60" s="17" t="n"/>
      <c r="B60" s="35" t="n"/>
      <c r="C60" s="19" t="n"/>
      <c r="D60" s="17" t="n"/>
      <c r="E60" s="19" t="n"/>
      <c r="F60" s="17" t="n"/>
      <c r="G60" s="20" t="n"/>
      <c r="H60" s="14">
        <f>IF(OR($A60="",$F60=""),"",IFERROR(VLOOKUP($F60,'Parámetros'!$A$4:$D$9,2,FALSE),""))</f>
        <v/>
      </c>
      <c r="I60" s="21">
        <f>IF(OR($A60="",$F60=""),"",IFERROR(VLOOKUP($F60,'Parámetros'!$A$4:$D$9,3,FALSE),""))</f>
        <v/>
      </c>
      <c r="J60" s="21">
        <f>IF(OR($A60="",$F60=""),"",IFERROR(VLOOKUP($F60,'Parámetros'!$A$4:$D$9,4,FALSE),""))</f>
        <v/>
      </c>
      <c r="K60" s="21">
        <f>IF(OR($G60="",$I60="",$J60=""),"",IF($G60&lt;$I60,$G60-$I60,IF($G60&gt;$J60,$G60-$J60,0)))</f>
        <v/>
      </c>
      <c r="L60" s="22">
        <f>IF(OR($G60="",$I60="",$J60=""),"",IF($G60&lt;$I60,"Bajo",IF($G60&gt;$J60,"Alto","Dentro de rango")))</f>
        <v/>
      </c>
      <c r="M60" s="17" t="n"/>
      <c r="N60" s="19" t="n"/>
      <c r="O60" s="23">
        <f>IF(OR($A60="",$B60="",$M60=""),"",IF(OR($M60="Cerrado sin acción",$M60="Servicio registrado"),0,MAX(0,TODAY()-$B60)))</f>
        <v/>
      </c>
      <c r="P60" s="24" t="n"/>
      <c r="Q60" s="22">
        <f>IF($A60="","",IF(COUNTIF($A$4:$A$103,$A60)&gt;1,"Folio duplicado",IF(OR($B60="",$C60="",$D60="",$E60="",$F60="",$G60="",$M60=""),"Completar datos",IF(OR($H60="",$I60="",$J60=""),"Revisar parámetros",IF(OR($L60="Bajo",$L60="Alto"),"Revisar lectura",IF(AND($M60&lt;&gt;"Cerrado sin acción",$M60&lt;&gt;"Servicio registrado",$O60&gt;'Parámetros'!$G$4),"Seguimiento vencido","Sin alerta"))))))</f>
        <v/>
      </c>
    </row>
    <row r="61" ht="30" customHeight="1">
      <c r="A61" s="17" t="n"/>
      <c r="B61" s="35" t="n"/>
      <c r="C61" s="19" t="n"/>
      <c r="D61" s="17" t="n"/>
      <c r="E61" s="19" t="n"/>
      <c r="F61" s="17" t="n"/>
      <c r="G61" s="20" t="n"/>
      <c r="H61" s="15">
        <f>IF(OR($A61="",$F61=""),"",IFERROR(VLOOKUP($F61,'Parámetros'!$A$4:$D$9,2,FALSE),""))</f>
        <v/>
      </c>
      <c r="I61" s="25">
        <f>IF(OR($A61="",$F61=""),"",IFERROR(VLOOKUP($F61,'Parámetros'!$A$4:$D$9,3,FALSE),""))</f>
        <v/>
      </c>
      <c r="J61" s="25">
        <f>IF(OR($A61="",$F61=""),"",IFERROR(VLOOKUP($F61,'Parámetros'!$A$4:$D$9,4,FALSE),""))</f>
        <v/>
      </c>
      <c r="K61" s="25">
        <f>IF(OR($G61="",$I61="",$J61=""),"",IF($G61&lt;$I61,$G61-$I61,IF($G61&gt;$J61,$G61-$J61,0)))</f>
        <v/>
      </c>
      <c r="L61" s="26">
        <f>IF(OR($G61="",$I61="",$J61=""),"",IF($G61&lt;$I61,"Bajo",IF($G61&gt;$J61,"Alto","Dentro de rango")))</f>
        <v/>
      </c>
      <c r="M61" s="17" t="n"/>
      <c r="N61" s="19" t="n"/>
      <c r="O61" s="27">
        <f>IF(OR($A61="",$B61="",$M61=""),"",IF(OR($M61="Cerrado sin acción",$M61="Servicio registrado"),0,MAX(0,TODAY()-$B61)))</f>
        <v/>
      </c>
      <c r="P61" s="24" t="n"/>
      <c r="Q61" s="26">
        <f>IF($A61="","",IF(COUNTIF($A$4:$A$103,$A61)&gt;1,"Folio duplicado",IF(OR($B61="",$C61="",$D61="",$E61="",$F61="",$G61="",$M61=""),"Completar datos",IF(OR($H61="",$I61="",$J61=""),"Revisar parámetros",IF(OR($L61="Bajo",$L61="Alto"),"Revisar lectura",IF(AND($M61&lt;&gt;"Cerrado sin acción",$M61&lt;&gt;"Servicio registrado",$O61&gt;'Parámetros'!$G$4),"Seguimiento vencido","Sin alerta"))))))</f>
        <v/>
      </c>
    </row>
    <row r="62" ht="30" customHeight="1">
      <c r="A62" s="17" t="n"/>
      <c r="B62" s="35" t="n"/>
      <c r="C62" s="19" t="n"/>
      <c r="D62" s="17" t="n"/>
      <c r="E62" s="19" t="n"/>
      <c r="F62" s="17" t="n"/>
      <c r="G62" s="20" t="n"/>
      <c r="H62" s="14">
        <f>IF(OR($A62="",$F62=""),"",IFERROR(VLOOKUP($F62,'Parámetros'!$A$4:$D$9,2,FALSE),""))</f>
        <v/>
      </c>
      <c r="I62" s="21">
        <f>IF(OR($A62="",$F62=""),"",IFERROR(VLOOKUP($F62,'Parámetros'!$A$4:$D$9,3,FALSE),""))</f>
        <v/>
      </c>
      <c r="J62" s="21">
        <f>IF(OR($A62="",$F62=""),"",IFERROR(VLOOKUP($F62,'Parámetros'!$A$4:$D$9,4,FALSE),""))</f>
        <v/>
      </c>
      <c r="K62" s="21">
        <f>IF(OR($G62="",$I62="",$J62=""),"",IF($G62&lt;$I62,$G62-$I62,IF($G62&gt;$J62,$G62-$J62,0)))</f>
        <v/>
      </c>
      <c r="L62" s="22">
        <f>IF(OR($G62="",$I62="",$J62=""),"",IF($G62&lt;$I62,"Bajo",IF($G62&gt;$J62,"Alto","Dentro de rango")))</f>
        <v/>
      </c>
      <c r="M62" s="17" t="n"/>
      <c r="N62" s="19" t="n"/>
      <c r="O62" s="23">
        <f>IF(OR($A62="",$B62="",$M62=""),"",IF(OR($M62="Cerrado sin acción",$M62="Servicio registrado"),0,MAX(0,TODAY()-$B62)))</f>
        <v/>
      </c>
      <c r="P62" s="24" t="n"/>
      <c r="Q62" s="22">
        <f>IF($A62="","",IF(COUNTIF($A$4:$A$103,$A62)&gt;1,"Folio duplicado",IF(OR($B62="",$C62="",$D62="",$E62="",$F62="",$G62="",$M62=""),"Completar datos",IF(OR($H62="",$I62="",$J62=""),"Revisar parámetros",IF(OR($L62="Bajo",$L62="Alto"),"Revisar lectura",IF(AND($M62&lt;&gt;"Cerrado sin acción",$M62&lt;&gt;"Servicio registrado",$O62&gt;'Parámetros'!$G$4),"Seguimiento vencido","Sin alerta"))))))</f>
        <v/>
      </c>
    </row>
    <row r="63" ht="30" customHeight="1">
      <c r="A63" s="17" t="n"/>
      <c r="B63" s="35" t="n"/>
      <c r="C63" s="19" t="n"/>
      <c r="D63" s="17" t="n"/>
      <c r="E63" s="19" t="n"/>
      <c r="F63" s="17" t="n"/>
      <c r="G63" s="20" t="n"/>
      <c r="H63" s="15">
        <f>IF(OR($A63="",$F63=""),"",IFERROR(VLOOKUP($F63,'Parámetros'!$A$4:$D$9,2,FALSE),""))</f>
        <v/>
      </c>
      <c r="I63" s="25">
        <f>IF(OR($A63="",$F63=""),"",IFERROR(VLOOKUP($F63,'Parámetros'!$A$4:$D$9,3,FALSE),""))</f>
        <v/>
      </c>
      <c r="J63" s="25">
        <f>IF(OR($A63="",$F63=""),"",IFERROR(VLOOKUP($F63,'Parámetros'!$A$4:$D$9,4,FALSE),""))</f>
        <v/>
      </c>
      <c r="K63" s="25">
        <f>IF(OR($G63="",$I63="",$J63=""),"",IF($G63&lt;$I63,$G63-$I63,IF($G63&gt;$J63,$G63-$J63,0)))</f>
        <v/>
      </c>
      <c r="L63" s="26">
        <f>IF(OR($G63="",$I63="",$J63=""),"",IF($G63&lt;$I63,"Bajo",IF($G63&gt;$J63,"Alto","Dentro de rango")))</f>
        <v/>
      </c>
      <c r="M63" s="17" t="n"/>
      <c r="N63" s="19" t="n"/>
      <c r="O63" s="27">
        <f>IF(OR($A63="",$B63="",$M63=""),"",IF(OR($M63="Cerrado sin acción",$M63="Servicio registrado"),0,MAX(0,TODAY()-$B63)))</f>
        <v/>
      </c>
      <c r="P63" s="24" t="n"/>
      <c r="Q63" s="26">
        <f>IF($A63="","",IF(COUNTIF($A$4:$A$103,$A63)&gt;1,"Folio duplicado",IF(OR($B63="",$C63="",$D63="",$E63="",$F63="",$G63="",$M63=""),"Completar datos",IF(OR($H63="",$I63="",$J63=""),"Revisar parámetros",IF(OR($L63="Bajo",$L63="Alto"),"Revisar lectura",IF(AND($M63&lt;&gt;"Cerrado sin acción",$M63&lt;&gt;"Servicio registrado",$O63&gt;'Parámetros'!$G$4),"Seguimiento vencido","Sin alerta"))))))</f>
        <v/>
      </c>
    </row>
    <row r="64" ht="30" customHeight="1">
      <c r="A64" s="17" t="n"/>
      <c r="B64" s="35" t="n"/>
      <c r="C64" s="19" t="n"/>
      <c r="D64" s="17" t="n"/>
      <c r="E64" s="19" t="n"/>
      <c r="F64" s="17" t="n"/>
      <c r="G64" s="20" t="n"/>
      <c r="H64" s="14">
        <f>IF(OR($A64="",$F64=""),"",IFERROR(VLOOKUP($F64,'Parámetros'!$A$4:$D$9,2,FALSE),""))</f>
        <v/>
      </c>
      <c r="I64" s="21">
        <f>IF(OR($A64="",$F64=""),"",IFERROR(VLOOKUP($F64,'Parámetros'!$A$4:$D$9,3,FALSE),""))</f>
        <v/>
      </c>
      <c r="J64" s="21">
        <f>IF(OR($A64="",$F64=""),"",IFERROR(VLOOKUP($F64,'Parámetros'!$A$4:$D$9,4,FALSE),""))</f>
        <v/>
      </c>
      <c r="K64" s="21">
        <f>IF(OR($G64="",$I64="",$J64=""),"",IF($G64&lt;$I64,$G64-$I64,IF($G64&gt;$J64,$G64-$J64,0)))</f>
        <v/>
      </c>
      <c r="L64" s="22">
        <f>IF(OR($G64="",$I64="",$J64=""),"",IF($G64&lt;$I64,"Bajo",IF($G64&gt;$J64,"Alto","Dentro de rango")))</f>
        <v/>
      </c>
      <c r="M64" s="17" t="n"/>
      <c r="N64" s="19" t="n"/>
      <c r="O64" s="23">
        <f>IF(OR($A64="",$B64="",$M64=""),"",IF(OR($M64="Cerrado sin acción",$M64="Servicio registrado"),0,MAX(0,TODAY()-$B64)))</f>
        <v/>
      </c>
      <c r="P64" s="24" t="n"/>
      <c r="Q64" s="22">
        <f>IF($A64="","",IF(COUNTIF($A$4:$A$103,$A64)&gt;1,"Folio duplicado",IF(OR($B64="",$C64="",$D64="",$E64="",$F64="",$G64="",$M64=""),"Completar datos",IF(OR($H64="",$I64="",$J64=""),"Revisar parámetros",IF(OR($L64="Bajo",$L64="Alto"),"Revisar lectura",IF(AND($M64&lt;&gt;"Cerrado sin acción",$M64&lt;&gt;"Servicio registrado",$O64&gt;'Parámetros'!$G$4),"Seguimiento vencido","Sin alerta"))))))</f>
        <v/>
      </c>
    </row>
    <row r="65" ht="30" customHeight="1">
      <c r="A65" s="17" t="n"/>
      <c r="B65" s="35" t="n"/>
      <c r="C65" s="19" t="n"/>
      <c r="D65" s="17" t="n"/>
      <c r="E65" s="19" t="n"/>
      <c r="F65" s="17" t="n"/>
      <c r="G65" s="20" t="n"/>
      <c r="H65" s="15">
        <f>IF(OR($A65="",$F65=""),"",IFERROR(VLOOKUP($F65,'Parámetros'!$A$4:$D$9,2,FALSE),""))</f>
        <v/>
      </c>
      <c r="I65" s="25">
        <f>IF(OR($A65="",$F65=""),"",IFERROR(VLOOKUP($F65,'Parámetros'!$A$4:$D$9,3,FALSE),""))</f>
        <v/>
      </c>
      <c r="J65" s="25">
        <f>IF(OR($A65="",$F65=""),"",IFERROR(VLOOKUP($F65,'Parámetros'!$A$4:$D$9,4,FALSE),""))</f>
        <v/>
      </c>
      <c r="K65" s="25">
        <f>IF(OR($G65="",$I65="",$J65=""),"",IF($G65&lt;$I65,$G65-$I65,IF($G65&gt;$J65,$G65-$J65,0)))</f>
        <v/>
      </c>
      <c r="L65" s="26">
        <f>IF(OR($G65="",$I65="",$J65=""),"",IF($G65&lt;$I65,"Bajo",IF($G65&gt;$J65,"Alto","Dentro de rango")))</f>
        <v/>
      </c>
      <c r="M65" s="17" t="n"/>
      <c r="N65" s="19" t="n"/>
      <c r="O65" s="27">
        <f>IF(OR($A65="",$B65="",$M65=""),"",IF(OR($M65="Cerrado sin acción",$M65="Servicio registrado"),0,MAX(0,TODAY()-$B65)))</f>
        <v/>
      </c>
      <c r="P65" s="24" t="n"/>
      <c r="Q65" s="26">
        <f>IF($A65="","",IF(COUNTIF($A$4:$A$103,$A65)&gt;1,"Folio duplicado",IF(OR($B65="",$C65="",$D65="",$E65="",$F65="",$G65="",$M65=""),"Completar datos",IF(OR($H65="",$I65="",$J65=""),"Revisar parámetros",IF(OR($L65="Bajo",$L65="Alto"),"Revisar lectura",IF(AND($M65&lt;&gt;"Cerrado sin acción",$M65&lt;&gt;"Servicio registrado",$O65&gt;'Parámetros'!$G$4),"Seguimiento vencido","Sin alerta"))))))</f>
        <v/>
      </c>
    </row>
    <row r="66" ht="30" customHeight="1">
      <c r="A66" s="17" t="n"/>
      <c r="B66" s="35" t="n"/>
      <c r="C66" s="19" t="n"/>
      <c r="D66" s="17" t="n"/>
      <c r="E66" s="19" t="n"/>
      <c r="F66" s="17" t="n"/>
      <c r="G66" s="20" t="n"/>
      <c r="H66" s="14">
        <f>IF(OR($A66="",$F66=""),"",IFERROR(VLOOKUP($F66,'Parámetros'!$A$4:$D$9,2,FALSE),""))</f>
        <v/>
      </c>
      <c r="I66" s="21">
        <f>IF(OR($A66="",$F66=""),"",IFERROR(VLOOKUP($F66,'Parámetros'!$A$4:$D$9,3,FALSE),""))</f>
        <v/>
      </c>
      <c r="J66" s="21">
        <f>IF(OR($A66="",$F66=""),"",IFERROR(VLOOKUP($F66,'Parámetros'!$A$4:$D$9,4,FALSE),""))</f>
        <v/>
      </c>
      <c r="K66" s="21">
        <f>IF(OR($G66="",$I66="",$J66=""),"",IF($G66&lt;$I66,$G66-$I66,IF($G66&gt;$J66,$G66-$J66,0)))</f>
        <v/>
      </c>
      <c r="L66" s="22">
        <f>IF(OR($G66="",$I66="",$J66=""),"",IF($G66&lt;$I66,"Bajo",IF($G66&gt;$J66,"Alto","Dentro de rango")))</f>
        <v/>
      </c>
      <c r="M66" s="17" t="n"/>
      <c r="N66" s="19" t="n"/>
      <c r="O66" s="23">
        <f>IF(OR($A66="",$B66="",$M66=""),"",IF(OR($M66="Cerrado sin acción",$M66="Servicio registrado"),0,MAX(0,TODAY()-$B66)))</f>
        <v/>
      </c>
      <c r="P66" s="24" t="n"/>
      <c r="Q66" s="22">
        <f>IF($A66="","",IF(COUNTIF($A$4:$A$103,$A66)&gt;1,"Folio duplicado",IF(OR($B66="",$C66="",$D66="",$E66="",$F66="",$G66="",$M66=""),"Completar datos",IF(OR($H66="",$I66="",$J66=""),"Revisar parámetros",IF(OR($L66="Bajo",$L66="Alto"),"Revisar lectura",IF(AND($M66&lt;&gt;"Cerrado sin acción",$M66&lt;&gt;"Servicio registrado",$O66&gt;'Parámetros'!$G$4),"Seguimiento vencido","Sin alerta"))))))</f>
        <v/>
      </c>
    </row>
    <row r="67" ht="30" customHeight="1">
      <c r="A67" s="17" t="n"/>
      <c r="B67" s="35" t="n"/>
      <c r="C67" s="19" t="n"/>
      <c r="D67" s="17" t="n"/>
      <c r="E67" s="19" t="n"/>
      <c r="F67" s="17" t="n"/>
      <c r="G67" s="20" t="n"/>
      <c r="H67" s="15">
        <f>IF(OR($A67="",$F67=""),"",IFERROR(VLOOKUP($F67,'Parámetros'!$A$4:$D$9,2,FALSE),""))</f>
        <v/>
      </c>
      <c r="I67" s="25">
        <f>IF(OR($A67="",$F67=""),"",IFERROR(VLOOKUP($F67,'Parámetros'!$A$4:$D$9,3,FALSE),""))</f>
        <v/>
      </c>
      <c r="J67" s="25">
        <f>IF(OR($A67="",$F67=""),"",IFERROR(VLOOKUP($F67,'Parámetros'!$A$4:$D$9,4,FALSE),""))</f>
        <v/>
      </c>
      <c r="K67" s="25">
        <f>IF(OR($G67="",$I67="",$J67=""),"",IF($G67&lt;$I67,$G67-$I67,IF($G67&gt;$J67,$G67-$J67,0)))</f>
        <v/>
      </c>
      <c r="L67" s="26">
        <f>IF(OR($G67="",$I67="",$J67=""),"",IF($G67&lt;$I67,"Bajo",IF($G67&gt;$J67,"Alto","Dentro de rango")))</f>
        <v/>
      </c>
      <c r="M67" s="17" t="n"/>
      <c r="N67" s="19" t="n"/>
      <c r="O67" s="27">
        <f>IF(OR($A67="",$B67="",$M67=""),"",IF(OR($M67="Cerrado sin acción",$M67="Servicio registrado"),0,MAX(0,TODAY()-$B67)))</f>
        <v/>
      </c>
      <c r="P67" s="24" t="n"/>
      <c r="Q67" s="26">
        <f>IF($A67="","",IF(COUNTIF($A$4:$A$103,$A67)&gt;1,"Folio duplicado",IF(OR($B67="",$C67="",$D67="",$E67="",$F67="",$G67="",$M67=""),"Completar datos",IF(OR($H67="",$I67="",$J67=""),"Revisar parámetros",IF(OR($L67="Bajo",$L67="Alto"),"Revisar lectura",IF(AND($M67&lt;&gt;"Cerrado sin acción",$M67&lt;&gt;"Servicio registrado",$O67&gt;'Parámetros'!$G$4),"Seguimiento vencido","Sin alerta"))))))</f>
        <v/>
      </c>
    </row>
    <row r="68" ht="30" customHeight="1">
      <c r="A68" s="17" t="n"/>
      <c r="B68" s="35" t="n"/>
      <c r="C68" s="19" t="n"/>
      <c r="D68" s="17" t="n"/>
      <c r="E68" s="19" t="n"/>
      <c r="F68" s="17" t="n"/>
      <c r="G68" s="20" t="n"/>
      <c r="H68" s="14">
        <f>IF(OR($A68="",$F68=""),"",IFERROR(VLOOKUP($F68,'Parámetros'!$A$4:$D$9,2,FALSE),""))</f>
        <v/>
      </c>
      <c r="I68" s="21">
        <f>IF(OR($A68="",$F68=""),"",IFERROR(VLOOKUP($F68,'Parámetros'!$A$4:$D$9,3,FALSE),""))</f>
        <v/>
      </c>
      <c r="J68" s="21">
        <f>IF(OR($A68="",$F68=""),"",IFERROR(VLOOKUP($F68,'Parámetros'!$A$4:$D$9,4,FALSE),""))</f>
        <v/>
      </c>
      <c r="K68" s="21">
        <f>IF(OR($G68="",$I68="",$J68=""),"",IF($G68&lt;$I68,$G68-$I68,IF($G68&gt;$J68,$G68-$J68,0)))</f>
        <v/>
      </c>
      <c r="L68" s="22">
        <f>IF(OR($G68="",$I68="",$J68=""),"",IF($G68&lt;$I68,"Bajo",IF($G68&gt;$J68,"Alto","Dentro de rango")))</f>
        <v/>
      </c>
      <c r="M68" s="17" t="n"/>
      <c r="N68" s="19" t="n"/>
      <c r="O68" s="23">
        <f>IF(OR($A68="",$B68="",$M68=""),"",IF(OR($M68="Cerrado sin acción",$M68="Servicio registrado"),0,MAX(0,TODAY()-$B68)))</f>
        <v/>
      </c>
      <c r="P68" s="24" t="n"/>
      <c r="Q68" s="22">
        <f>IF($A68="","",IF(COUNTIF($A$4:$A$103,$A68)&gt;1,"Folio duplicado",IF(OR($B68="",$C68="",$D68="",$E68="",$F68="",$G68="",$M68=""),"Completar datos",IF(OR($H68="",$I68="",$J68=""),"Revisar parámetros",IF(OR($L68="Bajo",$L68="Alto"),"Revisar lectura",IF(AND($M68&lt;&gt;"Cerrado sin acción",$M68&lt;&gt;"Servicio registrado",$O68&gt;'Parámetros'!$G$4),"Seguimiento vencido","Sin alerta"))))))</f>
        <v/>
      </c>
    </row>
    <row r="69" ht="30" customHeight="1">
      <c r="A69" s="17" t="n"/>
      <c r="B69" s="35" t="n"/>
      <c r="C69" s="19" t="n"/>
      <c r="D69" s="17" t="n"/>
      <c r="E69" s="19" t="n"/>
      <c r="F69" s="17" t="n"/>
      <c r="G69" s="20" t="n"/>
      <c r="H69" s="15">
        <f>IF(OR($A69="",$F69=""),"",IFERROR(VLOOKUP($F69,'Parámetros'!$A$4:$D$9,2,FALSE),""))</f>
        <v/>
      </c>
      <c r="I69" s="25">
        <f>IF(OR($A69="",$F69=""),"",IFERROR(VLOOKUP($F69,'Parámetros'!$A$4:$D$9,3,FALSE),""))</f>
        <v/>
      </c>
      <c r="J69" s="25">
        <f>IF(OR($A69="",$F69=""),"",IFERROR(VLOOKUP($F69,'Parámetros'!$A$4:$D$9,4,FALSE),""))</f>
        <v/>
      </c>
      <c r="K69" s="25">
        <f>IF(OR($G69="",$I69="",$J69=""),"",IF($G69&lt;$I69,$G69-$I69,IF($G69&gt;$J69,$G69-$J69,0)))</f>
        <v/>
      </c>
      <c r="L69" s="26">
        <f>IF(OR($G69="",$I69="",$J69=""),"",IF($G69&lt;$I69,"Bajo",IF($G69&gt;$J69,"Alto","Dentro de rango")))</f>
        <v/>
      </c>
      <c r="M69" s="17" t="n"/>
      <c r="N69" s="19" t="n"/>
      <c r="O69" s="27">
        <f>IF(OR($A69="",$B69="",$M69=""),"",IF(OR($M69="Cerrado sin acción",$M69="Servicio registrado"),0,MAX(0,TODAY()-$B69)))</f>
        <v/>
      </c>
      <c r="P69" s="24" t="n"/>
      <c r="Q69" s="26">
        <f>IF($A69="","",IF(COUNTIF($A$4:$A$103,$A69)&gt;1,"Folio duplicado",IF(OR($B69="",$C69="",$D69="",$E69="",$F69="",$G69="",$M69=""),"Completar datos",IF(OR($H69="",$I69="",$J69=""),"Revisar parámetros",IF(OR($L69="Bajo",$L69="Alto"),"Revisar lectura",IF(AND($M69&lt;&gt;"Cerrado sin acción",$M69&lt;&gt;"Servicio registrado",$O69&gt;'Parámetros'!$G$4),"Seguimiento vencido","Sin alerta"))))))</f>
        <v/>
      </c>
    </row>
    <row r="70" ht="30" customHeight="1">
      <c r="A70" s="17" t="n"/>
      <c r="B70" s="35" t="n"/>
      <c r="C70" s="19" t="n"/>
      <c r="D70" s="17" t="n"/>
      <c r="E70" s="19" t="n"/>
      <c r="F70" s="17" t="n"/>
      <c r="G70" s="20" t="n"/>
      <c r="H70" s="14">
        <f>IF(OR($A70="",$F70=""),"",IFERROR(VLOOKUP($F70,'Parámetros'!$A$4:$D$9,2,FALSE),""))</f>
        <v/>
      </c>
      <c r="I70" s="21">
        <f>IF(OR($A70="",$F70=""),"",IFERROR(VLOOKUP($F70,'Parámetros'!$A$4:$D$9,3,FALSE),""))</f>
        <v/>
      </c>
      <c r="J70" s="21">
        <f>IF(OR($A70="",$F70=""),"",IFERROR(VLOOKUP($F70,'Parámetros'!$A$4:$D$9,4,FALSE),""))</f>
        <v/>
      </c>
      <c r="K70" s="21">
        <f>IF(OR($G70="",$I70="",$J70=""),"",IF($G70&lt;$I70,$G70-$I70,IF($G70&gt;$J70,$G70-$J70,0)))</f>
        <v/>
      </c>
      <c r="L70" s="22">
        <f>IF(OR($G70="",$I70="",$J70=""),"",IF($G70&lt;$I70,"Bajo",IF($G70&gt;$J70,"Alto","Dentro de rango")))</f>
        <v/>
      </c>
      <c r="M70" s="17" t="n"/>
      <c r="N70" s="19" t="n"/>
      <c r="O70" s="23">
        <f>IF(OR($A70="",$B70="",$M70=""),"",IF(OR($M70="Cerrado sin acción",$M70="Servicio registrado"),0,MAX(0,TODAY()-$B70)))</f>
        <v/>
      </c>
      <c r="P70" s="24" t="n"/>
      <c r="Q70" s="22">
        <f>IF($A70="","",IF(COUNTIF($A$4:$A$103,$A70)&gt;1,"Folio duplicado",IF(OR($B70="",$C70="",$D70="",$E70="",$F70="",$G70="",$M70=""),"Completar datos",IF(OR($H70="",$I70="",$J70=""),"Revisar parámetros",IF(OR($L70="Bajo",$L70="Alto"),"Revisar lectura",IF(AND($M70&lt;&gt;"Cerrado sin acción",$M70&lt;&gt;"Servicio registrado",$O70&gt;'Parámetros'!$G$4),"Seguimiento vencido","Sin alerta"))))))</f>
        <v/>
      </c>
    </row>
    <row r="71" ht="30" customHeight="1">
      <c r="A71" s="17" t="n"/>
      <c r="B71" s="35" t="n"/>
      <c r="C71" s="19" t="n"/>
      <c r="D71" s="17" t="n"/>
      <c r="E71" s="19" t="n"/>
      <c r="F71" s="17" t="n"/>
      <c r="G71" s="20" t="n"/>
      <c r="H71" s="15">
        <f>IF(OR($A71="",$F71=""),"",IFERROR(VLOOKUP($F71,'Parámetros'!$A$4:$D$9,2,FALSE),""))</f>
        <v/>
      </c>
      <c r="I71" s="25">
        <f>IF(OR($A71="",$F71=""),"",IFERROR(VLOOKUP($F71,'Parámetros'!$A$4:$D$9,3,FALSE),""))</f>
        <v/>
      </c>
      <c r="J71" s="25">
        <f>IF(OR($A71="",$F71=""),"",IFERROR(VLOOKUP($F71,'Parámetros'!$A$4:$D$9,4,FALSE),""))</f>
        <v/>
      </c>
      <c r="K71" s="25">
        <f>IF(OR($G71="",$I71="",$J71=""),"",IF($G71&lt;$I71,$G71-$I71,IF($G71&gt;$J71,$G71-$J71,0)))</f>
        <v/>
      </c>
      <c r="L71" s="26">
        <f>IF(OR($G71="",$I71="",$J71=""),"",IF($G71&lt;$I71,"Bajo",IF($G71&gt;$J71,"Alto","Dentro de rango")))</f>
        <v/>
      </c>
      <c r="M71" s="17" t="n"/>
      <c r="N71" s="19" t="n"/>
      <c r="O71" s="27">
        <f>IF(OR($A71="",$B71="",$M71=""),"",IF(OR($M71="Cerrado sin acción",$M71="Servicio registrado"),0,MAX(0,TODAY()-$B71)))</f>
        <v/>
      </c>
      <c r="P71" s="24" t="n"/>
      <c r="Q71" s="26">
        <f>IF($A71="","",IF(COUNTIF($A$4:$A$103,$A71)&gt;1,"Folio duplicado",IF(OR($B71="",$C71="",$D71="",$E71="",$F71="",$G71="",$M71=""),"Completar datos",IF(OR($H71="",$I71="",$J71=""),"Revisar parámetros",IF(OR($L71="Bajo",$L71="Alto"),"Revisar lectura",IF(AND($M71&lt;&gt;"Cerrado sin acción",$M71&lt;&gt;"Servicio registrado",$O71&gt;'Parámetros'!$G$4),"Seguimiento vencido","Sin alerta"))))))</f>
        <v/>
      </c>
    </row>
    <row r="72" ht="30" customHeight="1">
      <c r="A72" s="17" t="n"/>
      <c r="B72" s="35" t="n"/>
      <c r="C72" s="19" t="n"/>
      <c r="D72" s="17" t="n"/>
      <c r="E72" s="19" t="n"/>
      <c r="F72" s="17" t="n"/>
      <c r="G72" s="20" t="n"/>
      <c r="H72" s="14">
        <f>IF(OR($A72="",$F72=""),"",IFERROR(VLOOKUP($F72,'Parámetros'!$A$4:$D$9,2,FALSE),""))</f>
        <v/>
      </c>
      <c r="I72" s="21">
        <f>IF(OR($A72="",$F72=""),"",IFERROR(VLOOKUP($F72,'Parámetros'!$A$4:$D$9,3,FALSE),""))</f>
        <v/>
      </c>
      <c r="J72" s="21">
        <f>IF(OR($A72="",$F72=""),"",IFERROR(VLOOKUP($F72,'Parámetros'!$A$4:$D$9,4,FALSE),""))</f>
        <v/>
      </c>
      <c r="K72" s="21">
        <f>IF(OR($G72="",$I72="",$J72=""),"",IF($G72&lt;$I72,$G72-$I72,IF($G72&gt;$J72,$G72-$J72,0)))</f>
        <v/>
      </c>
      <c r="L72" s="22">
        <f>IF(OR($G72="",$I72="",$J72=""),"",IF($G72&lt;$I72,"Bajo",IF($G72&gt;$J72,"Alto","Dentro de rango")))</f>
        <v/>
      </c>
      <c r="M72" s="17" t="n"/>
      <c r="N72" s="19" t="n"/>
      <c r="O72" s="23">
        <f>IF(OR($A72="",$B72="",$M72=""),"",IF(OR($M72="Cerrado sin acción",$M72="Servicio registrado"),0,MAX(0,TODAY()-$B72)))</f>
        <v/>
      </c>
      <c r="P72" s="24" t="n"/>
      <c r="Q72" s="22">
        <f>IF($A72="","",IF(COUNTIF($A$4:$A$103,$A72)&gt;1,"Folio duplicado",IF(OR($B72="",$C72="",$D72="",$E72="",$F72="",$G72="",$M72=""),"Completar datos",IF(OR($H72="",$I72="",$J72=""),"Revisar parámetros",IF(OR($L72="Bajo",$L72="Alto"),"Revisar lectura",IF(AND($M72&lt;&gt;"Cerrado sin acción",$M72&lt;&gt;"Servicio registrado",$O72&gt;'Parámetros'!$G$4),"Seguimiento vencido","Sin alerta"))))))</f>
        <v/>
      </c>
    </row>
    <row r="73" ht="30" customHeight="1">
      <c r="A73" s="17" t="n"/>
      <c r="B73" s="35" t="n"/>
      <c r="C73" s="19" t="n"/>
      <c r="D73" s="17" t="n"/>
      <c r="E73" s="19" t="n"/>
      <c r="F73" s="17" t="n"/>
      <c r="G73" s="20" t="n"/>
      <c r="H73" s="15">
        <f>IF(OR($A73="",$F73=""),"",IFERROR(VLOOKUP($F73,'Parámetros'!$A$4:$D$9,2,FALSE),""))</f>
        <v/>
      </c>
      <c r="I73" s="25">
        <f>IF(OR($A73="",$F73=""),"",IFERROR(VLOOKUP($F73,'Parámetros'!$A$4:$D$9,3,FALSE),""))</f>
        <v/>
      </c>
      <c r="J73" s="25">
        <f>IF(OR($A73="",$F73=""),"",IFERROR(VLOOKUP($F73,'Parámetros'!$A$4:$D$9,4,FALSE),""))</f>
        <v/>
      </c>
      <c r="K73" s="25">
        <f>IF(OR($G73="",$I73="",$J73=""),"",IF($G73&lt;$I73,$G73-$I73,IF($G73&gt;$J73,$G73-$J73,0)))</f>
        <v/>
      </c>
      <c r="L73" s="26">
        <f>IF(OR($G73="",$I73="",$J73=""),"",IF($G73&lt;$I73,"Bajo",IF($G73&gt;$J73,"Alto","Dentro de rango")))</f>
        <v/>
      </c>
      <c r="M73" s="17" t="n"/>
      <c r="N73" s="19" t="n"/>
      <c r="O73" s="27">
        <f>IF(OR($A73="",$B73="",$M73=""),"",IF(OR($M73="Cerrado sin acción",$M73="Servicio registrado"),0,MAX(0,TODAY()-$B73)))</f>
        <v/>
      </c>
      <c r="P73" s="24" t="n"/>
      <c r="Q73" s="26">
        <f>IF($A73="","",IF(COUNTIF($A$4:$A$103,$A73)&gt;1,"Folio duplicado",IF(OR($B73="",$C73="",$D73="",$E73="",$F73="",$G73="",$M73=""),"Completar datos",IF(OR($H73="",$I73="",$J73=""),"Revisar parámetros",IF(OR($L73="Bajo",$L73="Alto"),"Revisar lectura",IF(AND($M73&lt;&gt;"Cerrado sin acción",$M73&lt;&gt;"Servicio registrado",$O73&gt;'Parámetros'!$G$4),"Seguimiento vencido","Sin alerta"))))))</f>
        <v/>
      </c>
    </row>
    <row r="74" ht="30" customHeight="1">
      <c r="A74" s="17" t="n"/>
      <c r="B74" s="35" t="n"/>
      <c r="C74" s="19" t="n"/>
      <c r="D74" s="17" t="n"/>
      <c r="E74" s="19" t="n"/>
      <c r="F74" s="17" t="n"/>
      <c r="G74" s="20" t="n"/>
      <c r="H74" s="14">
        <f>IF(OR($A74="",$F74=""),"",IFERROR(VLOOKUP($F74,'Parámetros'!$A$4:$D$9,2,FALSE),""))</f>
        <v/>
      </c>
      <c r="I74" s="21">
        <f>IF(OR($A74="",$F74=""),"",IFERROR(VLOOKUP($F74,'Parámetros'!$A$4:$D$9,3,FALSE),""))</f>
        <v/>
      </c>
      <c r="J74" s="21">
        <f>IF(OR($A74="",$F74=""),"",IFERROR(VLOOKUP($F74,'Parámetros'!$A$4:$D$9,4,FALSE),""))</f>
        <v/>
      </c>
      <c r="K74" s="21">
        <f>IF(OR($G74="",$I74="",$J74=""),"",IF($G74&lt;$I74,$G74-$I74,IF($G74&gt;$J74,$G74-$J74,0)))</f>
        <v/>
      </c>
      <c r="L74" s="22">
        <f>IF(OR($G74="",$I74="",$J74=""),"",IF($G74&lt;$I74,"Bajo",IF($G74&gt;$J74,"Alto","Dentro de rango")))</f>
        <v/>
      </c>
      <c r="M74" s="17" t="n"/>
      <c r="N74" s="19" t="n"/>
      <c r="O74" s="23">
        <f>IF(OR($A74="",$B74="",$M74=""),"",IF(OR($M74="Cerrado sin acción",$M74="Servicio registrado"),0,MAX(0,TODAY()-$B74)))</f>
        <v/>
      </c>
      <c r="P74" s="24" t="n"/>
      <c r="Q74" s="22">
        <f>IF($A74="","",IF(COUNTIF($A$4:$A$103,$A74)&gt;1,"Folio duplicado",IF(OR($B74="",$C74="",$D74="",$E74="",$F74="",$G74="",$M74=""),"Completar datos",IF(OR($H74="",$I74="",$J74=""),"Revisar parámetros",IF(OR($L74="Bajo",$L74="Alto"),"Revisar lectura",IF(AND($M74&lt;&gt;"Cerrado sin acción",$M74&lt;&gt;"Servicio registrado",$O74&gt;'Parámetros'!$G$4),"Seguimiento vencido","Sin alerta"))))))</f>
        <v/>
      </c>
    </row>
    <row r="75" ht="30" customHeight="1">
      <c r="A75" s="17" t="n"/>
      <c r="B75" s="35" t="n"/>
      <c r="C75" s="19" t="n"/>
      <c r="D75" s="17" t="n"/>
      <c r="E75" s="19" t="n"/>
      <c r="F75" s="17" t="n"/>
      <c r="G75" s="20" t="n"/>
      <c r="H75" s="15">
        <f>IF(OR($A75="",$F75=""),"",IFERROR(VLOOKUP($F75,'Parámetros'!$A$4:$D$9,2,FALSE),""))</f>
        <v/>
      </c>
      <c r="I75" s="25">
        <f>IF(OR($A75="",$F75=""),"",IFERROR(VLOOKUP($F75,'Parámetros'!$A$4:$D$9,3,FALSE),""))</f>
        <v/>
      </c>
      <c r="J75" s="25">
        <f>IF(OR($A75="",$F75=""),"",IFERROR(VLOOKUP($F75,'Parámetros'!$A$4:$D$9,4,FALSE),""))</f>
        <v/>
      </c>
      <c r="K75" s="25">
        <f>IF(OR($G75="",$I75="",$J75=""),"",IF($G75&lt;$I75,$G75-$I75,IF($G75&gt;$J75,$G75-$J75,0)))</f>
        <v/>
      </c>
      <c r="L75" s="26">
        <f>IF(OR($G75="",$I75="",$J75=""),"",IF($G75&lt;$I75,"Bajo",IF($G75&gt;$J75,"Alto","Dentro de rango")))</f>
        <v/>
      </c>
      <c r="M75" s="17" t="n"/>
      <c r="N75" s="19" t="n"/>
      <c r="O75" s="27">
        <f>IF(OR($A75="",$B75="",$M75=""),"",IF(OR($M75="Cerrado sin acción",$M75="Servicio registrado"),0,MAX(0,TODAY()-$B75)))</f>
        <v/>
      </c>
      <c r="P75" s="24" t="n"/>
      <c r="Q75" s="26">
        <f>IF($A75="","",IF(COUNTIF($A$4:$A$103,$A75)&gt;1,"Folio duplicado",IF(OR($B75="",$C75="",$D75="",$E75="",$F75="",$G75="",$M75=""),"Completar datos",IF(OR($H75="",$I75="",$J75=""),"Revisar parámetros",IF(OR($L75="Bajo",$L75="Alto"),"Revisar lectura",IF(AND($M75&lt;&gt;"Cerrado sin acción",$M75&lt;&gt;"Servicio registrado",$O75&gt;'Parámetros'!$G$4),"Seguimiento vencido","Sin alerta"))))))</f>
        <v/>
      </c>
    </row>
    <row r="76" ht="30" customHeight="1">
      <c r="A76" s="17" t="n"/>
      <c r="B76" s="35" t="n"/>
      <c r="C76" s="19" t="n"/>
      <c r="D76" s="17" t="n"/>
      <c r="E76" s="19" t="n"/>
      <c r="F76" s="17" t="n"/>
      <c r="G76" s="20" t="n"/>
      <c r="H76" s="14">
        <f>IF(OR($A76="",$F76=""),"",IFERROR(VLOOKUP($F76,'Parámetros'!$A$4:$D$9,2,FALSE),""))</f>
        <v/>
      </c>
      <c r="I76" s="21">
        <f>IF(OR($A76="",$F76=""),"",IFERROR(VLOOKUP($F76,'Parámetros'!$A$4:$D$9,3,FALSE),""))</f>
        <v/>
      </c>
      <c r="J76" s="21">
        <f>IF(OR($A76="",$F76=""),"",IFERROR(VLOOKUP($F76,'Parámetros'!$A$4:$D$9,4,FALSE),""))</f>
        <v/>
      </c>
      <c r="K76" s="21">
        <f>IF(OR($G76="",$I76="",$J76=""),"",IF($G76&lt;$I76,$G76-$I76,IF($G76&gt;$J76,$G76-$J76,0)))</f>
        <v/>
      </c>
      <c r="L76" s="22">
        <f>IF(OR($G76="",$I76="",$J76=""),"",IF($G76&lt;$I76,"Bajo",IF($G76&gt;$J76,"Alto","Dentro de rango")))</f>
        <v/>
      </c>
      <c r="M76" s="17" t="n"/>
      <c r="N76" s="19" t="n"/>
      <c r="O76" s="23">
        <f>IF(OR($A76="",$B76="",$M76=""),"",IF(OR($M76="Cerrado sin acción",$M76="Servicio registrado"),0,MAX(0,TODAY()-$B76)))</f>
        <v/>
      </c>
      <c r="P76" s="24" t="n"/>
      <c r="Q76" s="22">
        <f>IF($A76="","",IF(COUNTIF($A$4:$A$103,$A76)&gt;1,"Folio duplicado",IF(OR($B76="",$C76="",$D76="",$E76="",$F76="",$G76="",$M76=""),"Completar datos",IF(OR($H76="",$I76="",$J76=""),"Revisar parámetros",IF(OR($L76="Bajo",$L76="Alto"),"Revisar lectura",IF(AND($M76&lt;&gt;"Cerrado sin acción",$M76&lt;&gt;"Servicio registrado",$O76&gt;'Parámetros'!$G$4),"Seguimiento vencido","Sin alerta"))))))</f>
        <v/>
      </c>
    </row>
    <row r="77" ht="30" customHeight="1">
      <c r="A77" s="17" t="n"/>
      <c r="B77" s="35" t="n"/>
      <c r="C77" s="19" t="n"/>
      <c r="D77" s="17" t="n"/>
      <c r="E77" s="19" t="n"/>
      <c r="F77" s="17" t="n"/>
      <c r="G77" s="20" t="n"/>
      <c r="H77" s="15">
        <f>IF(OR($A77="",$F77=""),"",IFERROR(VLOOKUP($F77,'Parámetros'!$A$4:$D$9,2,FALSE),""))</f>
        <v/>
      </c>
      <c r="I77" s="25">
        <f>IF(OR($A77="",$F77=""),"",IFERROR(VLOOKUP($F77,'Parámetros'!$A$4:$D$9,3,FALSE),""))</f>
        <v/>
      </c>
      <c r="J77" s="25">
        <f>IF(OR($A77="",$F77=""),"",IFERROR(VLOOKUP($F77,'Parámetros'!$A$4:$D$9,4,FALSE),""))</f>
        <v/>
      </c>
      <c r="K77" s="25">
        <f>IF(OR($G77="",$I77="",$J77=""),"",IF($G77&lt;$I77,$G77-$I77,IF($G77&gt;$J77,$G77-$J77,0)))</f>
        <v/>
      </c>
      <c r="L77" s="26">
        <f>IF(OR($G77="",$I77="",$J77=""),"",IF($G77&lt;$I77,"Bajo",IF($G77&gt;$J77,"Alto","Dentro de rango")))</f>
        <v/>
      </c>
      <c r="M77" s="17" t="n"/>
      <c r="N77" s="19" t="n"/>
      <c r="O77" s="27">
        <f>IF(OR($A77="",$B77="",$M77=""),"",IF(OR($M77="Cerrado sin acción",$M77="Servicio registrado"),0,MAX(0,TODAY()-$B77)))</f>
        <v/>
      </c>
      <c r="P77" s="24" t="n"/>
      <c r="Q77" s="26">
        <f>IF($A77="","",IF(COUNTIF($A$4:$A$103,$A77)&gt;1,"Folio duplicado",IF(OR($B77="",$C77="",$D77="",$E77="",$F77="",$G77="",$M77=""),"Completar datos",IF(OR($H77="",$I77="",$J77=""),"Revisar parámetros",IF(OR($L77="Bajo",$L77="Alto"),"Revisar lectura",IF(AND($M77&lt;&gt;"Cerrado sin acción",$M77&lt;&gt;"Servicio registrado",$O77&gt;'Parámetros'!$G$4),"Seguimiento vencido","Sin alerta"))))))</f>
        <v/>
      </c>
    </row>
    <row r="78" ht="30" customHeight="1">
      <c r="A78" s="17" t="n"/>
      <c r="B78" s="35" t="n"/>
      <c r="C78" s="19" t="n"/>
      <c r="D78" s="17" t="n"/>
      <c r="E78" s="19" t="n"/>
      <c r="F78" s="17" t="n"/>
      <c r="G78" s="20" t="n"/>
      <c r="H78" s="14">
        <f>IF(OR($A78="",$F78=""),"",IFERROR(VLOOKUP($F78,'Parámetros'!$A$4:$D$9,2,FALSE),""))</f>
        <v/>
      </c>
      <c r="I78" s="21">
        <f>IF(OR($A78="",$F78=""),"",IFERROR(VLOOKUP($F78,'Parámetros'!$A$4:$D$9,3,FALSE),""))</f>
        <v/>
      </c>
      <c r="J78" s="21">
        <f>IF(OR($A78="",$F78=""),"",IFERROR(VLOOKUP($F78,'Parámetros'!$A$4:$D$9,4,FALSE),""))</f>
        <v/>
      </c>
      <c r="K78" s="21">
        <f>IF(OR($G78="",$I78="",$J78=""),"",IF($G78&lt;$I78,$G78-$I78,IF($G78&gt;$J78,$G78-$J78,0)))</f>
        <v/>
      </c>
      <c r="L78" s="22">
        <f>IF(OR($G78="",$I78="",$J78=""),"",IF($G78&lt;$I78,"Bajo",IF($G78&gt;$J78,"Alto","Dentro de rango")))</f>
        <v/>
      </c>
      <c r="M78" s="17" t="n"/>
      <c r="N78" s="19" t="n"/>
      <c r="O78" s="23">
        <f>IF(OR($A78="",$B78="",$M78=""),"",IF(OR($M78="Cerrado sin acción",$M78="Servicio registrado"),0,MAX(0,TODAY()-$B78)))</f>
        <v/>
      </c>
      <c r="P78" s="24" t="n"/>
      <c r="Q78" s="22">
        <f>IF($A78="","",IF(COUNTIF($A$4:$A$103,$A78)&gt;1,"Folio duplicado",IF(OR($B78="",$C78="",$D78="",$E78="",$F78="",$G78="",$M78=""),"Completar datos",IF(OR($H78="",$I78="",$J78=""),"Revisar parámetros",IF(OR($L78="Bajo",$L78="Alto"),"Revisar lectura",IF(AND($M78&lt;&gt;"Cerrado sin acción",$M78&lt;&gt;"Servicio registrado",$O78&gt;'Parámetros'!$G$4),"Seguimiento vencido","Sin alerta"))))))</f>
        <v/>
      </c>
    </row>
    <row r="79" ht="30" customHeight="1">
      <c r="A79" s="17" t="n"/>
      <c r="B79" s="35" t="n"/>
      <c r="C79" s="19" t="n"/>
      <c r="D79" s="17" t="n"/>
      <c r="E79" s="19" t="n"/>
      <c r="F79" s="17" t="n"/>
      <c r="G79" s="20" t="n"/>
      <c r="H79" s="15">
        <f>IF(OR($A79="",$F79=""),"",IFERROR(VLOOKUP($F79,'Parámetros'!$A$4:$D$9,2,FALSE),""))</f>
        <v/>
      </c>
      <c r="I79" s="25">
        <f>IF(OR($A79="",$F79=""),"",IFERROR(VLOOKUP($F79,'Parámetros'!$A$4:$D$9,3,FALSE),""))</f>
        <v/>
      </c>
      <c r="J79" s="25">
        <f>IF(OR($A79="",$F79=""),"",IFERROR(VLOOKUP($F79,'Parámetros'!$A$4:$D$9,4,FALSE),""))</f>
        <v/>
      </c>
      <c r="K79" s="25">
        <f>IF(OR($G79="",$I79="",$J79=""),"",IF($G79&lt;$I79,$G79-$I79,IF($G79&gt;$J79,$G79-$J79,0)))</f>
        <v/>
      </c>
      <c r="L79" s="26">
        <f>IF(OR($G79="",$I79="",$J79=""),"",IF($G79&lt;$I79,"Bajo",IF($G79&gt;$J79,"Alto","Dentro de rango")))</f>
        <v/>
      </c>
      <c r="M79" s="17" t="n"/>
      <c r="N79" s="19" t="n"/>
      <c r="O79" s="27">
        <f>IF(OR($A79="",$B79="",$M79=""),"",IF(OR($M79="Cerrado sin acción",$M79="Servicio registrado"),0,MAX(0,TODAY()-$B79)))</f>
        <v/>
      </c>
      <c r="P79" s="24" t="n"/>
      <c r="Q79" s="26">
        <f>IF($A79="","",IF(COUNTIF($A$4:$A$103,$A79)&gt;1,"Folio duplicado",IF(OR($B79="",$C79="",$D79="",$E79="",$F79="",$G79="",$M79=""),"Completar datos",IF(OR($H79="",$I79="",$J79=""),"Revisar parámetros",IF(OR($L79="Bajo",$L79="Alto"),"Revisar lectura",IF(AND($M79&lt;&gt;"Cerrado sin acción",$M79&lt;&gt;"Servicio registrado",$O79&gt;'Parámetros'!$G$4),"Seguimiento vencido","Sin alerta"))))))</f>
        <v/>
      </c>
    </row>
    <row r="80" ht="30" customHeight="1">
      <c r="A80" s="17" t="n"/>
      <c r="B80" s="35" t="n"/>
      <c r="C80" s="19" t="n"/>
      <c r="D80" s="17" t="n"/>
      <c r="E80" s="19" t="n"/>
      <c r="F80" s="17" t="n"/>
      <c r="G80" s="20" t="n"/>
      <c r="H80" s="14">
        <f>IF(OR($A80="",$F80=""),"",IFERROR(VLOOKUP($F80,'Parámetros'!$A$4:$D$9,2,FALSE),""))</f>
        <v/>
      </c>
      <c r="I80" s="21">
        <f>IF(OR($A80="",$F80=""),"",IFERROR(VLOOKUP($F80,'Parámetros'!$A$4:$D$9,3,FALSE),""))</f>
        <v/>
      </c>
      <c r="J80" s="21">
        <f>IF(OR($A80="",$F80=""),"",IFERROR(VLOOKUP($F80,'Parámetros'!$A$4:$D$9,4,FALSE),""))</f>
        <v/>
      </c>
      <c r="K80" s="21">
        <f>IF(OR($G80="",$I80="",$J80=""),"",IF($G80&lt;$I80,$G80-$I80,IF($G80&gt;$J80,$G80-$J80,0)))</f>
        <v/>
      </c>
      <c r="L80" s="22">
        <f>IF(OR($G80="",$I80="",$J80=""),"",IF($G80&lt;$I80,"Bajo",IF($G80&gt;$J80,"Alto","Dentro de rango")))</f>
        <v/>
      </c>
      <c r="M80" s="17" t="n"/>
      <c r="N80" s="19" t="n"/>
      <c r="O80" s="23">
        <f>IF(OR($A80="",$B80="",$M80=""),"",IF(OR($M80="Cerrado sin acción",$M80="Servicio registrado"),0,MAX(0,TODAY()-$B80)))</f>
        <v/>
      </c>
      <c r="P80" s="24" t="n"/>
      <c r="Q80" s="22">
        <f>IF($A80="","",IF(COUNTIF($A$4:$A$103,$A80)&gt;1,"Folio duplicado",IF(OR($B80="",$C80="",$D80="",$E80="",$F80="",$G80="",$M80=""),"Completar datos",IF(OR($H80="",$I80="",$J80=""),"Revisar parámetros",IF(OR($L80="Bajo",$L80="Alto"),"Revisar lectura",IF(AND($M80&lt;&gt;"Cerrado sin acción",$M80&lt;&gt;"Servicio registrado",$O80&gt;'Parámetros'!$G$4),"Seguimiento vencido","Sin alerta"))))))</f>
        <v/>
      </c>
    </row>
    <row r="81" ht="30" customHeight="1">
      <c r="A81" s="17" t="n"/>
      <c r="B81" s="35" t="n"/>
      <c r="C81" s="19" t="n"/>
      <c r="D81" s="17" t="n"/>
      <c r="E81" s="19" t="n"/>
      <c r="F81" s="17" t="n"/>
      <c r="G81" s="20" t="n"/>
      <c r="H81" s="15">
        <f>IF(OR($A81="",$F81=""),"",IFERROR(VLOOKUP($F81,'Parámetros'!$A$4:$D$9,2,FALSE),""))</f>
        <v/>
      </c>
      <c r="I81" s="25">
        <f>IF(OR($A81="",$F81=""),"",IFERROR(VLOOKUP($F81,'Parámetros'!$A$4:$D$9,3,FALSE),""))</f>
        <v/>
      </c>
      <c r="J81" s="25">
        <f>IF(OR($A81="",$F81=""),"",IFERROR(VLOOKUP($F81,'Parámetros'!$A$4:$D$9,4,FALSE),""))</f>
        <v/>
      </c>
      <c r="K81" s="25">
        <f>IF(OR($G81="",$I81="",$J81=""),"",IF($G81&lt;$I81,$G81-$I81,IF($G81&gt;$J81,$G81-$J81,0)))</f>
        <v/>
      </c>
      <c r="L81" s="26">
        <f>IF(OR($G81="",$I81="",$J81=""),"",IF($G81&lt;$I81,"Bajo",IF($G81&gt;$J81,"Alto","Dentro de rango")))</f>
        <v/>
      </c>
      <c r="M81" s="17" t="n"/>
      <c r="N81" s="19" t="n"/>
      <c r="O81" s="27">
        <f>IF(OR($A81="",$B81="",$M81=""),"",IF(OR($M81="Cerrado sin acción",$M81="Servicio registrado"),0,MAX(0,TODAY()-$B81)))</f>
        <v/>
      </c>
      <c r="P81" s="24" t="n"/>
      <c r="Q81" s="26">
        <f>IF($A81="","",IF(COUNTIF($A$4:$A$103,$A81)&gt;1,"Folio duplicado",IF(OR($B81="",$C81="",$D81="",$E81="",$F81="",$G81="",$M81=""),"Completar datos",IF(OR($H81="",$I81="",$J81=""),"Revisar parámetros",IF(OR($L81="Bajo",$L81="Alto"),"Revisar lectura",IF(AND($M81&lt;&gt;"Cerrado sin acción",$M81&lt;&gt;"Servicio registrado",$O81&gt;'Parámetros'!$G$4),"Seguimiento vencido","Sin alerta"))))))</f>
        <v/>
      </c>
    </row>
    <row r="82" ht="30" customHeight="1">
      <c r="A82" s="17" t="n"/>
      <c r="B82" s="35" t="n"/>
      <c r="C82" s="19" t="n"/>
      <c r="D82" s="17" t="n"/>
      <c r="E82" s="19" t="n"/>
      <c r="F82" s="17" t="n"/>
      <c r="G82" s="20" t="n"/>
      <c r="H82" s="14">
        <f>IF(OR($A82="",$F82=""),"",IFERROR(VLOOKUP($F82,'Parámetros'!$A$4:$D$9,2,FALSE),""))</f>
        <v/>
      </c>
      <c r="I82" s="21">
        <f>IF(OR($A82="",$F82=""),"",IFERROR(VLOOKUP($F82,'Parámetros'!$A$4:$D$9,3,FALSE),""))</f>
        <v/>
      </c>
      <c r="J82" s="21">
        <f>IF(OR($A82="",$F82=""),"",IFERROR(VLOOKUP($F82,'Parámetros'!$A$4:$D$9,4,FALSE),""))</f>
        <v/>
      </c>
      <c r="K82" s="21">
        <f>IF(OR($G82="",$I82="",$J82=""),"",IF($G82&lt;$I82,$G82-$I82,IF($G82&gt;$J82,$G82-$J82,0)))</f>
        <v/>
      </c>
      <c r="L82" s="22">
        <f>IF(OR($G82="",$I82="",$J82=""),"",IF($G82&lt;$I82,"Bajo",IF($G82&gt;$J82,"Alto","Dentro de rango")))</f>
        <v/>
      </c>
      <c r="M82" s="17" t="n"/>
      <c r="N82" s="19" t="n"/>
      <c r="O82" s="23">
        <f>IF(OR($A82="",$B82="",$M82=""),"",IF(OR($M82="Cerrado sin acción",$M82="Servicio registrado"),0,MAX(0,TODAY()-$B82)))</f>
        <v/>
      </c>
      <c r="P82" s="24" t="n"/>
      <c r="Q82" s="22">
        <f>IF($A82="","",IF(COUNTIF($A$4:$A$103,$A82)&gt;1,"Folio duplicado",IF(OR($B82="",$C82="",$D82="",$E82="",$F82="",$G82="",$M82=""),"Completar datos",IF(OR($H82="",$I82="",$J82=""),"Revisar parámetros",IF(OR($L82="Bajo",$L82="Alto"),"Revisar lectura",IF(AND($M82&lt;&gt;"Cerrado sin acción",$M82&lt;&gt;"Servicio registrado",$O82&gt;'Parámetros'!$G$4),"Seguimiento vencido","Sin alerta"))))))</f>
        <v/>
      </c>
    </row>
    <row r="83" ht="30" customHeight="1">
      <c r="A83" s="17" t="n"/>
      <c r="B83" s="35" t="n"/>
      <c r="C83" s="19" t="n"/>
      <c r="D83" s="17" t="n"/>
      <c r="E83" s="19" t="n"/>
      <c r="F83" s="17" t="n"/>
      <c r="G83" s="20" t="n"/>
      <c r="H83" s="15">
        <f>IF(OR($A83="",$F83=""),"",IFERROR(VLOOKUP($F83,'Parámetros'!$A$4:$D$9,2,FALSE),""))</f>
        <v/>
      </c>
      <c r="I83" s="25">
        <f>IF(OR($A83="",$F83=""),"",IFERROR(VLOOKUP($F83,'Parámetros'!$A$4:$D$9,3,FALSE),""))</f>
        <v/>
      </c>
      <c r="J83" s="25">
        <f>IF(OR($A83="",$F83=""),"",IFERROR(VLOOKUP($F83,'Parámetros'!$A$4:$D$9,4,FALSE),""))</f>
        <v/>
      </c>
      <c r="K83" s="25">
        <f>IF(OR($G83="",$I83="",$J83=""),"",IF($G83&lt;$I83,$G83-$I83,IF($G83&gt;$J83,$G83-$J83,0)))</f>
        <v/>
      </c>
      <c r="L83" s="26">
        <f>IF(OR($G83="",$I83="",$J83=""),"",IF($G83&lt;$I83,"Bajo",IF($G83&gt;$J83,"Alto","Dentro de rango")))</f>
        <v/>
      </c>
      <c r="M83" s="17" t="n"/>
      <c r="N83" s="19" t="n"/>
      <c r="O83" s="27">
        <f>IF(OR($A83="",$B83="",$M83=""),"",IF(OR($M83="Cerrado sin acción",$M83="Servicio registrado"),0,MAX(0,TODAY()-$B83)))</f>
        <v/>
      </c>
      <c r="P83" s="24" t="n"/>
      <c r="Q83" s="26">
        <f>IF($A83="","",IF(COUNTIF($A$4:$A$103,$A83)&gt;1,"Folio duplicado",IF(OR($B83="",$C83="",$D83="",$E83="",$F83="",$G83="",$M83=""),"Completar datos",IF(OR($H83="",$I83="",$J83=""),"Revisar parámetros",IF(OR($L83="Bajo",$L83="Alto"),"Revisar lectura",IF(AND($M83&lt;&gt;"Cerrado sin acción",$M83&lt;&gt;"Servicio registrado",$O83&gt;'Parámetros'!$G$4),"Seguimiento vencido","Sin alerta"))))))</f>
        <v/>
      </c>
    </row>
    <row r="84" ht="30" customHeight="1">
      <c r="A84" s="17" t="n"/>
      <c r="B84" s="35" t="n"/>
      <c r="C84" s="19" t="n"/>
      <c r="D84" s="17" t="n"/>
      <c r="E84" s="19" t="n"/>
      <c r="F84" s="17" t="n"/>
      <c r="G84" s="20" t="n"/>
      <c r="H84" s="14">
        <f>IF(OR($A84="",$F84=""),"",IFERROR(VLOOKUP($F84,'Parámetros'!$A$4:$D$9,2,FALSE),""))</f>
        <v/>
      </c>
      <c r="I84" s="21">
        <f>IF(OR($A84="",$F84=""),"",IFERROR(VLOOKUP($F84,'Parámetros'!$A$4:$D$9,3,FALSE),""))</f>
        <v/>
      </c>
      <c r="J84" s="21">
        <f>IF(OR($A84="",$F84=""),"",IFERROR(VLOOKUP($F84,'Parámetros'!$A$4:$D$9,4,FALSE),""))</f>
        <v/>
      </c>
      <c r="K84" s="21">
        <f>IF(OR($G84="",$I84="",$J84=""),"",IF($G84&lt;$I84,$G84-$I84,IF($G84&gt;$J84,$G84-$J84,0)))</f>
        <v/>
      </c>
      <c r="L84" s="22">
        <f>IF(OR($G84="",$I84="",$J84=""),"",IF($G84&lt;$I84,"Bajo",IF($G84&gt;$J84,"Alto","Dentro de rango")))</f>
        <v/>
      </c>
      <c r="M84" s="17" t="n"/>
      <c r="N84" s="19" t="n"/>
      <c r="O84" s="23">
        <f>IF(OR($A84="",$B84="",$M84=""),"",IF(OR($M84="Cerrado sin acción",$M84="Servicio registrado"),0,MAX(0,TODAY()-$B84)))</f>
        <v/>
      </c>
      <c r="P84" s="24" t="n"/>
      <c r="Q84" s="22">
        <f>IF($A84="","",IF(COUNTIF($A$4:$A$103,$A84)&gt;1,"Folio duplicado",IF(OR($B84="",$C84="",$D84="",$E84="",$F84="",$G84="",$M84=""),"Completar datos",IF(OR($H84="",$I84="",$J84=""),"Revisar parámetros",IF(OR($L84="Bajo",$L84="Alto"),"Revisar lectura",IF(AND($M84&lt;&gt;"Cerrado sin acción",$M84&lt;&gt;"Servicio registrado",$O84&gt;'Parámetros'!$G$4),"Seguimiento vencido","Sin alerta"))))))</f>
        <v/>
      </c>
    </row>
    <row r="85" ht="30" customHeight="1">
      <c r="A85" s="17" t="n"/>
      <c r="B85" s="35" t="n"/>
      <c r="C85" s="19" t="n"/>
      <c r="D85" s="17" t="n"/>
      <c r="E85" s="19" t="n"/>
      <c r="F85" s="17" t="n"/>
      <c r="G85" s="20" t="n"/>
      <c r="H85" s="15">
        <f>IF(OR($A85="",$F85=""),"",IFERROR(VLOOKUP($F85,'Parámetros'!$A$4:$D$9,2,FALSE),""))</f>
        <v/>
      </c>
      <c r="I85" s="25">
        <f>IF(OR($A85="",$F85=""),"",IFERROR(VLOOKUP($F85,'Parámetros'!$A$4:$D$9,3,FALSE),""))</f>
        <v/>
      </c>
      <c r="J85" s="25">
        <f>IF(OR($A85="",$F85=""),"",IFERROR(VLOOKUP($F85,'Parámetros'!$A$4:$D$9,4,FALSE),""))</f>
        <v/>
      </c>
      <c r="K85" s="25">
        <f>IF(OR($G85="",$I85="",$J85=""),"",IF($G85&lt;$I85,$G85-$I85,IF($G85&gt;$J85,$G85-$J85,0)))</f>
        <v/>
      </c>
      <c r="L85" s="26">
        <f>IF(OR($G85="",$I85="",$J85=""),"",IF($G85&lt;$I85,"Bajo",IF($G85&gt;$J85,"Alto","Dentro de rango")))</f>
        <v/>
      </c>
      <c r="M85" s="17" t="n"/>
      <c r="N85" s="19" t="n"/>
      <c r="O85" s="27">
        <f>IF(OR($A85="",$B85="",$M85=""),"",IF(OR($M85="Cerrado sin acción",$M85="Servicio registrado"),0,MAX(0,TODAY()-$B85)))</f>
        <v/>
      </c>
      <c r="P85" s="24" t="n"/>
      <c r="Q85" s="26">
        <f>IF($A85="","",IF(COUNTIF($A$4:$A$103,$A85)&gt;1,"Folio duplicado",IF(OR($B85="",$C85="",$D85="",$E85="",$F85="",$G85="",$M85=""),"Completar datos",IF(OR($H85="",$I85="",$J85=""),"Revisar parámetros",IF(OR($L85="Bajo",$L85="Alto"),"Revisar lectura",IF(AND($M85&lt;&gt;"Cerrado sin acción",$M85&lt;&gt;"Servicio registrado",$O85&gt;'Parámetros'!$G$4),"Seguimiento vencido","Sin alerta"))))))</f>
        <v/>
      </c>
    </row>
    <row r="86" ht="30" customHeight="1">
      <c r="A86" s="17" t="n"/>
      <c r="B86" s="35" t="n"/>
      <c r="C86" s="19" t="n"/>
      <c r="D86" s="17" t="n"/>
      <c r="E86" s="19" t="n"/>
      <c r="F86" s="17" t="n"/>
      <c r="G86" s="20" t="n"/>
      <c r="H86" s="14">
        <f>IF(OR($A86="",$F86=""),"",IFERROR(VLOOKUP($F86,'Parámetros'!$A$4:$D$9,2,FALSE),""))</f>
        <v/>
      </c>
      <c r="I86" s="21">
        <f>IF(OR($A86="",$F86=""),"",IFERROR(VLOOKUP($F86,'Parámetros'!$A$4:$D$9,3,FALSE),""))</f>
        <v/>
      </c>
      <c r="J86" s="21">
        <f>IF(OR($A86="",$F86=""),"",IFERROR(VLOOKUP($F86,'Parámetros'!$A$4:$D$9,4,FALSE),""))</f>
        <v/>
      </c>
      <c r="K86" s="21">
        <f>IF(OR($G86="",$I86="",$J86=""),"",IF($G86&lt;$I86,$G86-$I86,IF($G86&gt;$J86,$G86-$J86,0)))</f>
        <v/>
      </c>
      <c r="L86" s="22">
        <f>IF(OR($G86="",$I86="",$J86=""),"",IF($G86&lt;$I86,"Bajo",IF($G86&gt;$J86,"Alto","Dentro de rango")))</f>
        <v/>
      </c>
      <c r="M86" s="17" t="n"/>
      <c r="N86" s="19" t="n"/>
      <c r="O86" s="23">
        <f>IF(OR($A86="",$B86="",$M86=""),"",IF(OR($M86="Cerrado sin acción",$M86="Servicio registrado"),0,MAX(0,TODAY()-$B86)))</f>
        <v/>
      </c>
      <c r="P86" s="24" t="n"/>
      <c r="Q86" s="22">
        <f>IF($A86="","",IF(COUNTIF($A$4:$A$103,$A86)&gt;1,"Folio duplicado",IF(OR($B86="",$C86="",$D86="",$E86="",$F86="",$G86="",$M86=""),"Completar datos",IF(OR($H86="",$I86="",$J86=""),"Revisar parámetros",IF(OR($L86="Bajo",$L86="Alto"),"Revisar lectura",IF(AND($M86&lt;&gt;"Cerrado sin acción",$M86&lt;&gt;"Servicio registrado",$O86&gt;'Parámetros'!$G$4),"Seguimiento vencido","Sin alerta"))))))</f>
        <v/>
      </c>
    </row>
    <row r="87" ht="30" customHeight="1">
      <c r="A87" s="17" t="n"/>
      <c r="B87" s="35" t="n"/>
      <c r="C87" s="19" t="n"/>
      <c r="D87" s="17" t="n"/>
      <c r="E87" s="19" t="n"/>
      <c r="F87" s="17" t="n"/>
      <c r="G87" s="20" t="n"/>
      <c r="H87" s="15">
        <f>IF(OR($A87="",$F87=""),"",IFERROR(VLOOKUP($F87,'Parámetros'!$A$4:$D$9,2,FALSE),""))</f>
        <v/>
      </c>
      <c r="I87" s="25">
        <f>IF(OR($A87="",$F87=""),"",IFERROR(VLOOKUP($F87,'Parámetros'!$A$4:$D$9,3,FALSE),""))</f>
        <v/>
      </c>
      <c r="J87" s="25">
        <f>IF(OR($A87="",$F87=""),"",IFERROR(VLOOKUP($F87,'Parámetros'!$A$4:$D$9,4,FALSE),""))</f>
        <v/>
      </c>
      <c r="K87" s="25">
        <f>IF(OR($G87="",$I87="",$J87=""),"",IF($G87&lt;$I87,$G87-$I87,IF($G87&gt;$J87,$G87-$J87,0)))</f>
        <v/>
      </c>
      <c r="L87" s="26">
        <f>IF(OR($G87="",$I87="",$J87=""),"",IF($G87&lt;$I87,"Bajo",IF($G87&gt;$J87,"Alto","Dentro de rango")))</f>
        <v/>
      </c>
      <c r="M87" s="17" t="n"/>
      <c r="N87" s="19" t="n"/>
      <c r="O87" s="27">
        <f>IF(OR($A87="",$B87="",$M87=""),"",IF(OR($M87="Cerrado sin acción",$M87="Servicio registrado"),0,MAX(0,TODAY()-$B87)))</f>
        <v/>
      </c>
      <c r="P87" s="24" t="n"/>
      <c r="Q87" s="26">
        <f>IF($A87="","",IF(COUNTIF($A$4:$A$103,$A87)&gt;1,"Folio duplicado",IF(OR($B87="",$C87="",$D87="",$E87="",$F87="",$G87="",$M87=""),"Completar datos",IF(OR($H87="",$I87="",$J87=""),"Revisar parámetros",IF(OR($L87="Bajo",$L87="Alto"),"Revisar lectura",IF(AND($M87&lt;&gt;"Cerrado sin acción",$M87&lt;&gt;"Servicio registrado",$O87&gt;'Parámetros'!$G$4),"Seguimiento vencido","Sin alerta"))))))</f>
        <v/>
      </c>
    </row>
    <row r="88" ht="30" customHeight="1">
      <c r="A88" s="17" t="n"/>
      <c r="B88" s="35" t="n"/>
      <c r="C88" s="19" t="n"/>
      <c r="D88" s="17" t="n"/>
      <c r="E88" s="19" t="n"/>
      <c r="F88" s="17" t="n"/>
      <c r="G88" s="20" t="n"/>
      <c r="H88" s="14">
        <f>IF(OR($A88="",$F88=""),"",IFERROR(VLOOKUP($F88,'Parámetros'!$A$4:$D$9,2,FALSE),""))</f>
        <v/>
      </c>
      <c r="I88" s="21">
        <f>IF(OR($A88="",$F88=""),"",IFERROR(VLOOKUP($F88,'Parámetros'!$A$4:$D$9,3,FALSE),""))</f>
        <v/>
      </c>
      <c r="J88" s="21">
        <f>IF(OR($A88="",$F88=""),"",IFERROR(VLOOKUP($F88,'Parámetros'!$A$4:$D$9,4,FALSE),""))</f>
        <v/>
      </c>
      <c r="K88" s="21">
        <f>IF(OR($G88="",$I88="",$J88=""),"",IF($G88&lt;$I88,$G88-$I88,IF($G88&gt;$J88,$G88-$J88,0)))</f>
        <v/>
      </c>
      <c r="L88" s="22">
        <f>IF(OR($G88="",$I88="",$J88=""),"",IF($G88&lt;$I88,"Bajo",IF($G88&gt;$J88,"Alto","Dentro de rango")))</f>
        <v/>
      </c>
      <c r="M88" s="17" t="n"/>
      <c r="N88" s="19" t="n"/>
      <c r="O88" s="23">
        <f>IF(OR($A88="",$B88="",$M88=""),"",IF(OR($M88="Cerrado sin acción",$M88="Servicio registrado"),0,MAX(0,TODAY()-$B88)))</f>
        <v/>
      </c>
      <c r="P88" s="24" t="n"/>
      <c r="Q88" s="22">
        <f>IF($A88="","",IF(COUNTIF($A$4:$A$103,$A88)&gt;1,"Folio duplicado",IF(OR($B88="",$C88="",$D88="",$E88="",$F88="",$G88="",$M88=""),"Completar datos",IF(OR($H88="",$I88="",$J88=""),"Revisar parámetros",IF(OR($L88="Bajo",$L88="Alto"),"Revisar lectura",IF(AND($M88&lt;&gt;"Cerrado sin acción",$M88&lt;&gt;"Servicio registrado",$O88&gt;'Parámetros'!$G$4),"Seguimiento vencido","Sin alerta"))))))</f>
        <v/>
      </c>
    </row>
    <row r="89" ht="30" customHeight="1">
      <c r="A89" s="17" t="n"/>
      <c r="B89" s="35" t="n"/>
      <c r="C89" s="19" t="n"/>
      <c r="D89" s="17" t="n"/>
      <c r="E89" s="19" t="n"/>
      <c r="F89" s="17" t="n"/>
      <c r="G89" s="20" t="n"/>
      <c r="H89" s="15">
        <f>IF(OR($A89="",$F89=""),"",IFERROR(VLOOKUP($F89,'Parámetros'!$A$4:$D$9,2,FALSE),""))</f>
        <v/>
      </c>
      <c r="I89" s="25">
        <f>IF(OR($A89="",$F89=""),"",IFERROR(VLOOKUP($F89,'Parámetros'!$A$4:$D$9,3,FALSE),""))</f>
        <v/>
      </c>
      <c r="J89" s="25">
        <f>IF(OR($A89="",$F89=""),"",IFERROR(VLOOKUP($F89,'Parámetros'!$A$4:$D$9,4,FALSE),""))</f>
        <v/>
      </c>
      <c r="K89" s="25">
        <f>IF(OR($G89="",$I89="",$J89=""),"",IF($G89&lt;$I89,$G89-$I89,IF($G89&gt;$J89,$G89-$J89,0)))</f>
        <v/>
      </c>
      <c r="L89" s="26">
        <f>IF(OR($G89="",$I89="",$J89=""),"",IF($G89&lt;$I89,"Bajo",IF($G89&gt;$J89,"Alto","Dentro de rango")))</f>
        <v/>
      </c>
      <c r="M89" s="17" t="n"/>
      <c r="N89" s="19" t="n"/>
      <c r="O89" s="27">
        <f>IF(OR($A89="",$B89="",$M89=""),"",IF(OR($M89="Cerrado sin acción",$M89="Servicio registrado"),0,MAX(0,TODAY()-$B89)))</f>
        <v/>
      </c>
      <c r="P89" s="24" t="n"/>
      <c r="Q89" s="26">
        <f>IF($A89="","",IF(COUNTIF($A$4:$A$103,$A89)&gt;1,"Folio duplicado",IF(OR($B89="",$C89="",$D89="",$E89="",$F89="",$G89="",$M89=""),"Completar datos",IF(OR($H89="",$I89="",$J89=""),"Revisar parámetros",IF(OR($L89="Bajo",$L89="Alto"),"Revisar lectura",IF(AND($M89&lt;&gt;"Cerrado sin acción",$M89&lt;&gt;"Servicio registrado",$O89&gt;'Parámetros'!$G$4),"Seguimiento vencido","Sin alerta"))))))</f>
        <v/>
      </c>
    </row>
    <row r="90" ht="30" customHeight="1">
      <c r="A90" s="17" t="n"/>
      <c r="B90" s="35" t="n"/>
      <c r="C90" s="19" t="n"/>
      <c r="D90" s="17" t="n"/>
      <c r="E90" s="19" t="n"/>
      <c r="F90" s="17" t="n"/>
      <c r="G90" s="20" t="n"/>
      <c r="H90" s="14">
        <f>IF(OR($A90="",$F90=""),"",IFERROR(VLOOKUP($F90,'Parámetros'!$A$4:$D$9,2,FALSE),""))</f>
        <v/>
      </c>
      <c r="I90" s="21">
        <f>IF(OR($A90="",$F90=""),"",IFERROR(VLOOKUP($F90,'Parámetros'!$A$4:$D$9,3,FALSE),""))</f>
        <v/>
      </c>
      <c r="J90" s="21">
        <f>IF(OR($A90="",$F90=""),"",IFERROR(VLOOKUP($F90,'Parámetros'!$A$4:$D$9,4,FALSE),""))</f>
        <v/>
      </c>
      <c r="K90" s="21">
        <f>IF(OR($G90="",$I90="",$J90=""),"",IF($G90&lt;$I90,$G90-$I90,IF($G90&gt;$J90,$G90-$J90,0)))</f>
        <v/>
      </c>
      <c r="L90" s="22">
        <f>IF(OR($G90="",$I90="",$J90=""),"",IF($G90&lt;$I90,"Bajo",IF($G90&gt;$J90,"Alto","Dentro de rango")))</f>
        <v/>
      </c>
      <c r="M90" s="17" t="n"/>
      <c r="N90" s="19" t="n"/>
      <c r="O90" s="23">
        <f>IF(OR($A90="",$B90="",$M90=""),"",IF(OR($M90="Cerrado sin acción",$M90="Servicio registrado"),0,MAX(0,TODAY()-$B90)))</f>
        <v/>
      </c>
      <c r="P90" s="24" t="n"/>
      <c r="Q90" s="22">
        <f>IF($A90="","",IF(COUNTIF($A$4:$A$103,$A90)&gt;1,"Folio duplicado",IF(OR($B90="",$C90="",$D90="",$E90="",$F90="",$G90="",$M90=""),"Completar datos",IF(OR($H90="",$I90="",$J90=""),"Revisar parámetros",IF(OR($L90="Bajo",$L90="Alto"),"Revisar lectura",IF(AND($M90&lt;&gt;"Cerrado sin acción",$M90&lt;&gt;"Servicio registrado",$O90&gt;'Parámetros'!$G$4),"Seguimiento vencido","Sin alerta"))))))</f>
        <v/>
      </c>
    </row>
    <row r="91" ht="30" customHeight="1">
      <c r="A91" s="17" t="n"/>
      <c r="B91" s="35" t="n"/>
      <c r="C91" s="19" t="n"/>
      <c r="D91" s="17" t="n"/>
      <c r="E91" s="19" t="n"/>
      <c r="F91" s="17" t="n"/>
      <c r="G91" s="20" t="n"/>
      <c r="H91" s="15">
        <f>IF(OR($A91="",$F91=""),"",IFERROR(VLOOKUP($F91,'Parámetros'!$A$4:$D$9,2,FALSE),""))</f>
        <v/>
      </c>
      <c r="I91" s="25">
        <f>IF(OR($A91="",$F91=""),"",IFERROR(VLOOKUP($F91,'Parámetros'!$A$4:$D$9,3,FALSE),""))</f>
        <v/>
      </c>
      <c r="J91" s="25">
        <f>IF(OR($A91="",$F91=""),"",IFERROR(VLOOKUP($F91,'Parámetros'!$A$4:$D$9,4,FALSE),""))</f>
        <v/>
      </c>
      <c r="K91" s="25">
        <f>IF(OR($G91="",$I91="",$J91=""),"",IF($G91&lt;$I91,$G91-$I91,IF($G91&gt;$J91,$G91-$J91,0)))</f>
        <v/>
      </c>
      <c r="L91" s="26">
        <f>IF(OR($G91="",$I91="",$J91=""),"",IF($G91&lt;$I91,"Bajo",IF($G91&gt;$J91,"Alto","Dentro de rango")))</f>
        <v/>
      </c>
      <c r="M91" s="17" t="n"/>
      <c r="N91" s="19" t="n"/>
      <c r="O91" s="27">
        <f>IF(OR($A91="",$B91="",$M91=""),"",IF(OR($M91="Cerrado sin acción",$M91="Servicio registrado"),0,MAX(0,TODAY()-$B91)))</f>
        <v/>
      </c>
      <c r="P91" s="24" t="n"/>
      <c r="Q91" s="26">
        <f>IF($A91="","",IF(COUNTIF($A$4:$A$103,$A91)&gt;1,"Folio duplicado",IF(OR($B91="",$C91="",$D91="",$E91="",$F91="",$G91="",$M91=""),"Completar datos",IF(OR($H91="",$I91="",$J91=""),"Revisar parámetros",IF(OR($L91="Bajo",$L91="Alto"),"Revisar lectura",IF(AND($M91&lt;&gt;"Cerrado sin acción",$M91&lt;&gt;"Servicio registrado",$O91&gt;'Parámetros'!$G$4),"Seguimiento vencido","Sin alerta"))))))</f>
        <v/>
      </c>
    </row>
    <row r="92" ht="30" customHeight="1">
      <c r="A92" s="17" t="n"/>
      <c r="B92" s="35" t="n"/>
      <c r="C92" s="19" t="n"/>
      <c r="D92" s="17" t="n"/>
      <c r="E92" s="19" t="n"/>
      <c r="F92" s="17" t="n"/>
      <c r="G92" s="20" t="n"/>
      <c r="H92" s="14">
        <f>IF(OR($A92="",$F92=""),"",IFERROR(VLOOKUP($F92,'Parámetros'!$A$4:$D$9,2,FALSE),""))</f>
        <v/>
      </c>
      <c r="I92" s="21">
        <f>IF(OR($A92="",$F92=""),"",IFERROR(VLOOKUP($F92,'Parámetros'!$A$4:$D$9,3,FALSE),""))</f>
        <v/>
      </c>
      <c r="J92" s="21">
        <f>IF(OR($A92="",$F92=""),"",IFERROR(VLOOKUP($F92,'Parámetros'!$A$4:$D$9,4,FALSE),""))</f>
        <v/>
      </c>
      <c r="K92" s="21">
        <f>IF(OR($G92="",$I92="",$J92=""),"",IF($G92&lt;$I92,$G92-$I92,IF($G92&gt;$J92,$G92-$J92,0)))</f>
        <v/>
      </c>
      <c r="L92" s="22">
        <f>IF(OR($G92="",$I92="",$J92=""),"",IF($G92&lt;$I92,"Bajo",IF($G92&gt;$J92,"Alto","Dentro de rango")))</f>
        <v/>
      </c>
      <c r="M92" s="17" t="n"/>
      <c r="N92" s="19" t="n"/>
      <c r="O92" s="23">
        <f>IF(OR($A92="",$B92="",$M92=""),"",IF(OR($M92="Cerrado sin acción",$M92="Servicio registrado"),0,MAX(0,TODAY()-$B92)))</f>
        <v/>
      </c>
      <c r="P92" s="24" t="n"/>
      <c r="Q92" s="22">
        <f>IF($A92="","",IF(COUNTIF($A$4:$A$103,$A92)&gt;1,"Folio duplicado",IF(OR($B92="",$C92="",$D92="",$E92="",$F92="",$G92="",$M92=""),"Completar datos",IF(OR($H92="",$I92="",$J92=""),"Revisar parámetros",IF(OR($L92="Bajo",$L92="Alto"),"Revisar lectura",IF(AND($M92&lt;&gt;"Cerrado sin acción",$M92&lt;&gt;"Servicio registrado",$O92&gt;'Parámetros'!$G$4),"Seguimiento vencido","Sin alerta"))))))</f>
        <v/>
      </c>
    </row>
    <row r="93" ht="30" customHeight="1">
      <c r="A93" s="17" t="n"/>
      <c r="B93" s="35" t="n"/>
      <c r="C93" s="19" t="n"/>
      <c r="D93" s="17" t="n"/>
      <c r="E93" s="19" t="n"/>
      <c r="F93" s="17" t="n"/>
      <c r="G93" s="20" t="n"/>
      <c r="H93" s="15">
        <f>IF(OR($A93="",$F93=""),"",IFERROR(VLOOKUP($F93,'Parámetros'!$A$4:$D$9,2,FALSE),""))</f>
        <v/>
      </c>
      <c r="I93" s="25">
        <f>IF(OR($A93="",$F93=""),"",IFERROR(VLOOKUP($F93,'Parámetros'!$A$4:$D$9,3,FALSE),""))</f>
        <v/>
      </c>
      <c r="J93" s="25">
        <f>IF(OR($A93="",$F93=""),"",IFERROR(VLOOKUP($F93,'Parámetros'!$A$4:$D$9,4,FALSE),""))</f>
        <v/>
      </c>
      <c r="K93" s="25">
        <f>IF(OR($G93="",$I93="",$J93=""),"",IF($G93&lt;$I93,$G93-$I93,IF($G93&gt;$J93,$G93-$J93,0)))</f>
        <v/>
      </c>
      <c r="L93" s="26">
        <f>IF(OR($G93="",$I93="",$J93=""),"",IF($G93&lt;$I93,"Bajo",IF($G93&gt;$J93,"Alto","Dentro de rango")))</f>
        <v/>
      </c>
      <c r="M93" s="17" t="n"/>
      <c r="N93" s="19" t="n"/>
      <c r="O93" s="27">
        <f>IF(OR($A93="",$B93="",$M93=""),"",IF(OR($M93="Cerrado sin acción",$M93="Servicio registrado"),0,MAX(0,TODAY()-$B93)))</f>
        <v/>
      </c>
      <c r="P93" s="24" t="n"/>
      <c r="Q93" s="26">
        <f>IF($A93="","",IF(COUNTIF($A$4:$A$103,$A93)&gt;1,"Folio duplicado",IF(OR($B93="",$C93="",$D93="",$E93="",$F93="",$G93="",$M93=""),"Completar datos",IF(OR($H93="",$I93="",$J93=""),"Revisar parámetros",IF(OR($L93="Bajo",$L93="Alto"),"Revisar lectura",IF(AND($M93&lt;&gt;"Cerrado sin acción",$M93&lt;&gt;"Servicio registrado",$O93&gt;'Parámetros'!$G$4),"Seguimiento vencido","Sin alerta"))))))</f>
        <v/>
      </c>
    </row>
    <row r="94" ht="30" customHeight="1">
      <c r="A94" s="17" t="n"/>
      <c r="B94" s="35" t="n"/>
      <c r="C94" s="19" t="n"/>
      <c r="D94" s="17" t="n"/>
      <c r="E94" s="19" t="n"/>
      <c r="F94" s="17" t="n"/>
      <c r="G94" s="20" t="n"/>
      <c r="H94" s="14">
        <f>IF(OR($A94="",$F94=""),"",IFERROR(VLOOKUP($F94,'Parámetros'!$A$4:$D$9,2,FALSE),""))</f>
        <v/>
      </c>
      <c r="I94" s="21">
        <f>IF(OR($A94="",$F94=""),"",IFERROR(VLOOKUP($F94,'Parámetros'!$A$4:$D$9,3,FALSE),""))</f>
        <v/>
      </c>
      <c r="J94" s="21">
        <f>IF(OR($A94="",$F94=""),"",IFERROR(VLOOKUP($F94,'Parámetros'!$A$4:$D$9,4,FALSE),""))</f>
        <v/>
      </c>
      <c r="K94" s="21">
        <f>IF(OR($G94="",$I94="",$J94=""),"",IF($G94&lt;$I94,$G94-$I94,IF($G94&gt;$J94,$G94-$J94,0)))</f>
        <v/>
      </c>
      <c r="L94" s="22">
        <f>IF(OR($G94="",$I94="",$J94=""),"",IF($G94&lt;$I94,"Bajo",IF($G94&gt;$J94,"Alto","Dentro de rango")))</f>
        <v/>
      </c>
      <c r="M94" s="17" t="n"/>
      <c r="N94" s="19" t="n"/>
      <c r="O94" s="23">
        <f>IF(OR($A94="",$B94="",$M94=""),"",IF(OR($M94="Cerrado sin acción",$M94="Servicio registrado"),0,MAX(0,TODAY()-$B94)))</f>
        <v/>
      </c>
      <c r="P94" s="24" t="n"/>
      <c r="Q94" s="22">
        <f>IF($A94="","",IF(COUNTIF($A$4:$A$103,$A94)&gt;1,"Folio duplicado",IF(OR($B94="",$C94="",$D94="",$E94="",$F94="",$G94="",$M94=""),"Completar datos",IF(OR($H94="",$I94="",$J94=""),"Revisar parámetros",IF(OR($L94="Bajo",$L94="Alto"),"Revisar lectura",IF(AND($M94&lt;&gt;"Cerrado sin acción",$M94&lt;&gt;"Servicio registrado",$O94&gt;'Parámetros'!$G$4),"Seguimiento vencido","Sin alerta"))))))</f>
        <v/>
      </c>
    </row>
    <row r="95" ht="30" customHeight="1">
      <c r="A95" s="17" t="n"/>
      <c r="B95" s="35" t="n"/>
      <c r="C95" s="19" t="n"/>
      <c r="D95" s="17" t="n"/>
      <c r="E95" s="19" t="n"/>
      <c r="F95" s="17" t="n"/>
      <c r="G95" s="20" t="n"/>
      <c r="H95" s="15">
        <f>IF(OR($A95="",$F95=""),"",IFERROR(VLOOKUP($F95,'Parámetros'!$A$4:$D$9,2,FALSE),""))</f>
        <v/>
      </c>
      <c r="I95" s="25">
        <f>IF(OR($A95="",$F95=""),"",IFERROR(VLOOKUP($F95,'Parámetros'!$A$4:$D$9,3,FALSE),""))</f>
        <v/>
      </c>
      <c r="J95" s="25">
        <f>IF(OR($A95="",$F95=""),"",IFERROR(VLOOKUP($F95,'Parámetros'!$A$4:$D$9,4,FALSE),""))</f>
        <v/>
      </c>
      <c r="K95" s="25">
        <f>IF(OR($G95="",$I95="",$J95=""),"",IF($G95&lt;$I95,$G95-$I95,IF($G95&gt;$J95,$G95-$J95,0)))</f>
        <v/>
      </c>
      <c r="L95" s="26">
        <f>IF(OR($G95="",$I95="",$J95=""),"",IF($G95&lt;$I95,"Bajo",IF($G95&gt;$J95,"Alto","Dentro de rango")))</f>
        <v/>
      </c>
      <c r="M95" s="17" t="n"/>
      <c r="N95" s="19" t="n"/>
      <c r="O95" s="27">
        <f>IF(OR($A95="",$B95="",$M95=""),"",IF(OR($M95="Cerrado sin acción",$M95="Servicio registrado"),0,MAX(0,TODAY()-$B95)))</f>
        <v/>
      </c>
      <c r="P95" s="24" t="n"/>
      <c r="Q95" s="26">
        <f>IF($A95="","",IF(COUNTIF($A$4:$A$103,$A95)&gt;1,"Folio duplicado",IF(OR($B95="",$C95="",$D95="",$E95="",$F95="",$G95="",$M95=""),"Completar datos",IF(OR($H95="",$I95="",$J95=""),"Revisar parámetros",IF(OR($L95="Bajo",$L95="Alto"),"Revisar lectura",IF(AND($M95&lt;&gt;"Cerrado sin acción",$M95&lt;&gt;"Servicio registrado",$O95&gt;'Parámetros'!$G$4),"Seguimiento vencido","Sin alerta"))))))</f>
        <v/>
      </c>
    </row>
    <row r="96" ht="30" customHeight="1">
      <c r="A96" s="17" t="n"/>
      <c r="B96" s="35" t="n"/>
      <c r="C96" s="19" t="n"/>
      <c r="D96" s="17" t="n"/>
      <c r="E96" s="19" t="n"/>
      <c r="F96" s="17" t="n"/>
      <c r="G96" s="20" t="n"/>
      <c r="H96" s="14">
        <f>IF(OR($A96="",$F96=""),"",IFERROR(VLOOKUP($F96,'Parámetros'!$A$4:$D$9,2,FALSE),""))</f>
        <v/>
      </c>
      <c r="I96" s="21">
        <f>IF(OR($A96="",$F96=""),"",IFERROR(VLOOKUP($F96,'Parámetros'!$A$4:$D$9,3,FALSE),""))</f>
        <v/>
      </c>
      <c r="J96" s="21">
        <f>IF(OR($A96="",$F96=""),"",IFERROR(VLOOKUP($F96,'Parámetros'!$A$4:$D$9,4,FALSE),""))</f>
        <v/>
      </c>
      <c r="K96" s="21">
        <f>IF(OR($G96="",$I96="",$J96=""),"",IF($G96&lt;$I96,$G96-$I96,IF($G96&gt;$J96,$G96-$J96,0)))</f>
        <v/>
      </c>
      <c r="L96" s="22">
        <f>IF(OR($G96="",$I96="",$J96=""),"",IF($G96&lt;$I96,"Bajo",IF($G96&gt;$J96,"Alto","Dentro de rango")))</f>
        <v/>
      </c>
      <c r="M96" s="17" t="n"/>
      <c r="N96" s="19" t="n"/>
      <c r="O96" s="23">
        <f>IF(OR($A96="",$B96="",$M96=""),"",IF(OR($M96="Cerrado sin acción",$M96="Servicio registrado"),0,MAX(0,TODAY()-$B96)))</f>
        <v/>
      </c>
      <c r="P96" s="24" t="n"/>
      <c r="Q96" s="22">
        <f>IF($A96="","",IF(COUNTIF($A$4:$A$103,$A96)&gt;1,"Folio duplicado",IF(OR($B96="",$C96="",$D96="",$E96="",$F96="",$G96="",$M96=""),"Completar datos",IF(OR($H96="",$I96="",$J96=""),"Revisar parámetros",IF(OR($L96="Bajo",$L96="Alto"),"Revisar lectura",IF(AND($M96&lt;&gt;"Cerrado sin acción",$M96&lt;&gt;"Servicio registrado",$O96&gt;'Parámetros'!$G$4),"Seguimiento vencido","Sin alerta"))))))</f>
        <v/>
      </c>
    </row>
    <row r="97" ht="30" customHeight="1">
      <c r="A97" s="17" t="n"/>
      <c r="B97" s="35" t="n"/>
      <c r="C97" s="19" t="n"/>
      <c r="D97" s="17" t="n"/>
      <c r="E97" s="19" t="n"/>
      <c r="F97" s="17" t="n"/>
      <c r="G97" s="20" t="n"/>
      <c r="H97" s="15">
        <f>IF(OR($A97="",$F97=""),"",IFERROR(VLOOKUP($F97,'Parámetros'!$A$4:$D$9,2,FALSE),""))</f>
        <v/>
      </c>
      <c r="I97" s="25">
        <f>IF(OR($A97="",$F97=""),"",IFERROR(VLOOKUP($F97,'Parámetros'!$A$4:$D$9,3,FALSE),""))</f>
        <v/>
      </c>
      <c r="J97" s="25">
        <f>IF(OR($A97="",$F97=""),"",IFERROR(VLOOKUP($F97,'Parámetros'!$A$4:$D$9,4,FALSE),""))</f>
        <v/>
      </c>
      <c r="K97" s="25">
        <f>IF(OR($G97="",$I97="",$J97=""),"",IF($G97&lt;$I97,$G97-$I97,IF($G97&gt;$J97,$G97-$J97,0)))</f>
        <v/>
      </c>
      <c r="L97" s="26">
        <f>IF(OR($G97="",$I97="",$J97=""),"",IF($G97&lt;$I97,"Bajo",IF($G97&gt;$J97,"Alto","Dentro de rango")))</f>
        <v/>
      </c>
      <c r="M97" s="17" t="n"/>
      <c r="N97" s="19" t="n"/>
      <c r="O97" s="27">
        <f>IF(OR($A97="",$B97="",$M97=""),"",IF(OR($M97="Cerrado sin acción",$M97="Servicio registrado"),0,MAX(0,TODAY()-$B97)))</f>
        <v/>
      </c>
      <c r="P97" s="24" t="n"/>
      <c r="Q97" s="26">
        <f>IF($A97="","",IF(COUNTIF($A$4:$A$103,$A97)&gt;1,"Folio duplicado",IF(OR($B97="",$C97="",$D97="",$E97="",$F97="",$G97="",$M97=""),"Completar datos",IF(OR($H97="",$I97="",$J97=""),"Revisar parámetros",IF(OR($L97="Bajo",$L97="Alto"),"Revisar lectura",IF(AND($M97&lt;&gt;"Cerrado sin acción",$M97&lt;&gt;"Servicio registrado",$O97&gt;'Parámetros'!$G$4),"Seguimiento vencido","Sin alerta"))))))</f>
        <v/>
      </c>
    </row>
    <row r="98" ht="30" customHeight="1">
      <c r="A98" s="17" t="n"/>
      <c r="B98" s="35" t="n"/>
      <c r="C98" s="19" t="n"/>
      <c r="D98" s="17" t="n"/>
      <c r="E98" s="19" t="n"/>
      <c r="F98" s="17" t="n"/>
      <c r="G98" s="20" t="n"/>
      <c r="H98" s="14">
        <f>IF(OR($A98="",$F98=""),"",IFERROR(VLOOKUP($F98,'Parámetros'!$A$4:$D$9,2,FALSE),""))</f>
        <v/>
      </c>
      <c r="I98" s="21">
        <f>IF(OR($A98="",$F98=""),"",IFERROR(VLOOKUP($F98,'Parámetros'!$A$4:$D$9,3,FALSE),""))</f>
        <v/>
      </c>
      <c r="J98" s="21">
        <f>IF(OR($A98="",$F98=""),"",IFERROR(VLOOKUP($F98,'Parámetros'!$A$4:$D$9,4,FALSE),""))</f>
        <v/>
      </c>
      <c r="K98" s="21">
        <f>IF(OR($G98="",$I98="",$J98=""),"",IF($G98&lt;$I98,$G98-$I98,IF($G98&gt;$J98,$G98-$J98,0)))</f>
        <v/>
      </c>
      <c r="L98" s="22">
        <f>IF(OR($G98="",$I98="",$J98=""),"",IF($G98&lt;$I98,"Bajo",IF($G98&gt;$J98,"Alto","Dentro de rango")))</f>
        <v/>
      </c>
      <c r="M98" s="17" t="n"/>
      <c r="N98" s="19" t="n"/>
      <c r="O98" s="23">
        <f>IF(OR($A98="",$B98="",$M98=""),"",IF(OR($M98="Cerrado sin acción",$M98="Servicio registrado"),0,MAX(0,TODAY()-$B98)))</f>
        <v/>
      </c>
      <c r="P98" s="24" t="n"/>
      <c r="Q98" s="22">
        <f>IF($A98="","",IF(COUNTIF($A$4:$A$103,$A98)&gt;1,"Folio duplicado",IF(OR($B98="",$C98="",$D98="",$E98="",$F98="",$G98="",$M98=""),"Completar datos",IF(OR($H98="",$I98="",$J98=""),"Revisar parámetros",IF(OR($L98="Bajo",$L98="Alto"),"Revisar lectura",IF(AND($M98&lt;&gt;"Cerrado sin acción",$M98&lt;&gt;"Servicio registrado",$O98&gt;'Parámetros'!$G$4),"Seguimiento vencido","Sin alerta"))))))</f>
        <v/>
      </c>
    </row>
    <row r="99" ht="30" customHeight="1">
      <c r="A99" s="17" t="n"/>
      <c r="B99" s="35" t="n"/>
      <c r="C99" s="19" t="n"/>
      <c r="D99" s="17" t="n"/>
      <c r="E99" s="19" t="n"/>
      <c r="F99" s="17" t="n"/>
      <c r="G99" s="20" t="n"/>
      <c r="H99" s="15">
        <f>IF(OR($A99="",$F99=""),"",IFERROR(VLOOKUP($F99,'Parámetros'!$A$4:$D$9,2,FALSE),""))</f>
        <v/>
      </c>
      <c r="I99" s="25">
        <f>IF(OR($A99="",$F99=""),"",IFERROR(VLOOKUP($F99,'Parámetros'!$A$4:$D$9,3,FALSE),""))</f>
        <v/>
      </c>
      <c r="J99" s="25">
        <f>IF(OR($A99="",$F99=""),"",IFERROR(VLOOKUP($F99,'Parámetros'!$A$4:$D$9,4,FALSE),""))</f>
        <v/>
      </c>
      <c r="K99" s="25">
        <f>IF(OR($G99="",$I99="",$J99=""),"",IF($G99&lt;$I99,$G99-$I99,IF($G99&gt;$J99,$G99-$J99,0)))</f>
        <v/>
      </c>
      <c r="L99" s="26">
        <f>IF(OR($G99="",$I99="",$J99=""),"",IF($G99&lt;$I99,"Bajo",IF($G99&gt;$J99,"Alto","Dentro de rango")))</f>
        <v/>
      </c>
      <c r="M99" s="17" t="n"/>
      <c r="N99" s="19" t="n"/>
      <c r="O99" s="27">
        <f>IF(OR($A99="",$B99="",$M99=""),"",IF(OR($M99="Cerrado sin acción",$M99="Servicio registrado"),0,MAX(0,TODAY()-$B99)))</f>
        <v/>
      </c>
      <c r="P99" s="24" t="n"/>
      <c r="Q99" s="26">
        <f>IF($A99="","",IF(COUNTIF($A$4:$A$103,$A99)&gt;1,"Folio duplicado",IF(OR($B99="",$C99="",$D99="",$E99="",$F99="",$G99="",$M99=""),"Completar datos",IF(OR($H99="",$I99="",$J99=""),"Revisar parámetros",IF(OR($L99="Bajo",$L99="Alto"),"Revisar lectura",IF(AND($M99&lt;&gt;"Cerrado sin acción",$M99&lt;&gt;"Servicio registrado",$O99&gt;'Parámetros'!$G$4),"Seguimiento vencido","Sin alerta"))))))</f>
        <v/>
      </c>
    </row>
    <row r="100" ht="30" customHeight="1">
      <c r="A100" s="17" t="n"/>
      <c r="B100" s="35" t="n"/>
      <c r="C100" s="19" t="n"/>
      <c r="D100" s="17" t="n"/>
      <c r="E100" s="19" t="n"/>
      <c r="F100" s="17" t="n"/>
      <c r="G100" s="20" t="n"/>
      <c r="H100" s="14">
        <f>IF(OR($A100="",$F100=""),"",IFERROR(VLOOKUP($F100,'Parámetros'!$A$4:$D$9,2,FALSE),""))</f>
        <v/>
      </c>
      <c r="I100" s="21">
        <f>IF(OR($A100="",$F100=""),"",IFERROR(VLOOKUP($F100,'Parámetros'!$A$4:$D$9,3,FALSE),""))</f>
        <v/>
      </c>
      <c r="J100" s="21">
        <f>IF(OR($A100="",$F100=""),"",IFERROR(VLOOKUP($F100,'Parámetros'!$A$4:$D$9,4,FALSE),""))</f>
        <v/>
      </c>
      <c r="K100" s="21">
        <f>IF(OR($G100="",$I100="",$J100=""),"",IF($G100&lt;$I100,$G100-$I100,IF($G100&gt;$J100,$G100-$J100,0)))</f>
        <v/>
      </c>
      <c r="L100" s="22">
        <f>IF(OR($G100="",$I100="",$J100=""),"",IF($G100&lt;$I100,"Bajo",IF($G100&gt;$J100,"Alto","Dentro de rango")))</f>
        <v/>
      </c>
      <c r="M100" s="17" t="n"/>
      <c r="N100" s="19" t="n"/>
      <c r="O100" s="23">
        <f>IF(OR($A100="",$B100="",$M100=""),"",IF(OR($M100="Cerrado sin acción",$M100="Servicio registrado"),0,MAX(0,TODAY()-$B100)))</f>
        <v/>
      </c>
      <c r="P100" s="24" t="n"/>
      <c r="Q100" s="22">
        <f>IF($A100="","",IF(COUNTIF($A$4:$A$103,$A100)&gt;1,"Folio duplicado",IF(OR($B100="",$C100="",$D100="",$E100="",$F100="",$G100="",$M100=""),"Completar datos",IF(OR($H100="",$I100="",$J100=""),"Revisar parámetros",IF(OR($L100="Bajo",$L100="Alto"),"Revisar lectura",IF(AND($M100&lt;&gt;"Cerrado sin acción",$M100&lt;&gt;"Servicio registrado",$O100&gt;'Parámetros'!$G$4),"Seguimiento vencido","Sin alerta"))))))</f>
        <v/>
      </c>
    </row>
    <row r="101" ht="30" customHeight="1">
      <c r="A101" s="17" t="n"/>
      <c r="B101" s="35" t="n"/>
      <c r="C101" s="19" t="n"/>
      <c r="D101" s="17" t="n"/>
      <c r="E101" s="19" t="n"/>
      <c r="F101" s="17" t="n"/>
      <c r="G101" s="20" t="n"/>
      <c r="H101" s="15">
        <f>IF(OR($A101="",$F101=""),"",IFERROR(VLOOKUP($F101,'Parámetros'!$A$4:$D$9,2,FALSE),""))</f>
        <v/>
      </c>
      <c r="I101" s="25">
        <f>IF(OR($A101="",$F101=""),"",IFERROR(VLOOKUP($F101,'Parámetros'!$A$4:$D$9,3,FALSE),""))</f>
        <v/>
      </c>
      <c r="J101" s="25">
        <f>IF(OR($A101="",$F101=""),"",IFERROR(VLOOKUP($F101,'Parámetros'!$A$4:$D$9,4,FALSE),""))</f>
        <v/>
      </c>
      <c r="K101" s="25">
        <f>IF(OR($G101="",$I101="",$J101=""),"",IF($G101&lt;$I101,$G101-$I101,IF($G101&gt;$J101,$G101-$J101,0)))</f>
        <v/>
      </c>
      <c r="L101" s="26">
        <f>IF(OR($G101="",$I101="",$J101=""),"",IF($G101&lt;$I101,"Bajo",IF($G101&gt;$J101,"Alto","Dentro de rango")))</f>
        <v/>
      </c>
      <c r="M101" s="17" t="n"/>
      <c r="N101" s="19" t="n"/>
      <c r="O101" s="27">
        <f>IF(OR($A101="",$B101="",$M101=""),"",IF(OR($M101="Cerrado sin acción",$M101="Servicio registrado"),0,MAX(0,TODAY()-$B101)))</f>
        <v/>
      </c>
      <c r="P101" s="24" t="n"/>
      <c r="Q101" s="26">
        <f>IF($A101="","",IF(COUNTIF($A$4:$A$103,$A101)&gt;1,"Folio duplicado",IF(OR($B101="",$C101="",$D101="",$E101="",$F101="",$G101="",$M101=""),"Completar datos",IF(OR($H101="",$I101="",$J101=""),"Revisar parámetros",IF(OR($L101="Bajo",$L101="Alto"),"Revisar lectura",IF(AND($M101&lt;&gt;"Cerrado sin acción",$M101&lt;&gt;"Servicio registrado",$O101&gt;'Parámetros'!$G$4),"Seguimiento vencido","Sin alerta"))))))</f>
        <v/>
      </c>
    </row>
    <row r="102" ht="30" customHeight="1">
      <c r="A102" s="17" t="n"/>
      <c r="B102" s="35" t="n"/>
      <c r="C102" s="19" t="n"/>
      <c r="D102" s="17" t="n"/>
      <c r="E102" s="19" t="n"/>
      <c r="F102" s="17" t="n"/>
      <c r="G102" s="20" t="n"/>
      <c r="H102" s="14">
        <f>IF(OR($A102="",$F102=""),"",IFERROR(VLOOKUP($F102,'Parámetros'!$A$4:$D$9,2,FALSE),""))</f>
        <v/>
      </c>
      <c r="I102" s="21">
        <f>IF(OR($A102="",$F102=""),"",IFERROR(VLOOKUP($F102,'Parámetros'!$A$4:$D$9,3,FALSE),""))</f>
        <v/>
      </c>
      <c r="J102" s="21">
        <f>IF(OR($A102="",$F102=""),"",IFERROR(VLOOKUP($F102,'Parámetros'!$A$4:$D$9,4,FALSE),""))</f>
        <v/>
      </c>
      <c r="K102" s="21">
        <f>IF(OR($G102="",$I102="",$J102=""),"",IF($G102&lt;$I102,$G102-$I102,IF($G102&gt;$J102,$G102-$J102,0)))</f>
        <v/>
      </c>
      <c r="L102" s="22">
        <f>IF(OR($G102="",$I102="",$J102=""),"",IF($G102&lt;$I102,"Bajo",IF($G102&gt;$J102,"Alto","Dentro de rango")))</f>
        <v/>
      </c>
      <c r="M102" s="17" t="n"/>
      <c r="N102" s="19" t="n"/>
      <c r="O102" s="23">
        <f>IF(OR($A102="",$B102="",$M102=""),"",IF(OR($M102="Cerrado sin acción",$M102="Servicio registrado"),0,MAX(0,TODAY()-$B102)))</f>
        <v/>
      </c>
      <c r="P102" s="24" t="n"/>
      <c r="Q102" s="22">
        <f>IF($A102="","",IF(COUNTIF($A$4:$A$103,$A102)&gt;1,"Folio duplicado",IF(OR($B102="",$C102="",$D102="",$E102="",$F102="",$G102="",$M102=""),"Completar datos",IF(OR($H102="",$I102="",$J102=""),"Revisar parámetros",IF(OR($L102="Bajo",$L102="Alto"),"Revisar lectura",IF(AND($M102&lt;&gt;"Cerrado sin acción",$M102&lt;&gt;"Servicio registrado",$O102&gt;'Parámetros'!$G$4),"Seguimiento vencido","Sin alerta"))))))</f>
        <v/>
      </c>
    </row>
    <row r="103" ht="30" customHeight="1">
      <c r="A103" s="17" t="n"/>
      <c r="B103" s="35" t="n"/>
      <c r="C103" s="19" t="n"/>
      <c r="D103" s="17" t="n"/>
      <c r="E103" s="19" t="n"/>
      <c r="F103" s="17" t="n"/>
      <c r="G103" s="20" t="n"/>
      <c r="H103" s="15">
        <f>IF(OR($A103="",$F103=""),"",IFERROR(VLOOKUP($F103,'Parámetros'!$A$4:$D$9,2,FALSE),""))</f>
        <v/>
      </c>
      <c r="I103" s="25">
        <f>IF(OR($A103="",$F103=""),"",IFERROR(VLOOKUP($F103,'Parámetros'!$A$4:$D$9,3,FALSE),""))</f>
        <v/>
      </c>
      <c r="J103" s="25">
        <f>IF(OR($A103="",$F103=""),"",IFERROR(VLOOKUP($F103,'Parámetros'!$A$4:$D$9,4,FALSE),""))</f>
        <v/>
      </c>
      <c r="K103" s="25">
        <f>IF(OR($G103="",$I103="",$J103=""),"",IF($G103&lt;$I103,$G103-$I103,IF($G103&gt;$J103,$G103-$J103,0)))</f>
        <v/>
      </c>
      <c r="L103" s="26">
        <f>IF(OR($G103="",$I103="",$J103=""),"",IF($G103&lt;$I103,"Bajo",IF($G103&gt;$J103,"Alto","Dentro de rango")))</f>
        <v/>
      </c>
      <c r="M103" s="17" t="n"/>
      <c r="N103" s="19" t="n"/>
      <c r="O103" s="27">
        <f>IF(OR($A103="",$B103="",$M103=""),"",IF(OR($M103="Cerrado sin acción",$M103="Servicio registrado"),0,MAX(0,TODAY()-$B103)))</f>
        <v/>
      </c>
      <c r="P103" s="24" t="n"/>
      <c r="Q103" s="26">
        <f>IF($A103="","",IF(COUNTIF($A$4:$A$103,$A103)&gt;1,"Folio duplicado",IF(OR($B103="",$C103="",$D103="",$E103="",$F103="",$G103="",$M103=""),"Completar datos",IF(OR($H103="",$I103="",$J103=""),"Revisar parámetros",IF(OR($L103="Bajo",$L103="Alto"),"Revisar lectura",IF(AND($M103&lt;&gt;"Cerrado sin acción",$M103&lt;&gt;"Servicio registrado",$O103&gt;'Parámetros'!$G$4),"Seguimiento vencido","Sin alerta"))))))</f>
        <v/>
      </c>
    </row>
  </sheetData>
  <autoFilter ref="A3:Q103"/>
  <mergeCells count="1">
    <mergeCell ref="A1:Q1"/>
  </mergeCells>
  <conditionalFormatting sqref="L4:L103">
    <cfRule type="expression" priority="1" dxfId="1">
      <formula>$L4="Dentro de rango"</formula>
    </cfRule>
    <cfRule type="expression" priority="2" dxfId="0">
      <formula>OR($L4="Bajo",$L4="Alto")</formula>
    </cfRule>
  </conditionalFormatting>
  <conditionalFormatting sqref="Q4:Q103">
    <cfRule type="expression" priority="3" dxfId="2">
      <formula>$Q4="Sin alerta"</formula>
    </cfRule>
    <cfRule type="expression" priority="4" dxfId="0">
      <formula>OR($Q4="Folio duplicado",$Q4="Completar datos",$Q4="Revisar parámetros",$Q4="Revisar lectura",$Q4="Seguimiento vencido")</formula>
    </cfRule>
  </conditionalFormatting>
  <conditionalFormatting sqref="A4:A103">
    <cfRule type="expression" priority="5" dxfId="0">
      <formula>AND($A4&lt;&gt;"",COUNTIF($A$4:$A$103,$A4)&gt;1)</formula>
    </cfRule>
  </conditionalFormatting>
  <dataValidations count="6">
    <dataValidation sqref="A4:A103" showDropDown="0" showInputMessage="0" showErrorMessage="0" allowBlank="0" errorTitle="Folio no válido" error="Captura un folio de 1 a 30 caracteres." type="textLength" operator="between">
      <formula1>1</formula1>
      <formula2>30</formula2>
    </dataValidation>
    <dataValidation sqref="B4:B103" showDropDown="0" showInputMessage="0" showErrorMessage="0" allowBlank="0" errorTitle="Fecha no válida" error="La fecha debe estar entre la fecha mínima editable y el día de hoy." promptTitle="Fecha de la prueba" prompt="Usa una fecha no futura con formato dd/mm/aaaa." type="date" operator="between">
      <formula1>'Parámetros'!$G$7</formula1>
      <formula2>TODAY()</formula2>
    </dataValidation>
    <dataValidation sqref="F4:F103" showDropDown="0" showInputMessage="0" showErrorMessage="0" allowBlank="0" errorTitle="Prueba no válida" error="Selecciona una prueba de la lista cerrada." type="list">
      <formula1>"Motor apagado,Ralentí sin carga,Ralentí con carga,2000 rpm sin carga,Caída positivo,Caída tierra"</formula1>
    </dataValidation>
    <dataValidation sqref="G4:G103" showDropDown="0" showInputMessage="0" showErrorMessage="0" allowBlank="0" errorTitle="Lectura no válida" error="La lectura debe estar entre los límites generales editables." promptTitle="Lectura capturada" prompt="Captura solo el valor numérico; la unidad se obtiene de Parámetros." type="decimal" operator="between">
      <formula1>'Parámetros'!$G$8</formula1>
      <formula2>'Parámetros'!$G$9</formula2>
    </dataValidation>
    <dataValidation sqref="M4:M103" showDropDown="0" showInputMessage="0" showErrorMessage="0" allowBlank="0" errorTitle="Estado no válido" error="Selecciona un estado de seguimiento de la lista." type="list">
      <formula1>"Pendiente de revisión,Repetir medición,Servicio registrado,Cerrado sin acción"</formula1>
    </dataValidation>
    <dataValidation sqref="P4:P103" showDropDown="0" showInputMessage="0" showErrorMessage="0" allowBlank="0" errorTitle="Importe no válido" error="Captura un importe no negativo dentro del límite editable." type="decimal" operator="between">
      <formula1>0</formula1>
      <formula2>'Parámetros'!$G$10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1" customWidth="1" min="2" max="2"/>
    <col width="17" customWidth="1" min="3" max="3"/>
    <col width="17" customWidth="1" min="4" max="4"/>
    <col width="3" customWidth="1" min="5" max="5"/>
    <col width="29" customWidth="1" min="6" max="6"/>
    <col width="17" customWidth="1" min="7" max="7"/>
    <col width="12" customWidth="1" min="8" max="8"/>
    <col width="42" customWidth="1" min="9" max="9"/>
  </cols>
  <sheetData>
    <row r="1" ht="27" customHeight="1">
      <c r="A1" s="1" t="inlineStr">
        <is>
          <t>Parámetros editables para comparar lecturas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Los rangos son supuestos internos editables. Deben verificarse contra la información aplicable al vehículo, al equipo de medición y al procedimiento del taller.</t>
        </is>
      </c>
    </row>
    <row r="3" ht="32" customHeight="1">
      <c r="A3" s="13" t="inlineStr">
        <is>
          <t>Prueba o condición</t>
        </is>
      </c>
      <c r="B3" s="13" t="inlineStr">
        <is>
          <t>Unidad</t>
        </is>
      </c>
      <c r="C3" s="13" t="inlineStr">
        <is>
          <t>Mínimo esperado</t>
        </is>
      </c>
      <c r="D3" s="13" t="inlineStr">
        <is>
          <t>Máximo esperado</t>
        </is>
      </c>
      <c r="F3" s="13" t="inlineStr">
        <is>
          <t>Parámetro</t>
        </is>
      </c>
      <c r="G3" s="13" t="inlineStr">
        <is>
          <t>Valor editable</t>
        </is>
      </c>
      <c r="H3" s="13" t="inlineStr">
        <is>
          <t>Unidad</t>
        </is>
      </c>
      <c r="I3" s="13" t="inlineStr">
        <is>
          <t>Uso</t>
        </is>
      </c>
    </row>
    <row r="4">
      <c r="A4" s="7" t="inlineStr">
        <is>
          <t>Motor apagado</t>
        </is>
      </c>
      <c r="B4" s="28" t="inlineStr">
        <is>
          <t>V</t>
        </is>
      </c>
      <c r="C4" s="29" t="n">
        <v>12.4</v>
      </c>
      <c r="D4" s="29" t="n">
        <v>12.8</v>
      </c>
      <c r="F4" s="22" t="inlineStr">
        <is>
          <t>Días máximos para seguimiento</t>
        </is>
      </c>
      <c r="G4" s="30" t="n">
        <v>3</v>
      </c>
      <c r="H4" s="14" t="inlineStr">
        <is>
          <t>días</t>
        </is>
      </c>
      <c r="I4" s="22" t="inlineStr">
        <is>
          <t>Activa la alerta de seguimiento vencido.</t>
        </is>
      </c>
    </row>
    <row r="5">
      <c r="A5" s="9" t="inlineStr">
        <is>
          <t>Ralentí sin carga</t>
        </is>
      </c>
      <c r="B5" s="28" t="inlineStr">
        <is>
          <t>V</t>
        </is>
      </c>
      <c r="C5" s="29" t="n">
        <v>13.8</v>
      </c>
      <c r="D5" s="29" t="n">
        <v>14.7</v>
      </c>
      <c r="F5" s="26" t="inlineStr">
        <is>
          <t>Inicio del periodo de resumen</t>
        </is>
      </c>
      <c r="G5" s="36" t="n">
        <v>46245</v>
      </c>
      <c r="H5" s="15" t="inlineStr">
        <is>
          <t>fecha</t>
        </is>
      </c>
      <c r="I5" s="26" t="inlineStr">
        <is>
          <t>Inicio inclusivo del corte.</t>
        </is>
      </c>
    </row>
    <row r="6">
      <c r="A6" s="7" t="inlineStr">
        <is>
          <t>Ralentí con carga</t>
        </is>
      </c>
      <c r="B6" s="28" t="inlineStr">
        <is>
          <t>V</t>
        </is>
      </c>
      <c r="C6" s="29" t="n">
        <v>13.5</v>
      </c>
      <c r="D6" s="29" t="n">
        <v>14.5</v>
      </c>
      <c r="F6" s="22" t="inlineStr">
        <is>
          <t>Fin del periodo de resumen</t>
        </is>
      </c>
      <c r="G6" s="36" t="n">
        <v>46275</v>
      </c>
      <c r="H6" s="14" t="inlineStr">
        <is>
          <t>fecha</t>
        </is>
      </c>
      <c r="I6" s="22" t="inlineStr">
        <is>
          <t>Fin inclusivo del corte.</t>
        </is>
      </c>
    </row>
    <row r="7">
      <c r="A7" s="9" t="inlineStr">
        <is>
          <t>2000 rpm sin carga</t>
        </is>
      </c>
      <c r="B7" s="28" t="inlineStr">
        <is>
          <t>V</t>
        </is>
      </c>
      <c r="C7" s="29" t="n">
        <v>13.8</v>
      </c>
      <c r="D7" s="29" t="n">
        <v>14.8</v>
      </c>
      <c r="F7" s="26" t="inlineStr">
        <is>
          <t>Fecha mínima de captura</t>
        </is>
      </c>
      <c r="G7" s="36" t="n">
        <v>44197</v>
      </c>
      <c r="H7" s="15" t="inlineStr">
        <is>
          <t>fecha</t>
        </is>
      </c>
      <c r="I7" s="26" t="inlineStr">
        <is>
          <t>Límite inferior para validar fechas de prueba.</t>
        </is>
      </c>
    </row>
    <row r="8">
      <c r="A8" s="7" t="inlineStr">
        <is>
          <t>Caída positivo</t>
        </is>
      </c>
      <c r="B8" s="28" t="inlineStr">
        <is>
          <t>V</t>
        </is>
      </c>
      <c r="C8" s="29" t="n">
        <v>0</v>
      </c>
      <c r="D8" s="29" t="n">
        <v>0.3</v>
      </c>
      <c r="F8" s="22" t="inlineStr">
        <is>
          <t>Lectura mínima de captura</t>
        </is>
      </c>
      <c r="G8" s="29" t="n">
        <v>0</v>
      </c>
      <c r="H8" s="14" t="inlineStr">
        <is>
          <t>general</t>
        </is>
      </c>
      <c r="I8" s="22" t="inlineStr">
        <is>
          <t>Límite administrativo de captura.</t>
        </is>
      </c>
    </row>
    <row r="9">
      <c r="A9" s="9" t="inlineStr">
        <is>
          <t>Caída tierra</t>
        </is>
      </c>
      <c r="B9" s="28" t="inlineStr">
        <is>
          <t>V</t>
        </is>
      </c>
      <c r="C9" s="29" t="n">
        <v>0</v>
      </c>
      <c r="D9" s="29" t="n">
        <v>0.2</v>
      </c>
      <c r="F9" s="26" t="inlineStr">
        <is>
          <t>Lectura máxima de captura</t>
        </is>
      </c>
      <c r="G9" s="29" t="n">
        <v>1000</v>
      </c>
      <c r="H9" s="15" t="inlineStr">
        <is>
          <t>general</t>
        </is>
      </c>
      <c r="I9" s="26" t="inlineStr">
        <is>
          <t>Límite administrativo de captura.</t>
        </is>
      </c>
    </row>
    <row r="10">
      <c r="F10" s="22" t="inlineStr">
        <is>
          <t>Importe máximo de captura</t>
        </is>
      </c>
      <c r="G10" s="32" t="n">
        <v>1000000</v>
      </c>
      <c r="H10" s="14" t="inlineStr">
        <is>
          <t>MXN</t>
        </is>
      </c>
      <c r="I10" s="22" t="inlineStr">
        <is>
          <t>Límite administrativo de captura.</t>
        </is>
      </c>
    </row>
  </sheetData>
  <autoFilter ref="A3:D9"/>
  <mergeCells count="1">
    <mergeCell ref="A1:I1"/>
  </mergeCells>
  <conditionalFormatting sqref="A4:D9">
    <cfRule type="expression" priority="1" dxfId="0">
      <formula>AND($C4&lt;&gt;"",$D4&lt;&gt;"",$D4&lt;$C4)</formula>
    </cfRule>
  </conditionalFormatting>
  <conditionalFormatting sqref="F5:I6">
    <cfRule type="expression" priority="2" dxfId="0">
      <formula>AND($G$5&lt;&gt;"",$G$6&lt;&gt;"",$G$5&gt;$G$6)</formula>
    </cfRule>
  </conditionalFormatting>
  <conditionalFormatting sqref="F8:I9">
    <cfRule type="expression" priority="3" dxfId="0">
      <formula>AND($G$8&lt;&gt;"",$G$9&lt;&gt;"",$G$8&gt;$G$9)</formula>
    </cfRule>
  </conditionalFormatting>
  <dataValidations count="5">
    <dataValidation sqref="C4:D9" showDropDown="0" showInputMessage="0" showErrorMessage="0" allowBlank="0" errorTitle="Rango no válido" error="Captura un número entre 0 y 1000 y verifica que el mínimo no exceda al máximo." promptTitle="Umbral editable" prompt="Ajusta este supuesto con la referencia aplicable al vehículo y al procedimiento." type="decimal" operator="between">
      <formula1>0</formula1>
      <formula2>1000</formula2>
    </dataValidation>
    <dataValidation sqref="G4" showDropDown="0" showInputMessage="0" showErrorMessage="0" allowBlank="0" errorTitle="Plazo no válido" error="Captura un plazo entero de 1 a 365 días." type="whole" operator="between">
      <formula1>1</formula1>
      <formula2>365</formula2>
    </dataValidation>
    <dataValidation sqref="G5:G7" showDropDown="0" showInputMessage="0" showErrorMessage="0" allowBlank="0" errorTitle="Fecha no válida" error="Captura una fecha válida dentro de los últimos cinco años y no posterior a hoy." type="date" operator="between">
      <formula1>DATE(YEAR(TODAY())-5,1,1)</formula1>
      <formula2>TODAY()</formula2>
    </dataValidation>
    <dataValidation sqref="G8:G9" showDropDown="0" showInputMessage="0" showErrorMessage="0" allowBlank="0" errorTitle="Límite no válido" error="Captura un número entre 0 y 1000000." type="decimal" operator="between">
      <formula1>0</formula1>
      <formula2>1000000</formula2>
    </dataValidation>
    <dataValidation sqref="G10" showDropDown="0" showInputMessage="0" showErrorMessage="0" allowBlank="0" errorTitle="Importe no válido" error="Captura un importe entre 0 y 10000000 MXN.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54" customWidth="1" min="2" max="2"/>
    <col width="44" customWidth="1" min="3" max="3"/>
    <col width="48" customWidth="1" min="4" max="4"/>
  </cols>
  <sheetData>
    <row r="1" ht="27" customHeight="1">
      <c r="A1" s="1" t="inlineStr">
        <is>
          <t>Indicaciones de uso y significado de alertas</t>
        </is>
      </c>
      <c r="B1" s="2" t="n"/>
      <c r="C1" s="2" t="n"/>
      <c r="D1" s="3" t="n"/>
    </row>
    <row r="2" ht="28" customHeight="1">
      <c r="A2" s="4" t="inlineStr">
        <is>
          <t>Este libro apoya una comparación administrativa de lecturas; no sustituye procedimientos, manuales, criterios profesionales ni una evaluación técnica del vehículo.</t>
        </is>
      </c>
    </row>
    <row r="3" ht="32" customHeight="1">
      <c r="A3" s="13" t="inlineStr">
        <is>
          <t>Color o mensaje</t>
        </is>
      </c>
      <c r="B3" s="13" t="inlineStr">
        <is>
          <t>Dato que se debe revisar</t>
        </is>
      </c>
      <c r="C3" s="13" t="inlineStr">
        <is>
          <t>Acción sugerida</t>
        </is>
      </c>
      <c r="D3" s="13" t="inlineStr">
        <is>
          <t>Alcance</t>
        </is>
      </c>
    </row>
    <row r="4" ht="58" customHeight="1">
      <c r="A4" s="22" t="inlineStr">
        <is>
          <t>Amarillo</t>
        </is>
      </c>
      <c r="B4" s="22" t="inlineStr">
        <is>
          <t>Folio, fecha, vehículo ficticio, responsable, prueba, lectura, estado, nota e importe.</t>
        </is>
      </c>
      <c r="C4" s="22" t="inlineStr">
        <is>
          <t>Capturar o corregir únicamente datos de entrada.</t>
        </is>
      </c>
      <c r="D4" s="22" t="inlineStr">
        <is>
          <t>Identifica celdas editables; no expresa un resultado.</t>
        </is>
      </c>
    </row>
    <row r="5" ht="58" customHeight="1">
      <c r="A5" s="26" t="inlineStr">
        <is>
          <t>Verde azulado: Dentro de rango</t>
        </is>
      </c>
      <c r="B5" s="26" t="inlineStr">
        <is>
          <t>Lectura, unidad y límites mínimo y máximo.</t>
        </is>
      </c>
      <c r="C5" s="26" t="inlineStr">
        <is>
          <t>Confirmar que la prueba y los parámetros elegidos correspondan al caso.</t>
        </is>
      </c>
      <c r="D5" s="26" t="inlineStr">
        <is>
          <t>Solo indica coincidencia matemática con el rango editable.</t>
        </is>
      </c>
    </row>
    <row r="6" ht="58" customHeight="1">
      <c r="A6" s="22" t="inlineStr">
        <is>
          <t>Rojo: Bajo o Alto</t>
        </is>
      </c>
      <c r="B6" s="22" t="inlineStr">
        <is>
          <t>Lectura, condición de prueba, unidad, mínimo y máximo.</t>
        </is>
      </c>
      <c r="C6" s="22" t="inlineStr">
        <is>
          <t>Revisar la captura y aplicar el procedimiento interno que corresponda.</t>
        </is>
      </c>
      <c r="D6" s="22" t="inlineStr">
        <is>
          <t>No constituye un diagnóstico ni garantiza una condición técnica.</t>
        </is>
      </c>
    </row>
    <row r="7" ht="58" customHeight="1">
      <c r="A7" s="26" t="inlineStr">
        <is>
          <t>Rojo: Completar datos</t>
        </is>
      </c>
      <c r="B7" s="26" t="inlineStr">
        <is>
          <t>Columnas B a G y estado de seguimiento.</t>
        </is>
      </c>
      <c r="C7" s="26" t="inlineStr">
        <is>
          <t>Completar los campos faltantes antes de interpretar la comparación.</t>
        </is>
      </c>
      <c r="D7" s="26" t="inlineStr">
        <is>
          <t>La alerta se genera por celdas vacías comprobables.</t>
        </is>
      </c>
    </row>
    <row r="8" ht="58" customHeight="1">
      <c r="A8" s="22" t="inlineStr">
        <is>
          <t>Rojo: Folio duplicado</t>
        </is>
      </c>
      <c r="B8" s="22" t="inlineStr">
        <is>
          <t>Folio ficticio en toda la tabla.</t>
        </is>
      </c>
      <c r="C8" s="22" t="inlineStr">
        <is>
          <t>Corregir el folio o confirmar si se registró dos veces la misma operación.</t>
        </is>
      </c>
      <c r="D8" s="22" t="inlineStr">
        <is>
          <t>Solo controla duplicidad textual dentro del libro.</t>
        </is>
      </c>
    </row>
    <row r="9" ht="58" customHeight="1">
      <c r="A9" s="26" t="inlineStr">
        <is>
          <t>Rojo: Revisar parámetros</t>
        </is>
      </c>
      <c r="B9" s="26" t="inlineStr">
        <is>
          <t>Nombre de prueba, unidad, mínimo y máximo de Parámetros.</t>
        </is>
      </c>
      <c r="C9" s="26" t="inlineStr">
        <is>
          <t>Restablecer o completar el renglón que alimenta la búsqueda.</t>
        </is>
      </c>
      <c r="D9" s="26" t="inlineStr">
        <is>
          <t>La búsqueda usa coincidencia exacta y queda vacía si no encuentra datos.</t>
        </is>
      </c>
    </row>
    <row r="10" ht="58" customHeight="1">
      <c r="A10" s="22" t="inlineStr">
        <is>
          <t>Rojo: Seguimiento vencido</t>
        </is>
      </c>
      <c r="B10" s="22" t="inlineStr">
        <is>
          <t>Fecha, estado, días abiertos y plazo editable.</t>
        </is>
      </c>
      <c r="C10" s="22" t="inlineStr">
        <is>
          <t>Actualizar el estado o atender el seguimiento según el proceso del taller.</t>
        </is>
      </c>
      <c r="D10" s="22" t="inlineStr">
        <is>
          <t>Es una alerta administrativa basada en fechas.</t>
        </is>
      </c>
    </row>
    <row r="11" ht="58" customHeight="1">
      <c r="A11" s="26" t="inlineStr">
        <is>
          <t>Sin alerta</t>
        </is>
      </c>
      <c r="B11" s="26" t="inlineStr">
        <is>
          <t>Folio, campos obligatorios, resultado, estado y plazo.</t>
        </is>
      </c>
      <c r="C11" s="26" t="inlineStr">
        <is>
          <t>Continuar con el control administrativo normal.</t>
        </is>
      </c>
      <c r="D11" s="26" t="inlineStr">
        <is>
          <t>No significa aprobación técnica, normativa ni contractual.</t>
        </is>
      </c>
    </row>
    <row r="12"/>
    <row r="13"/>
    <row r="14" ht="32" customHeight="1">
      <c r="A14" s="13" t="inlineStr">
        <is>
          <t>Cálculo</t>
        </is>
      </c>
      <c r="B14" s="13" t="inlineStr">
        <is>
          <t>Origen y comportamiento</t>
        </is>
      </c>
      <c r="C14" s="13" t="inlineStr">
        <is>
          <t>Cobertura</t>
        </is>
      </c>
      <c r="D14" s="13" t="inlineStr">
        <is>
          <t>Revisión práctica</t>
        </is>
      </c>
    </row>
    <row r="15" ht="58" customHeight="1">
      <c r="A15" s="26" t="inlineStr">
        <is>
          <t>Unidad y límites</t>
        </is>
      </c>
      <c r="B15" s="26" t="inlineStr">
        <is>
          <t>H:J usan VLOOKUP con la prueba de F y la tabla A4:D9 de Parámetros.</t>
        </is>
      </c>
      <c r="C15" s="26" t="inlineStr">
        <is>
          <t>Pruebas, filas 4 a 103.</t>
        </is>
      </c>
      <c r="D15" s="26" t="inlineStr">
        <is>
          <t>Las filas 4, 53 y 103 quedan vacías si falta folio o prueba.</t>
        </is>
      </c>
    </row>
    <row r="16" ht="58" customHeight="1">
      <c r="A16" s="22" t="inlineStr">
        <is>
          <t>Diferencia</t>
        </is>
      </c>
      <c r="B16" s="22" t="inlineStr">
        <is>
          <t>K resta G contra I o J solo cuando la lectura está fuera del intervalo; dentro muestra 0.00.</t>
        </is>
      </c>
      <c r="C16" s="22" t="inlineStr">
        <is>
          <t>Pruebas, filas 4 a 103.</t>
        </is>
      </c>
      <c r="D16" s="22" t="inlineStr">
        <is>
          <t>No opera sobre observaciones, responsables ni estados.</t>
        </is>
      </c>
    </row>
    <row r="17" ht="58" customHeight="1">
      <c r="A17" s="26" t="inlineStr">
        <is>
          <t>Resultado</t>
        </is>
      </c>
      <c r="B17" s="26" t="inlineStr">
        <is>
          <t>L compara la lectura G con los límites I y J y devuelve Bajo, Alto o Dentro de rango.</t>
        </is>
      </c>
      <c r="C17" s="26" t="inlineStr">
        <is>
          <t>Pruebas, filas 4 a 103.</t>
        </is>
      </c>
      <c r="D17" s="26" t="inlineStr">
        <is>
          <t>Si falta lectura o límite, el resultado queda visualmente vacío.</t>
        </is>
      </c>
    </row>
    <row r="18" ht="58" customHeight="1">
      <c r="A18" s="22" t="inlineStr">
        <is>
          <t>Plazo</t>
        </is>
      </c>
      <c r="B18" s="22" t="inlineStr">
        <is>
          <t>O calcula días desde B hasta hoy mientras M permanezca abierto.</t>
        </is>
      </c>
      <c r="C18" s="22" t="inlineStr">
        <is>
          <t>Pruebas, filas 4 a 103.</t>
        </is>
      </c>
      <c r="D18" s="22" t="inlineStr">
        <is>
          <t>Los estados cerrados muestran 0; los registros incompletos quedan vacíos.</t>
        </is>
      </c>
    </row>
    <row r="19" ht="58" customHeight="1">
      <c r="A19" s="26" t="inlineStr">
        <is>
          <t>Importes y porcentajes</t>
        </is>
      </c>
      <c r="B19" s="26" t="inlineStr">
        <is>
          <t>Resumen usa SUMIFS sobre P y protege la división del porcentaje con IFERROR.</t>
        </is>
      </c>
      <c r="C19" s="26" t="inlineStr">
        <is>
          <t>Periodo inclusivo definido en Parámetros.</t>
        </is>
      </c>
      <c r="D19" s="26" t="inlineStr">
        <is>
          <t>Sin periodo o sin lecturas, los resultados no muestran errores.</t>
        </is>
      </c>
    </row>
    <row r="20" ht="58" customHeight="1">
      <c r="A20" s="22" t="inlineStr">
        <is>
          <t>Alertas</t>
        </is>
      </c>
      <c r="B20" s="22" t="inlineStr">
        <is>
          <t>Q comprueba duplicados, faltantes, búsquedas, rango y plazo en ese orden.</t>
        </is>
      </c>
      <c r="C20" s="22" t="inlineStr">
        <is>
          <t>Pruebas, filas 4 a 103.</t>
        </is>
      </c>
      <c r="D20" s="22" t="inlineStr">
        <is>
          <t>La primera, intermedia y última fila preparada contienen la misma lógica relativa.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Brújula</dc:creator>
  <dc:title xmlns:dc="http://purl.org/dc/elements/1.1/">Comparativo administrativo del sistema de carga</dc:title>
  <dc:subject xmlns:dc="http://purl.org/dc/elements/1.1/">Registro y comparación de lecturas contra rangos editables</dc:subject>
  <dcterms:created xmlns:dcterms="http://purl.org/dc/terms/" xmlns:xsi="http://www.w3.org/2001/XMLSchema-instance" xsi:type="dcterms:W3CDTF">2026-09-10T04:32:48Z</dcterms:created>
  <dcterms:modified xmlns:dcterms="http://purl.org/dc/terms/" xmlns:xsi="http://www.w3.org/2001/XMLSchema-instance" xsi:type="dcterms:W3CDTF">2026-09-10T04:32:49+00:00Z</dcterms:modified>
</cp:coreProperties>
</file>