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Catálogos" sheetId="3" state="visible" r:id="rId3"/>
  </sheets>
  <definedNames>
    <definedName name="_xlnm._FilterDatabase" localSheetId="1" hidden="1">'Inspecciones'!$A$6:$T$116</definedName>
    <definedName name="_xlnm._FilterDatabase" localSheetId="2" hidden="1">'Catálogos'!$A$2:$G$12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dd/mm/yyyy"/>
    <numFmt numFmtId="166" formatCode="0 &quot;km&quot;"/>
    <numFmt numFmtId="167" formatCode="0.0 &quot;mm&quot;"/>
    <numFmt numFmtId="168" formatCode="0 &quot;día(s)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BD3A24"/>
      <sz val="10"/>
    </font>
    <font>
      <name val="Calibri"/>
      <b val="1"/>
      <color rgb="00FFFFFF"/>
      <sz val="11"/>
    </font>
    <font>
      <name val="Calibri"/>
      <b val="1"/>
      <color rgb="00222222"/>
      <sz val="10"/>
    </font>
    <font>
      <name val="Calibri"/>
      <color rgb="00222222"/>
      <sz val="10"/>
    </font>
    <font>
      <name val="Calibri"/>
      <b val="1"/>
      <color rgb="000E7C86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4CCCC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E7E9EB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0E7C86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1" fontId="6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top" wrapText="1"/>
    </xf>
    <xf numFmtId="0" fontId="5" fillId="8" borderId="1" applyAlignment="1" applyProtection="1" pivotButton="0" quotePrefix="0" xfId="0">
      <alignment horizontal="left" vertical="center"/>
      <protection locked="0" hidden="0"/>
    </xf>
    <xf numFmtId="165" fontId="5" fillId="8" borderId="1" applyAlignment="1" applyProtection="1" pivotButton="0" quotePrefix="0" xfId="0">
      <alignment horizontal="center" vertical="center"/>
      <protection locked="0" hidden="0"/>
    </xf>
    <xf numFmtId="166" fontId="5" fillId="8" borderId="1" applyAlignment="1" applyProtection="1" pivotButton="0" quotePrefix="0" xfId="0">
      <alignment horizontal="left" vertical="center"/>
      <protection locked="0" hidden="0"/>
    </xf>
    <xf numFmtId="0" fontId="5" fillId="8" borderId="1" applyAlignment="1" applyProtection="1" pivotButton="0" quotePrefix="0" xfId="0">
      <alignment horizontal="left" vertical="top" wrapText="1"/>
      <protection locked="0" hidden="0"/>
    </xf>
    <xf numFmtId="167" fontId="5" fillId="8" borderId="1" applyAlignment="1" applyProtection="1" pivotButton="0" quotePrefix="0" xfId="0">
      <alignment horizontal="left" vertical="center"/>
      <protection locked="0" hidden="0"/>
    </xf>
    <xf numFmtId="165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 wrapText="1"/>
    </xf>
    <xf numFmtId="0" fontId="5" fillId="8" borderId="1" applyAlignment="1" applyProtection="1" pivotButton="0" quotePrefix="0" xfId="0">
      <alignment horizontal="center" vertical="center"/>
      <protection locked="0" hidden="0"/>
    </xf>
    <xf numFmtId="168" fontId="5" fillId="8" borderId="1" applyAlignment="1" applyProtection="1" pivotButton="0" quotePrefix="0" xfId="0">
      <alignment horizontal="center" vertical="center"/>
      <protection locked="0" hidden="0"/>
    </xf>
    <xf numFmtId="0" fontId="0" fillId="5" borderId="1" pivotButton="0" quotePrefix="0" xfId="0"/>
    <xf numFmtId="0" fontId="0" fillId="7" borderId="1" pivotButton="0" quotePrefix="0" xfId="0"/>
    <xf numFmtId="0" fontId="7" fillId="9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5" fontId="5" fillId="8" borderId="1" applyAlignment="1" applyProtection="1" pivotButton="0" quotePrefix="0" xfId="0">
      <alignment horizontal="center" vertical="center"/>
      <protection locked="0" hidden="0"/>
    </xf>
    <xf numFmtId="166" fontId="5" fillId="8" borderId="1" applyAlignment="1" applyProtection="1" pivotButton="0" quotePrefix="0" xfId="0">
      <alignment horizontal="left" vertical="center"/>
      <protection locked="0" hidden="0"/>
    </xf>
    <xf numFmtId="167" fontId="5" fillId="8" borderId="1" applyAlignment="1" applyProtection="1" pivotButton="0" quotePrefix="0" xfId="0">
      <alignment horizontal="left" vertical="center"/>
      <protection locked="0" hidden="0"/>
    </xf>
    <xf numFmtId="165" fontId="5" fillId="6" borderId="1" applyAlignment="1" pivotButton="0" quotePrefix="0" xfId="0">
      <alignment horizontal="center" vertical="center"/>
    </xf>
    <xf numFmtId="168" fontId="5" fillId="8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5">
    <dxf>
      <font>
        <name val="Calibri"/>
        <b val="1"/>
        <color rgb="00BD3A24"/>
        <sz val="10"/>
      </font>
      <fill>
        <patternFill patternType="solid">
          <fgColor rgb="00FCE4D6"/>
        </patternFill>
      </fill>
    </dxf>
    <dxf>
      <font>
        <name val="Calibri"/>
        <b val="1"/>
        <color rgb="000E7C86"/>
        <sz val="10"/>
      </font>
      <fill>
        <patternFill patternType="solid">
          <fgColor rgb="00E2F0D9"/>
        </patternFill>
      </fill>
    </dxf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BD3A24"/>
        <sz val="10"/>
      </font>
      <fill>
        <patternFill patternType="solid">
          <fgColor rgb="00FFF2CC"/>
        </patternFill>
      </fill>
    </dxf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Inspecciones" displayName="tInspecciones" ref="A6:T116" headerRowCount="1">
  <autoFilter ref="A6:T116"/>
  <tableColumns count="20">
    <tableColumn id="1" name="Folio"/>
    <tableColumn id="2" name="Fecha de inspección"/>
    <tableColumn id="3" name="Unidad"/>
    <tableColumn id="4" name="Kilometraje"/>
    <tableColumn id="5" name="Eje"/>
    <tableColumn id="6" name="Lado"/>
    <tableColumn id="7" name="Componente"/>
    <tableColumn id="8" name="Tipo de hallazgo"/>
    <tableColumn id="9" name="Evidencia observada"/>
    <tableColumn id="10" name="Holgura medida (mm)"/>
    <tableColumn id="11" name="Ruido reproducible"/>
    <tableColumn id="12" name="Severidad operativa"/>
    <tableColumn id="13" name="Acción propuesta"/>
    <tableColumn id="14" name="Fecha objetivo"/>
    <tableColumn id="15" name="Estado"/>
    <tableColumn id="16" name="Fecha de cierre"/>
    <tableColumn id="17" name="Observaciones"/>
    <tableColumn id="18" name="Días abiertos"/>
    <tableColumn id="19" name="Integridad"/>
    <tableColumn id="20" name="Control de foli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4" customWidth="1" min="3" max="3"/>
    <col width="29" customWidth="1" min="4" max="4"/>
    <col width="16" customWidth="1" min="5" max="5"/>
    <col width="4" customWidth="1" min="6" max="6"/>
  </cols>
  <sheetData>
    <row r="1" ht="28" customHeight="1">
      <c r="A1" s="1" t="inlineStr">
        <is>
          <t>Resumen operativo de inspecciones de suspensión</t>
        </is>
      </c>
      <c r="B1" s="27" t="n"/>
      <c r="C1" s="27" t="n"/>
      <c r="D1" s="27" t="n"/>
      <c r="E1" s="27" t="n"/>
      <c r="F1" s="28" t="n"/>
    </row>
    <row r="2" ht="30" customHeight="1">
      <c r="A2" s="2" t="inlineStr">
        <is>
          <t>Registro interno de observaciones. No sustituye una evaluación técnica especializada ni acredita condiciones de seguridad.</t>
        </is>
      </c>
      <c r="B2" s="2" t="n"/>
      <c r="C2" s="2" t="n"/>
      <c r="D2" s="2" t="n"/>
      <c r="E2" s="2" t="n"/>
      <c r="F2" s="2" t="n"/>
    </row>
    <row r="3" ht="28" customHeight="1">
      <c r="A3" s="3" t="inlineStr">
        <is>
          <t>Prioridades abiertas</t>
        </is>
      </c>
      <c r="B3" s="3" t="inlineStr">
        <is>
          <t>Resultado</t>
        </is>
      </c>
      <c r="D3" s="3" t="inlineStr">
        <is>
          <t>Control de seguimiento</t>
        </is>
      </c>
      <c r="E3" s="3" t="inlineStr">
        <is>
          <t>Resultado</t>
        </is>
      </c>
    </row>
    <row r="4">
      <c r="A4" s="4" t="inlineStr">
        <is>
          <t>Total capturado</t>
        </is>
      </c>
      <c r="B4" s="5">
        <f>COUNTIF(Inspecciones!$A$7:$A$116,"&lt;&gt;")</f>
        <v/>
      </c>
      <c r="D4" s="4" t="inlineStr">
        <is>
          <t>Estado Pendiente</t>
        </is>
      </c>
      <c r="E4" s="5">
        <f>COUNTIF(Inspecciones!$O$7:$O$116,"Pendiente")</f>
        <v/>
      </c>
    </row>
    <row r="5">
      <c r="A5" s="6" t="inlineStr">
        <is>
          <t>Abiertos con severidad Alta</t>
        </is>
      </c>
      <c r="B5" s="5">
        <f>COUNTIFS(Inspecciones!$A$7:$A$116,"&lt;&gt;",Inspecciones!$L$7:$L$116,"Alta",Inspecciones!$O$7:$O$116,"&lt;&gt;Cerrado")</f>
        <v/>
      </c>
      <c r="D5" s="6" t="inlineStr">
        <is>
          <t>Estado En revisión</t>
        </is>
      </c>
      <c r="E5" s="5">
        <f>COUNTIF(Inspecciones!$O$7:$O$116,"En revisión")</f>
        <v/>
      </c>
    </row>
    <row r="6">
      <c r="A6" s="4" t="inlineStr">
        <is>
          <t>Abiertos con severidad Media</t>
        </is>
      </c>
      <c r="B6" s="5">
        <f>COUNTIFS(Inspecciones!$A$7:$A$116,"&lt;&gt;",Inspecciones!$L$7:$L$116,"Media",Inspecciones!$O$7:$O$116,"&lt;&gt;Cerrado")</f>
        <v/>
      </c>
      <c r="D6" s="4" t="inlineStr">
        <is>
          <t>Estado Cerrado</t>
        </is>
      </c>
      <c r="E6" s="7">
        <f>COUNTIF(Inspecciones!$O$7:$O$116,"Cerrado")</f>
        <v/>
      </c>
    </row>
    <row r="7">
      <c r="A7" s="6" t="inlineStr">
        <is>
          <t>Abiertos con severidad Baja</t>
        </is>
      </c>
      <c r="B7" s="5">
        <f>COUNTIFS(Inspecciones!$A$7:$A$116,"&lt;&gt;",Inspecciones!$L$7:$L$116,"Baja",Inspecciones!$O$7:$O$116,"&lt;&gt;Cerrado")</f>
        <v/>
      </c>
      <c r="D7" s="6" t="inlineStr">
        <is>
          <t>Registros incompletos</t>
        </is>
      </c>
      <c r="E7" s="5">
        <f>COUNTIF(Inspecciones!$S$7:$S$116,"Incompleto")</f>
        <v/>
      </c>
    </row>
    <row r="8">
      <c r="A8" s="4" t="inlineStr">
        <is>
          <t>Fecha objetivo vencida</t>
        </is>
      </c>
      <c r="B8" s="5">
        <f>COUNTIFS(Inspecciones!$A$7:$A$116,"&lt;&gt;",Inspecciones!$N$7:$N$116,"&lt;"&amp;TODAY(),Inspecciones!$N$7:$N$116,"&lt;&gt;",Inspecciones!$O$7:$O$116,"&lt;&gt;Cerrado")</f>
        <v/>
      </c>
      <c r="D8" s="4" t="inlineStr">
        <is>
          <t>Falta fecha de cierre</t>
        </is>
      </c>
      <c r="E8" s="5">
        <f>COUNTIF(Inspecciones!$S$7:$S$116,"Falta cierre")</f>
        <v/>
      </c>
    </row>
    <row r="9">
      <c r="A9" s="6" t="inlineStr">
        <is>
          <t>Porcentaje completo</t>
        </is>
      </c>
      <c r="B9" s="8">
        <f>IFERROR(COUNTIF(Inspecciones!$S$7:$S$116,"Completo")/COUNTIF(Inspecciones!$A$7:$A$116,"&lt;&gt;"),0)</f>
        <v/>
      </c>
      <c r="D9" s="6" t="inlineStr">
        <is>
          <t>Folios duplicados</t>
        </is>
      </c>
      <c r="E9" s="5">
        <f>COUNTIF(Inspecciones!$T$7:$T$116,"Folio duplicado")</f>
        <v/>
      </c>
    </row>
    <row r="10"/>
    <row r="11" ht="36" customHeight="1">
      <c r="A11" s="9" t="inlineStr">
        <is>
          <t>Los conteos apoyan la priorización interna y dependen de la severidad, acción y estado seleccionados por el usuario; no emiten un diagnóstico automotriz.</t>
        </is>
      </c>
    </row>
  </sheetData>
  <mergeCells count="1">
    <mergeCell ref="A1:F1"/>
  </mergeCells>
  <conditionalFormatting sqref="B8">
    <cfRule type="expression" priority="1" dxfId="0">
      <formula>B8&gt;0</formula>
    </cfRule>
  </conditionalFormatting>
  <conditionalFormatting sqref="B9">
    <cfRule type="expression" priority="2" dxfId="1">
      <formula>B9=1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9" customWidth="1" min="3" max="3"/>
    <col width="14" customWidth="1" min="4" max="4"/>
    <col width="13" customWidth="1" min="5" max="5"/>
    <col width="13" customWidth="1" min="6" max="6"/>
    <col width="24" customWidth="1" min="7" max="7"/>
    <col width="21" customWidth="1" min="8" max="8"/>
    <col width="41" customWidth="1" min="9" max="9"/>
    <col width="18" customWidth="1" min="10" max="10"/>
    <col width="18" customWidth="1" min="11" max="11"/>
    <col width="19" customWidth="1" min="12" max="12"/>
    <col width="25" customWidth="1" min="13" max="13"/>
    <col width="16" customWidth="1" min="14" max="14"/>
    <col width="15" customWidth="1" min="15" max="15"/>
    <col width="16" customWidth="1" min="16" max="16"/>
    <col width="35" customWidth="1" min="17" max="17"/>
    <col width="14" customWidth="1" min="18" max="18"/>
    <col width="16" customWidth="1" min="19" max="19"/>
    <col width="19" customWidth="1" min="20" max="20"/>
  </cols>
  <sheetData>
    <row r="1" ht="30" customHeight="1">
      <c r="A1" s="1" t="inlineStr">
        <is>
          <t>Diagnóstico de suspensión en Excel — registro estructurado de inspección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8" t="n"/>
    </row>
    <row r="2" ht="30" customHeight="1">
      <c r="A2" s="2" t="inlineStr">
        <is>
          <t>Registro interno de observaciones. No sustituye una evaluación técnica especializada ni acredita condiciones de seguridad.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10" t="inlineStr">
        <is>
          <t>Ejemplos y unidades identificados como ficticios. Las celdas amarillas son de captura; las grises contienen fórmulas de seguimiento.</t>
        </is>
      </c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</row>
    <row r="4" ht="28" customHeight="1">
      <c r="A4" s="11" t="inlineStr">
        <is>
          <t>Alcance</t>
        </is>
      </c>
      <c r="B4" s="12" t="inlineStr">
        <is>
          <t>Registrar evidencia observada y controlar el cierre. La severidad y la acción son seleccionadas por el usuario.</t>
        </is>
      </c>
    </row>
    <row r="5" ht="28" customHeight="1">
      <c r="A5" s="11" t="inlineStr">
        <is>
          <t>Campos opcionales</t>
        </is>
      </c>
      <c r="B5" s="12" t="inlineStr">
        <is>
          <t>Holgura medida y observaciones. La fecha de cierre se captura cuando corresponda.</t>
        </is>
      </c>
    </row>
    <row r="6" ht="38" customHeight="1">
      <c r="A6" s="3" t="inlineStr">
        <is>
          <t>Folio</t>
        </is>
      </c>
      <c r="B6" s="3" t="inlineStr">
        <is>
          <t>Fecha de inspección</t>
        </is>
      </c>
      <c r="C6" s="3" t="inlineStr">
        <is>
          <t>Unidad</t>
        </is>
      </c>
      <c r="D6" s="3" t="inlineStr">
        <is>
          <t>Kilometraje</t>
        </is>
      </c>
      <c r="E6" s="3" t="inlineStr">
        <is>
          <t>Eje</t>
        </is>
      </c>
      <c r="F6" s="3" t="inlineStr">
        <is>
          <t>Lado</t>
        </is>
      </c>
      <c r="G6" s="3" t="inlineStr">
        <is>
          <t>Componente</t>
        </is>
      </c>
      <c r="H6" s="3" t="inlineStr">
        <is>
          <t>Tipo de hallazgo</t>
        </is>
      </c>
      <c r="I6" s="3" t="inlineStr">
        <is>
          <t>Evidencia observada</t>
        </is>
      </c>
      <c r="J6" s="3" t="inlineStr">
        <is>
          <t>Holgura medida (mm)</t>
        </is>
      </c>
      <c r="K6" s="3" t="inlineStr">
        <is>
          <t>Ruido reproducible</t>
        </is>
      </c>
      <c r="L6" s="3" t="inlineStr">
        <is>
          <t>Severidad operativa</t>
        </is>
      </c>
      <c r="M6" s="3" t="inlineStr">
        <is>
          <t>Acción propuesta</t>
        </is>
      </c>
      <c r="N6" s="3" t="inlineStr">
        <is>
          <t>Fecha objetivo</t>
        </is>
      </c>
      <c r="O6" s="3" t="inlineStr">
        <is>
          <t>Estado</t>
        </is>
      </c>
      <c r="P6" s="3" t="inlineStr">
        <is>
          <t>Fecha de cierre</t>
        </is>
      </c>
      <c r="Q6" s="3" t="inlineStr">
        <is>
          <t>Observaciones</t>
        </is>
      </c>
      <c r="R6" s="3" t="inlineStr">
        <is>
          <t>Días abiertos</t>
        </is>
      </c>
      <c r="S6" s="3" t="inlineStr">
        <is>
          <t>Integridad</t>
        </is>
      </c>
      <c r="T6" s="3" t="inlineStr">
        <is>
          <t>Control de folio</t>
        </is>
      </c>
    </row>
    <row r="7" ht="42" customHeight="1">
      <c r="A7" s="13" t="inlineStr">
        <is>
          <t>SUS-FICT-001</t>
        </is>
      </c>
      <c r="B7" s="29" t="n">
        <v>46266</v>
      </c>
      <c r="C7" s="13" t="inlineStr">
        <is>
          <t>UNIDAD-FICT-A</t>
        </is>
      </c>
      <c r="D7" s="30" t="n">
        <v>48200</v>
      </c>
      <c r="E7" s="13" t="inlineStr">
        <is>
          <t>Delantero</t>
        </is>
      </c>
      <c r="F7" s="13" t="inlineStr">
        <is>
          <t>Izquierdo</t>
        </is>
      </c>
      <c r="G7" s="13" t="inlineStr">
        <is>
          <t>Buje</t>
        </is>
      </c>
      <c r="H7" s="13" t="inlineStr">
        <is>
          <t>Desgaste visible</t>
        </is>
      </c>
      <c r="I7" s="16" t="inlineStr">
        <is>
          <t>Grietas superficiales observadas en el buje.</t>
        </is>
      </c>
      <c r="J7" s="31" t="n"/>
      <c r="K7" s="13" t="inlineStr">
        <is>
          <t>No</t>
        </is>
      </c>
      <c r="L7" s="13" t="inlineStr">
        <is>
          <t>Media</t>
        </is>
      </c>
      <c r="M7" s="13" t="inlineStr">
        <is>
          <t>Monitorear</t>
        </is>
      </c>
      <c r="N7" s="32">
        <f>IF(OR($A7="",$B7="",$L7=""),"",IFERROR($B7+VLOOKUP($L7,'Catálogos'!$J$2:$K$4,2,FALSE),""))</f>
        <v/>
      </c>
      <c r="O7" s="13" t="inlineStr">
        <is>
          <t>Pendiente</t>
        </is>
      </c>
      <c r="P7" s="29" t="n"/>
      <c r="Q7" s="16" t="inlineStr">
        <is>
          <t>Registro de demostración ficticio.</t>
        </is>
      </c>
      <c r="R7" s="19">
        <f>IF(OR($A7="",$B7=""),"",IF($O7="Cerrado",IF($P7="","",$P7-$B7),MAX(0,TODAY()-$B7)))</f>
        <v/>
      </c>
      <c r="S7" s="20">
        <f>IF($A7="","",IF(OR($B7="",$C7="",$D7="",$E7="",$F7="",$G7="",$H7="",$I7="",$K7="",$L7="",$M7="",$O7=""),"Incompleto",IF(AND($O7="Cerrado",$P7=""),"Falta cierre","Completo")))</f>
        <v/>
      </c>
      <c r="T7" s="20">
        <f>IF($A7="","",IF(COUNTIF($A$7:$A$116,$A7)&gt;1,"Folio duplicado",""))</f>
        <v/>
      </c>
    </row>
    <row r="8" ht="42" customHeight="1">
      <c r="A8" s="13" t="inlineStr">
        <is>
          <t>SUS-FICT-002</t>
        </is>
      </c>
      <c r="B8" s="29" t="n">
        <v>46267</v>
      </c>
      <c r="C8" s="13" t="inlineStr">
        <is>
          <t>UNIDAD-FICT-B</t>
        </is>
      </c>
      <c r="D8" s="30" t="n">
        <v>63750</v>
      </c>
      <c r="E8" s="13" t="inlineStr">
        <is>
          <t>Delantero</t>
        </is>
      </c>
      <c r="F8" s="13" t="inlineStr">
        <is>
          <t>Derecho</t>
        </is>
      </c>
      <c r="G8" s="13" t="inlineStr">
        <is>
          <t>Rótula</t>
        </is>
      </c>
      <c r="H8" s="13" t="inlineStr">
        <is>
          <t>Holgura</t>
        </is>
      </c>
      <c r="I8" s="16" t="inlineStr">
        <is>
          <t>Movimiento observable durante la revisión registrada.</t>
        </is>
      </c>
      <c r="J8" s="31" t="n">
        <v>1.2</v>
      </c>
      <c r="K8" s="13" t="inlineStr">
        <is>
          <t>Sí</t>
        </is>
      </c>
      <c r="L8" s="13" t="inlineStr">
        <is>
          <t>Alta</t>
        </is>
      </c>
      <c r="M8" s="13" t="inlineStr">
        <is>
          <t>Revisión especializada</t>
        </is>
      </c>
      <c r="N8" s="32">
        <f>IF(OR($A8="",$B8="",$L8=""),"",IFERROR($B8+VLOOKUP($L8,'Catálogos'!$J$2:$K$4,2,FALSE),""))</f>
        <v/>
      </c>
      <c r="O8" s="13" t="inlineStr">
        <is>
          <t>En revisión</t>
        </is>
      </c>
      <c r="P8" s="29" t="n"/>
      <c r="Q8" s="16" t="inlineStr">
        <is>
          <t>Medición ficticia para demostrar la captura.</t>
        </is>
      </c>
      <c r="R8" s="19">
        <f>IF(OR($A8="",$B8=""),"",IF($O8="Cerrado",IF($P8="","",$P8-$B8),MAX(0,TODAY()-$B8)))</f>
        <v/>
      </c>
      <c r="S8" s="20">
        <f>IF($A8="","",IF(OR($B8="",$C8="",$D8="",$E8="",$F8="",$G8="",$H8="",$I8="",$K8="",$L8="",$M8="",$O8=""),"Incompleto",IF(AND($O8="Cerrado",$P8=""),"Falta cierre","Completo")))</f>
        <v/>
      </c>
      <c r="T8" s="20">
        <f>IF($A8="","",IF(COUNTIF($A$7:$A$116,$A8)&gt;1,"Folio duplicado",""))</f>
        <v/>
      </c>
    </row>
    <row r="9" ht="42" customHeight="1">
      <c r="A9" s="13" t="inlineStr">
        <is>
          <t>SUS-FICT-003</t>
        </is>
      </c>
      <c r="B9" s="29" t="n">
        <v>46268</v>
      </c>
      <c r="C9" s="13" t="inlineStr">
        <is>
          <t>UNIDAD-FICT-C</t>
        </is>
      </c>
      <c r="D9" s="30" t="n">
        <v>75110</v>
      </c>
      <c r="E9" s="13" t="inlineStr">
        <is>
          <t>Trasero</t>
        </is>
      </c>
      <c r="F9" s="13" t="inlineStr">
        <is>
          <t>Izquierdo</t>
        </is>
      </c>
      <c r="G9" s="13" t="inlineStr">
        <is>
          <t>Amortiguador</t>
        </is>
      </c>
      <c r="H9" s="13" t="inlineStr">
        <is>
          <t>Fuga visible</t>
        </is>
      </c>
      <c r="I9" s="16" t="inlineStr">
        <is>
          <t>Rastro visible de fluido en la carcasa.</t>
        </is>
      </c>
      <c r="J9" s="31" t="n"/>
      <c r="K9" s="13" t="inlineStr">
        <is>
          <t>No</t>
        </is>
      </c>
      <c r="L9" s="13" t="inlineStr">
        <is>
          <t>Alta</t>
        </is>
      </c>
      <c r="M9" s="13" t="inlineStr">
        <is>
          <t>Sustituir</t>
        </is>
      </c>
      <c r="N9" s="32">
        <f>IF(OR($A9="",$B9="",$L9=""),"",IFERROR($B9+VLOOKUP($L9,'Catálogos'!$J$2:$K$4,2,FALSE),""))</f>
        <v/>
      </c>
      <c r="O9" s="13" t="inlineStr">
        <is>
          <t>Pendiente</t>
        </is>
      </c>
      <c r="P9" s="29" t="n"/>
      <c r="Q9" s="16" t="inlineStr">
        <is>
          <t>Unidad y observación ficticias.</t>
        </is>
      </c>
      <c r="R9" s="19">
        <f>IF(OR($A9="",$B9=""),"",IF($O9="Cerrado",IF($P9="","",$P9-$B9),MAX(0,TODAY()-$B9)))</f>
        <v/>
      </c>
      <c r="S9" s="20">
        <f>IF($A9="","",IF(OR($B9="",$C9="",$D9="",$E9="",$F9="",$G9="",$H9="",$I9="",$K9="",$L9="",$M9="",$O9=""),"Incompleto",IF(AND($O9="Cerrado",$P9=""),"Falta cierre","Completo")))</f>
        <v/>
      </c>
      <c r="T9" s="20">
        <f>IF($A9="","",IF(COUNTIF($A$7:$A$116,$A9)&gt;1,"Folio duplicado",""))</f>
        <v/>
      </c>
    </row>
    <row r="10" ht="42" customHeight="1">
      <c r="A10" s="13" t="inlineStr">
        <is>
          <t>SUS-FICT-004</t>
        </is>
      </c>
      <c r="B10" s="29" t="n">
        <v>46269</v>
      </c>
      <c r="C10" s="13" t="inlineStr">
        <is>
          <t>UNIDAD-FICT-D</t>
        </is>
      </c>
      <c r="D10" s="30" t="n">
        <v>39180</v>
      </c>
      <c r="E10" s="13" t="inlineStr">
        <is>
          <t>Delantero</t>
        </is>
      </c>
      <c r="F10" s="13" t="inlineStr">
        <is>
          <t>Derecho</t>
        </is>
      </c>
      <c r="G10" s="13" t="inlineStr">
        <is>
          <t>Bieleta</t>
        </is>
      </c>
      <c r="H10" s="13" t="inlineStr">
        <is>
          <t>Ruido</t>
        </is>
      </c>
      <c r="I10" s="16" t="inlineStr">
        <is>
          <t>Ruido reproducido durante la comprobación registrada.</t>
        </is>
      </c>
      <c r="J10" s="31" t="n">
        <v>0.4</v>
      </c>
      <c r="K10" s="13" t="inlineStr">
        <is>
          <t>Sí</t>
        </is>
      </c>
      <c r="L10" s="13" t="inlineStr">
        <is>
          <t>Media</t>
        </is>
      </c>
      <c r="M10" s="13" t="inlineStr">
        <is>
          <t>Ajustar</t>
        </is>
      </c>
      <c r="N10" s="32">
        <f>IF(OR($A10="",$B10="",$L10=""),"",IFERROR($B10+VLOOKUP($L10,'Catálogos'!$J$2:$K$4,2,FALSE),""))</f>
        <v/>
      </c>
      <c r="O10" s="13" t="inlineStr">
        <is>
          <t>Cerrado</t>
        </is>
      </c>
      <c r="P10" s="29" t="n">
        <v>46270</v>
      </c>
      <c r="Q10" s="16" t="inlineStr">
        <is>
          <t>Cierre ficticio registrado para ejemplo.</t>
        </is>
      </c>
      <c r="R10" s="19">
        <f>IF(OR($A10="",$B10=""),"",IF($O10="Cerrado",IF($P10="","",$P10-$B10),MAX(0,TODAY()-$B10)))</f>
        <v/>
      </c>
      <c r="S10" s="20">
        <f>IF($A10="","",IF(OR($B10="",$C10="",$D10="",$E10="",$F10="",$G10="",$H10="",$I10="",$K10="",$L10="",$M10="",$O10=""),"Incompleto",IF(AND($O10="Cerrado",$P10=""),"Falta cierre","Completo")))</f>
        <v/>
      </c>
      <c r="T10" s="20">
        <f>IF($A10="","",IF(COUNTIF($A$7:$A$116,$A10)&gt;1,"Folio duplicado",""))</f>
        <v/>
      </c>
    </row>
    <row r="11" ht="42" customHeight="1">
      <c r="A11" s="13" t="inlineStr">
        <is>
          <t>SUS-FICT-005</t>
        </is>
      </c>
      <c r="B11" s="29" t="n">
        <v>46270</v>
      </c>
      <c r="C11" s="13" t="inlineStr">
        <is>
          <t>UNIDAD-FICT-E</t>
        </is>
      </c>
      <c r="D11" s="30" t="n">
        <v>28430</v>
      </c>
      <c r="E11" s="13" t="inlineStr">
        <is>
          <t>Trasero</t>
        </is>
      </c>
      <c r="F11" s="13" t="inlineStr">
        <is>
          <t>Ambos</t>
        </is>
      </c>
      <c r="G11" s="13" t="inlineStr">
        <is>
          <t>Resorte</t>
        </is>
      </c>
      <c r="H11" s="13" t="inlineStr">
        <is>
          <t>Sin hallazgo</t>
        </is>
      </c>
      <c r="I11" s="16" t="inlineStr">
        <is>
          <t>Sin evidencia visible registrada en la inspección.</t>
        </is>
      </c>
      <c r="J11" s="31" t="n"/>
      <c r="K11" s="13" t="inlineStr">
        <is>
          <t>No</t>
        </is>
      </c>
      <c r="L11" s="13" t="inlineStr">
        <is>
          <t>Baja</t>
        </is>
      </c>
      <c r="M11" s="13" t="inlineStr">
        <is>
          <t>Sin acción</t>
        </is>
      </c>
      <c r="N11" s="32">
        <f>IF(OR($A11="",$B11="",$L11=""),"",IFERROR($B11+VLOOKUP($L11,'Catálogos'!$J$2:$K$4,2,FALSE),""))</f>
        <v/>
      </c>
      <c r="O11" s="13" t="inlineStr">
        <is>
          <t>Cerrado</t>
        </is>
      </c>
      <c r="P11" s="29" t="n">
        <v>46271</v>
      </c>
      <c r="Q11" s="16" t="inlineStr">
        <is>
          <t>Ejemplo ficticio sin hallazgo.</t>
        </is>
      </c>
      <c r="R11" s="19">
        <f>IF(OR($A11="",$B11=""),"",IF($O11="Cerrado",IF($P11="","",$P11-$B11),MAX(0,TODAY()-$B11)))</f>
        <v/>
      </c>
      <c r="S11" s="20">
        <f>IF($A11="","",IF(OR($B11="",$C11="",$D11="",$E11="",$F11="",$G11="",$H11="",$I11="",$K11="",$L11="",$M11="",$O11=""),"Incompleto",IF(AND($O11="Cerrado",$P11=""),"Falta cierre","Completo")))</f>
        <v/>
      </c>
      <c r="T11" s="20">
        <f>IF($A11="","",IF(COUNTIF($A$7:$A$116,$A11)&gt;1,"Folio duplicado",""))</f>
        <v/>
      </c>
    </row>
    <row r="12" ht="42" customHeight="1">
      <c r="A12" s="13" t="inlineStr">
        <is>
          <t>SUS-FICT-006</t>
        </is>
      </c>
      <c r="B12" s="29" t="n">
        <v>46271</v>
      </c>
      <c r="C12" s="13" t="inlineStr">
        <is>
          <t>UNIDAD-FICT-F</t>
        </is>
      </c>
      <c r="D12" s="30" t="n">
        <v>86620</v>
      </c>
      <c r="E12" s="13" t="inlineStr">
        <is>
          <t>Delantero</t>
        </is>
      </c>
      <c r="F12" s="13" t="inlineStr">
        <is>
          <t>Izquierdo</t>
        </is>
      </c>
      <c r="G12" s="13" t="inlineStr">
        <is>
          <t>Horquilla</t>
        </is>
      </c>
      <c r="H12" s="13" t="inlineStr">
        <is>
          <t>Fijación</t>
        </is>
      </c>
      <c r="I12" s="16" t="inlineStr">
        <is>
          <t>Elemento de fijación observado fuera de posición uniforme.</t>
        </is>
      </c>
      <c r="J12" s="31" t="n"/>
      <c r="K12" s="13" t="inlineStr">
        <is>
          <t>No evaluado</t>
        </is>
      </c>
      <c r="L12" s="13" t="inlineStr">
        <is>
          <t>Alta</t>
        </is>
      </c>
      <c r="M12" s="13" t="inlineStr">
        <is>
          <t>Revisión especializada</t>
        </is>
      </c>
      <c r="N12" s="32">
        <f>IF(OR($A12="",$B12="",$L12=""),"",IFERROR($B12+VLOOKUP($L12,'Catálogos'!$J$2:$K$4,2,FALSE),""))</f>
        <v/>
      </c>
      <c r="O12" s="13" t="inlineStr">
        <is>
          <t>Pendiente</t>
        </is>
      </c>
      <c r="P12" s="29" t="n"/>
      <c r="Q12" s="16" t="inlineStr">
        <is>
          <t>Observación ficticia; no constituye diagnóstico.</t>
        </is>
      </c>
      <c r="R12" s="19">
        <f>IF(OR($A12="",$B12=""),"",IF($O12="Cerrado",IF($P12="","",$P12-$B12),MAX(0,TODAY()-$B12)))</f>
        <v/>
      </c>
      <c r="S12" s="20">
        <f>IF($A12="","",IF(OR($B12="",$C12="",$D12="",$E12="",$F12="",$G12="",$H12="",$I12="",$K12="",$L12="",$M12="",$O12=""),"Incompleto",IF(AND($O12="Cerrado",$P12=""),"Falta cierre","Completo")))</f>
        <v/>
      </c>
      <c r="T12" s="20">
        <f>IF($A12="","",IF(COUNTIF($A$7:$A$116,$A12)&gt;1,"Folio duplicado",""))</f>
        <v/>
      </c>
    </row>
    <row r="13" ht="42" customHeight="1">
      <c r="A13" s="13" t="inlineStr">
        <is>
          <t>SUS-FICT-007</t>
        </is>
      </c>
      <c r="B13" s="29" t="n">
        <v>46272</v>
      </c>
      <c r="C13" s="13" t="inlineStr">
        <is>
          <t>UNIDAD-FICT-G</t>
        </is>
      </c>
      <c r="D13" s="30" t="n">
        <v>54790</v>
      </c>
      <c r="E13" s="13" t="inlineStr">
        <is>
          <t>Delantero</t>
        </is>
      </c>
      <c r="F13" s="13" t="inlineStr">
        <is>
          <t>Derecho</t>
        </is>
      </c>
      <c r="G13" s="13" t="inlineStr">
        <is>
          <t>Soporte superior</t>
        </is>
      </c>
      <c r="H13" s="13" t="inlineStr">
        <is>
          <t>Ruido</t>
        </is>
      </c>
      <c r="I13" s="16" t="inlineStr">
        <is>
          <t>Ruido repetible registrado al aplicar movimiento.</t>
        </is>
      </c>
      <c r="J13" s="31" t="n"/>
      <c r="K13" s="13" t="inlineStr">
        <is>
          <t>Sí</t>
        </is>
      </c>
      <c r="L13" s="13" t="inlineStr">
        <is>
          <t>Media</t>
        </is>
      </c>
      <c r="M13" s="13" t="inlineStr">
        <is>
          <t>Monitorear</t>
        </is>
      </c>
      <c r="N13" s="32">
        <f>IF(OR($A13="",$B13="",$L13=""),"",IFERROR($B13+VLOOKUP($L13,'Catálogos'!$J$2:$K$4,2,FALSE),""))</f>
        <v/>
      </c>
      <c r="O13" s="13" t="inlineStr">
        <is>
          <t>En revisión</t>
        </is>
      </c>
      <c r="P13" s="29" t="n"/>
      <c r="Q13" s="16" t="inlineStr">
        <is>
          <t>Caso interno ficticio de demostración.</t>
        </is>
      </c>
      <c r="R13" s="19">
        <f>IF(OR($A13="",$B13=""),"",IF($O13="Cerrado",IF($P13="","",$P13-$B13),MAX(0,TODAY()-$B13)))</f>
        <v/>
      </c>
      <c r="S13" s="20">
        <f>IF($A13="","",IF(OR($B13="",$C13="",$D13="",$E13="",$F13="",$G13="",$H13="",$I13="",$K13="",$L13="",$M13="",$O13=""),"Incompleto",IF(AND($O13="Cerrado",$P13=""),"Falta cierre","Completo")))</f>
        <v/>
      </c>
      <c r="T13" s="20">
        <f>IF($A13="","",IF(COUNTIF($A$7:$A$116,$A13)&gt;1,"Folio duplicado",""))</f>
        <v/>
      </c>
    </row>
    <row r="14" ht="42" customHeight="1">
      <c r="A14" s="13" t="inlineStr">
        <is>
          <t>SUS-FICT-008</t>
        </is>
      </c>
      <c r="B14" s="29" t="n">
        <v>46273</v>
      </c>
      <c r="C14" s="13" t="inlineStr">
        <is>
          <t>UNIDAD-FICT-H</t>
        </is>
      </c>
      <c r="D14" s="30" t="n">
        <v>31940</v>
      </c>
      <c r="E14" s="13" t="inlineStr">
        <is>
          <t>Trasero</t>
        </is>
      </c>
      <c r="F14" s="13" t="inlineStr">
        <is>
          <t>Ambos</t>
        </is>
      </c>
      <c r="G14" s="13" t="inlineStr">
        <is>
          <t>Barra estabilizadora</t>
        </is>
      </c>
      <c r="H14" s="13" t="inlineStr">
        <is>
          <t>Sin hallazgo</t>
        </is>
      </c>
      <c r="I14" s="16" t="inlineStr">
        <is>
          <t>Sin cambios visibles registrados en el componente.</t>
        </is>
      </c>
      <c r="J14" s="31" t="n"/>
      <c r="K14" s="13" t="inlineStr">
        <is>
          <t>No</t>
        </is>
      </c>
      <c r="L14" s="13" t="inlineStr">
        <is>
          <t>Baja</t>
        </is>
      </c>
      <c r="M14" s="13" t="inlineStr">
        <is>
          <t>Sin acción</t>
        </is>
      </c>
      <c r="N14" s="32">
        <f>IF(OR($A14="",$B14="",$L14=""),"",IFERROR($B14+VLOOKUP($L14,'Catálogos'!$J$2:$K$4,2,FALSE),""))</f>
        <v/>
      </c>
      <c r="O14" s="13" t="inlineStr">
        <is>
          <t>Cerrado</t>
        </is>
      </c>
      <c r="P14" s="29" t="n">
        <v>46274</v>
      </c>
      <c r="Q14" s="16" t="inlineStr">
        <is>
          <t>Cierre ficticio sin acción propuesta.</t>
        </is>
      </c>
      <c r="R14" s="19">
        <f>IF(OR($A14="",$B14=""),"",IF($O14="Cerrado",IF($P14="","",$P14-$B14),MAX(0,TODAY()-$B14)))</f>
        <v/>
      </c>
      <c r="S14" s="20">
        <f>IF($A14="","",IF(OR($B14="",$C14="",$D14="",$E14="",$F14="",$G14="",$H14="",$I14="",$K14="",$L14="",$M14="",$O14=""),"Incompleto",IF(AND($O14="Cerrado",$P14=""),"Falta cierre","Completo")))</f>
        <v/>
      </c>
      <c r="T14" s="20">
        <f>IF($A14="","",IF(COUNTIF($A$7:$A$116,$A14)&gt;1,"Folio duplicado",""))</f>
        <v/>
      </c>
    </row>
    <row r="15" ht="42" customHeight="1">
      <c r="A15" s="13" t="inlineStr">
        <is>
          <t>SUS-FICT-009</t>
        </is>
      </c>
      <c r="B15" s="29" t="n">
        <v>46274</v>
      </c>
      <c r="C15" s="13" t="inlineStr">
        <is>
          <t>UNIDAD-FICT-I</t>
        </is>
      </c>
      <c r="D15" s="30" t="n">
        <v>92300</v>
      </c>
      <c r="E15" s="13" t="inlineStr">
        <is>
          <t>Delantero</t>
        </is>
      </c>
      <c r="F15" s="13" t="inlineStr">
        <is>
          <t>Izquierdo</t>
        </is>
      </c>
      <c r="G15" s="13" t="inlineStr">
        <is>
          <t>Terminal de dirección</t>
        </is>
      </c>
      <c r="H15" s="13" t="inlineStr">
        <is>
          <t>Holgura</t>
        </is>
      </c>
      <c r="I15" s="16" t="inlineStr">
        <is>
          <t>Desplazamiento medido y asentado en el registro.</t>
        </is>
      </c>
      <c r="J15" s="31" t="n">
        <v>0.8</v>
      </c>
      <c r="K15" s="13" t="inlineStr">
        <is>
          <t>No</t>
        </is>
      </c>
      <c r="L15" s="13" t="inlineStr">
        <is>
          <t>Media</t>
        </is>
      </c>
      <c r="M15" s="13" t="inlineStr">
        <is>
          <t>Revisión especializada</t>
        </is>
      </c>
      <c r="N15" s="32">
        <f>IF(OR($A15="",$B15="",$L15=""),"",IFERROR($B15+VLOOKUP($L15,'Catálogos'!$J$2:$K$4,2,FALSE),""))</f>
        <v/>
      </c>
      <c r="O15" s="13" t="inlineStr">
        <is>
          <t>Pendiente</t>
        </is>
      </c>
      <c r="P15" s="29" t="n"/>
      <c r="Q15" s="16" t="inlineStr">
        <is>
          <t>Medición ficticia para fines de ejemplo.</t>
        </is>
      </c>
      <c r="R15" s="19">
        <f>IF(OR($A15="",$B15=""),"",IF($O15="Cerrado",IF($P15="","",$P15-$B15),MAX(0,TODAY()-$B15)))</f>
        <v/>
      </c>
      <c r="S15" s="20">
        <f>IF($A15="","",IF(OR($B15="",$C15="",$D15="",$E15="",$F15="",$G15="",$H15="",$I15="",$K15="",$L15="",$M15="",$O15=""),"Incompleto",IF(AND($O15="Cerrado",$P15=""),"Falta cierre","Completo")))</f>
        <v/>
      </c>
      <c r="T15" s="20">
        <f>IF($A15="","",IF(COUNTIF($A$7:$A$116,$A15)&gt;1,"Folio duplicado",""))</f>
        <v/>
      </c>
    </row>
    <row r="16" ht="42" customHeight="1">
      <c r="A16" s="13" t="inlineStr">
        <is>
          <t>SUS-FICT-010</t>
        </is>
      </c>
      <c r="B16" s="29" t="n">
        <v>46275</v>
      </c>
      <c r="C16" s="13" t="inlineStr">
        <is>
          <t>UNIDAD-FICT-J</t>
        </is>
      </c>
      <c r="D16" s="30" t="n">
        <v>44560</v>
      </c>
      <c r="E16" s="13" t="inlineStr">
        <is>
          <t>Trasero</t>
        </is>
      </c>
      <c r="F16" s="13" t="inlineStr">
        <is>
          <t>Derecho</t>
        </is>
      </c>
      <c r="G16" s="13" t="inlineStr">
        <is>
          <t>Tornillería</t>
        </is>
      </c>
      <c r="H16" s="13" t="inlineStr">
        <is>
          <t>Fijación</t>
        </is>
      </c>
      <c r="I16" s="16" t="inlineStr">
        <is>
          <t>Diferencia visual de asentamiento en la fijación.</t>
        </is>
      </c>
      <c r="J16" s="31" t="n"/>
      <c r="K16" s="13" t="inlineStr">
        <is>
          <t>No</t>
        </is>
      </c>
      <c r="L16" s="13" t="inlineStr">
        <is>
          <t>Alta</t>
        </is>
      </c>
      <c r="M16" s="13" t="inlineStr">
        <is>
          <t>Ajustar</t>
        </is>
      </c>
      <c r="N16" s="32">
        <f>IF(OR($A16="",$B16="",$L16=""),"",IFERROR($B16+VLOOKUP($L16,'Catálogos'!$J$2:$K$4,2,FALSE),""))</f>
        <v/>
      </c>
      <c r="O16" s="13" t="inlineStr">
        <is>
          <t>En revisión</t>
        </is>
      </c>
      <c r="P16" s="29" t="n"/>
      <c r="Q16" s="16" t="inlineStr">
        <is>
          <t>Registro inequívocamente ficticio.</t>
        </is>
      </c>
      <c r="R16" s="19">
        <f>IF(OR($A16="",$B16=""),"",IF($O16="Cerrado",IF($P16="","",$P16-$B16),MAX(0,TODAY()-$B16)))</f>
        <v/>
      </c>
      <c r="S16" s="20">
        <f>IF($A16="","",IF(OR($B16="",$C16="",$D16="",$E16="",$F16="",$G16="",$H16="",$I16="",$K16="",$L16="",$M16="",$O16=""),"Incompleto",IF(AND($O16="Cerrado",$P16=""),"Falta cierre","Completo")))</f>
        <v/>
      </c>
      <c r="T16" s="20">
        <f>IF($A16="","",IF(COUNTIF($A$7:$A$116,$A16)&gt;1,"Folio duplicado",""))</f>
        <v/>
      </c>
    </row>
    <row r="17" ht="24" customHeight="1">
      <c r="A17" s="13" t="n"/>
      <c r="B17" s="29" t="n"/>
      <c r="C17" s="13" t="n"/>
      <c r="D17" s="30" t="n"/>
      <c r="E17" s="13" t="n"/>
      <c r="F17" s="13" t="n"/>
      <c r="G17" s="13" t="n"/>
      <c r="H17" s="13" t="n"/>
      <c r="I17" s="16" t="n"/>
      <c r="J17" s="31" t="n"/>
      <c r="K17" s="13" t="n"/>
      <c r="L17" s="13" t="n"/>
      <c r="M17" s="13" t="n"/>
      <c r="N17" s="32">
        <f>IF(OR($A17="",$B17="",$L17=""),"",IFERROR($B17+VLOOKUP($L17,'Catálogos'!$J$2:$K$4,2,FALSE),""))</f>
        <v/>
      </c>
      <c r="O17" s="13" t="n"/>
      <c r="P17" s="29" t="n"/>
      <c r="Q17" s="16" t="n"/>
      <c r="R17" s="19">
        <f>IF(OR($A17="",$B17=""),"",IF($O17="Cerrado",IF($P17="","",$P17-$B17),MAX(0,TODAY()-$B17)))</f>
        <v/>
      </c>
      <c r="S17" s="20">
        <f>IF($A17="","",IF(OR($B17="",$C17="",$D17="",$E17="",$F17="",$G17="",$H17="",$I17="",$K17="",$L17="",$M17="",$O17=""),"Incompleto",IF(AND($O17="Cerrado",$P17=""),"Falta cierre","Completo")))</f>
        <v/>
      </c>
      <c r="T17" s="20">
        <f>IF($A17="","",IF(COUNTIF($A$7:$A$116,$A17)&gt;1,"Folio duplicado",""))</f>
        <v/>
      </c>
    </row>
    <row r="18" ht="24" customHeight="1">
      <c r="A18" s="13" t="n"/>
      <c r="B18" s="29" t="n"/>
      <c r="C18" s="13" t="n"/>
      <c r="D18" s="30" t="n"/>
      <c r="E18" s="13" t="n"/>
      <c r="F18" s="13" t="n"/>
      <c r="G18" s="13" t="n"/>
      <c r="H18" s="13" t="n"/>
      <c r="I18" s="16" t="n"/>
      <c r="J18" s="31" t="n"/>
      <c r="K18" s="13" t="n"/>
      <c r="L18" s="13" t="n"/>
      <c r="M18" s="13" t="n"/>
      <c r="N18" s="32">
        <f>IF(OR($A18="",$B18="",$L18=""),"",IFERROR($B18+VLOOKUP($L18,'Catálogos'!$J$2:$K$4,2,FALSE),""))</f>
        <v/>
      </c>
      <c r="O18" s="13" t="n"/>
      <c r="P18" s="29" t="n"/>
      <c r="Q18" s="16" t="n"/>
      <c r="R18" s="19">
        <f>IF(OR($A18="",$B18=""),"",IF($O18="Cerrado",IF($P18="","",$P18-$B18),MAX(0,TODAY()-$B18)))</f>
        <v/>
      </c>
      <c r="S18" s="20">
        <f>IF($A18="","",IF(OR($B18="",$C18="",$D18="",$E18="",$F18="",$G18="",$H18="",$I18="",$K18="",$L18="",$M18="",$O18=""),"Incompleto",IF(AND($O18="Cerrado",$P18=""),"Falta cierre","Completo")))</f>
        <v/>
      </c>
      <c r="T18" s="20">
        <f>IF($A18="","",IF(COUNTIF($A$7:$A$116,$A18)&gt;1,"Folio duplicado",""))</f>
        <v/>
      </c>
    </row>
    <row r="19" ht="24" customHeight="1">
      <c r="A19" s="13" t="n"/>
      <c r="B19" s="29" t="n"/>
      <c r="C19" s="13" t="n"/>
      <c r="D19" s="30" t="n"/>
      <c r="E19" s="13" t="n"/>
      <c r="F19" s="13" t="n"/>
      <c r="G19" s="13" t="n"/>
      <c r="H19" s="13" t="n"/>
      <c r="I19" s="16" t="n"/>
      <c r="J19" s="31" t="n"/>
      <c r="K19" s="13" t="n"/>
      <c r="L19" s="13" t="n"/>
      <c r="M19" s="13" t="n"/>
      <c r="N19" s="32">
        <f>IF(OR($A19="",$B19="",$L19=""),"",IFERROR($B19+VLOOKUP($L19,'Catálogos'!$J$2:$K$4,2,FALSE),""))</f>
        <v/>
      </c>
      <c r="O19" s="13" t="n"/>
      <c r="P19" s="29" t="n"/>
      <c r="Q19" s="16" t="n"/>
      <c r="R19" s="19">
        <f>IF(OR($A19="",$B19=""),"",IF($O19="Cerrado",IF($P19="","",$P19-$B19),MAX(0,TODAY()-$B19)))</f>
        <v/>
      </c>
      <c r="S19" s="20">
        <f>IF($A19="","",IF(OR($B19="",$C19="",$D19="",$E19="",$F19="",$G19="",$H19="",$I19="",$K19="",$L19="",$M19="",$O19=""),"Incompleto",IF(AND($O19="Cerrado",$P19=""),"Falta cierre","Completo")))</f>
        <v/>
      </c>
      <c r="T19" s="20">
        <f>IF($A19="","",IF(COUNTIF($A$7:$A$116,$A19)&gt;1,"Folio duplicado",""))</f>
        <v/>
      </c>
    </row>
    <row r="20" ht="24" customHeight="1">
      <c r="A20" s="13" t="n"/>
      <c r="B20" s="29" t="n"/>
      <c r="C20" s="13" t="n"/>
      <c r="D20" s="30" t="n"/>
      <c r="E20" s="13" t="n"/>
      <c r="F20" s="13" t="n"/>
      <c r="G20" s="13" t="n"/>
      <c r="H20" s="13" t="n"/>
      <c r="I20" s="16" t="n"/>
      <c r="J20" s="31" t="n"/>
      <c r="K20" s="13" t="n"/>
      <c r="L20" s="13" t="n"/>
      <c r="M20" s="13" t="n"/>
      <c r="N20" s="32">
        <f>IF(OR($A20="",$B20="",$L20=""),"",IFERROR($B20+VLOOKUP($L20,'Catálogos'!$J$2:$K$4,2,FALSE),""))</f>
        <v/>
      </c>
      <c r="O20" s="13" t="n"/>
      <c r="P20" s="29" t="n"/>
      <c r="Q20" s="16" t="n"/>
      <c r="R20" s="19">
        <f>IF(OR($A20="",$B20=""),"",IF($O20="Cerrado",IF($P20="","",$P20-$B20),MAX(0,TODAY()-$B20)))</f>
        <v/>
      </c>
      <c r="S20" s="20">
        <f>IF($A20="","",IF(OR($B20="",$C20="",$D20="",$E20="",$F20="",$G20="",$H20="",$I20="",$K20="",$L20="",$M20="",$O20=""),"Incompleto",IF(AND($O20="Cerrado",$P20=""),"Falta cierre","Completo")))</f>
        <v/>
      </c>
      <c r="T20" s="20">
        <f>IF($A20="","",IF(COUNTIF($A$7:$A$116,$A20)&gt;1,"Folio duplicado",""))</f>
        <v/>
      </c>
    </row>
    <row r="21" ht="24" customHeight="1">
      <c r="A21" s="13" t="n"/>
      <c r="B21" s="29" t="n"/>
      <c r="C21" s="13" t="n"/>
      <c r="D21" s="30" t="n"/>
      <c r="E21" s="13" t="n"/>
      <c r="F21" s="13" t="n"/>
      <c r="G21" s="13" t="n"/>
      <c r="H21" s="13" t="n"/>
      <c r="I21" s="16" t="n"/>
      <c r="J21" s="31" t="n"/>
      <c r="K21" s="13" t="n"/>
      <c r="L21" s="13" t="n"/>
      <c r="M21" s="13" t="n"/>
      <c r="N21" s="32">
        <f>IF(OR($A21="",$B21="",$L21=""),"",IFERROR($B21+VLOOKUP($L21,'Catálogos'!$J$2:$K$4,2,FALSE),""))</f>
        <v/>
      </c>
      <c r="O21" s="13" t="n"/>
      <c r="P21" s="29" t="n"/>
      <c r="Q21" s="16" t="n"/>
      <c r="R21" s="19">
        <f>IF(OR($A21="",$B21=""),"",IF($O21="Cerrado",IF($P21="","",$P21-$B21),MAX(0,TODAY()-$B21)))</f>
        <v/>
      </c>
      <c r="S21" s="20">
        <f>IF($A21="","",IF(OR($B21="",$C21="",$D21="",$E21="",$F21="",$G21="",$H21="",$I21="",$K21="",$L21="",$M21="",$O21=""),"Incompleto",IF(AND($O21="Cerrado",$P21=""),"Falta cierre","Completo")))</f>
        <v/>
      </c>
      <c r="T21" s="20">
        <f>IF($A21="","",IF(COUNTIF($A$7:$A$116,$A21)&gt;1,"Folio duplicado",""))</f>
        <v/>
      </c>
    </row>
    <row r="22" ht="24" customHeight="1">
      <c r="A22" s="13" t="n"/>
      <c r="B22" s="29" t="n"/>
      <c r="C22" s="13" t="n"/>
      <c r="D22" s="30" t="n"/>
      <c r="E22" s="13" t="n"/>
      <c r="F22" s="13" t="n"/>
      <c r="G22" s="13" t="n"/>
      <c r="H22" s="13" t="n"/>
      <c r="I22" s="16" t="n"/>
      <c r="J22" s="31" t="n"/>
      <c r="K22" s="13" t="n"/>
      <c r="L22" s="13" t="n"/>
      <c r="M22" s="13" t="n"/>
      <c r="N22" s="32">
        <f>IF(OR($A22="",$B22="",$L22=""),"",IFERROR($B22+VLOOKUP($L22,'Catálogos'!$J$2:$K$4,2,FALSE),""))</f>
        <v/>
      </c>
      <c r="O22" s="13" t="n"/>
      <c r="P22" s="29" t="n"/>
      <c r="Q22" s="16" t="n"/>
      <c r="R22" s="19">
        <f>IF(OR($A22="",$B22=""),"",IF($O22="Cerrado",IF($P22="","",$P22-$B22),MAX(0,TODAY()-$B22)))</f>
        <v/>
      </c>
      <c r="S22" s="20">
        <f>IF($A22="","",IF(OR($B22="",$C22="",$D22="",$E22="",$F22="",$G22="",$H22="",$I22="",$K22="",$L22="",$M22="",$O22=""),"Incompleto",IF(AND($O22="Cerrado",$P22=""),"Falta cierre","Completo")))</f>
        <v/>
      </c>
      <c r="T22" s="20">
        <f>IF($A22="","",IF(COUNTIF($A$7:$A$116,$A22)&gt;1,"Folio duplicado",""))</f>
        <v/>
      </c>
    </row>
    <row r="23" ht="24" customHeight="1">
      <c r="A23" s="13" t="n"/>
      <c r="B23" s="29" t="n"/>
      <c r="C23" s="13" t="n"/>
      <c r="D23" s="30" t="n"/>
      <c r="E23" s="13" t="n"/>
      <c r="F23" s="13" t="n"/>
      <c r="G23" s="13" t="n"/>
      <c r="H23" s="13" t="n"/>
      <c r="I23" s="16" t="n"/>
      <c r="J23" s="31" t="n"/>
      <c r="K23" s="13" t="n"/>
      <c r="L23" s="13" t="n"/>
      <c r="M23" s="13" t="n"/>
      <c r="N23" s="32">
        <f>IF(OR($A23="",$B23="",$L23=""),"",IFERROR($B23+VLOOKUP($L23,'Catálogos'!$J$2:$K$4,2,FALSE),""))</f>
        <v/>
      </c>
      <c r="O23" s="13" t="n"/>
      <c r="P23" s="29" t="n"/>
      <c r="Q23" s="16" t="n"/>
      <c r="R23" s="19">
        <f>IF(OR($A23="",$B23=""),"",IF($O23="Cerrado",IF($P23="","",$P23-$B23),MAX(0,TODAY()-$B23)))</f>
        <v/>
      </c>
      <c r="S23" s="20">
        <f>IF($A23="","",IF(OR($B23="",$C23="",$D23="",$E23="",$F23="",$G23="",$H23="",$I23="",$K23="",$L23="",$M23="",$O23=""),"Incompleto",IF(AND($O23="Cerrado",$P23=""),"Falta cierre","Completo")))</f>
        <v/>
      </c>
      <c r="T23" s="20">
        <f>IF($A23="","",IF(COUNTIF($A$7:$A$116,$A23)&gt;1,"Folio duplicado",""))</f>
        <v/>
      </c>
    </row>
    <row r="24" ht="24" customHeight="1">
      <c r="A24" s="13" t="n"/>
      <c r="B24" s="29" t="n"/>
      <c r="C24" s="13" t="n"/>
      <c r="D24" s="30" t="n"/>
      <c r="E24" s="13" t="n"/>
      <c r="F24" s="13" t="n"/>
      <c r="G24" s="13" t="n"/>
      <c r="H24" s="13" t="n"/>
      <c r="I24" s="16" t="n"/>
      <c r="J24" s="31" t="n"/>
      <c r="K24" s="13" t="n"/>
      <c r="L24" s="13" t="n"/>
      <c r="M24" s="13" t="n"/>
      <c r="N24" s="32">
        <f>IF(OR($A24="",$B24="",$L24=""),"",IFERROR($B24+VLOOKUP($L24,'Catálogos'!$J$2:$K$4,2,FALSE),""))</f>
        <v/>
      </c>
      <c r="O24" s="13" t="n"/>
      <c r="P24" s="29" t="n"/>
      <c r="Q24" s="16" t="n"/>
      <c r="R24" s="19">
        <f>IF(OR($A24="",$B24=""),"",IF($O24="Cerrado",IF($P24="","",$P24-$B24),MAX(0,TODAY()-$B24)))</f>
        <v/>
      </c>
      <c r="S24" s="20">
        <f>IF($A24="","",IF(OR($B24="",$C24="",$D24="",$E24="",$F24="",$G24="",$H24="",$I24="",$K24="",$L24="",$M24="",$O24=""),"Incompleto",IF(AND($O24="Cerrado",$P24=""),"Falta cierre","Completo")))</f>
        <v/>
      </c>
      <c r="T24" s="20">
        <f>IF($A24="","",IF(COUNTIF($A$7:$A$116,$A24)&gt;1,"Folio duplicado",""))</f>
        <v/>
      </c>
    </row>
    <row r="25" ht="24" customHeight="1">
      <c r="A25" s="13" t="n"/>
      <c r="B25" s="29" t="n"/>
      <c r="C25" s="13" t="n"/>
      <c r="D25" s="30" t="n"/>
      <c r="E25" s="13" t="n"/>
      <c r="F25" s="13" t="n"/>
      <c r="G25" s="13" t="n"/>
      <c r="H25" s="13" t="n"/>
      <c r="I25" s="16" t="n"/>
      <c r="J25" s="31" t="n"/>
      <c r="K25" s="13" t="n"/>
      <c r="L25" s="13" t="n"/>
      <c r="M25" s="13" t="n"/>
      <c r="N25" s="32">
        <f>IF(OR($A25="",$B25="",$L25=""),"",IFERROR($B25+VLOOKUP($L25,'Catálogos'!$J$2:$K$4,2,FALSE),""))</f>
        <v/>
      </c>
      <c r="O25" s="13" t="n"/>
      <c r="P25" s="29" t="n"/>
      <c r="Q25" s="16" t="n"/>
      <c r="R25" s="19">
        <f>IF(OR($A25="",$B25=""),"",IF($O25="Cerrado",IF($P25="","",$P25-$B25),MAX(0,TODAY()-$B25)))</f>
        <v/>
      </c>
      <c r="S25" s="20">
        <f>IF($A25="","",IF(OR($B25="",$C25="",$D25="",$E25="",$F25="",$G25="",$H25="",$I25="",$K25="",$L25="",$M25="",$O25=""),"Incompleto",IF(AND($O25="Cerrado",$P25=""),"Falta cierre","Completo")))</f>
        <v/>
      </c>
      <c r="T25" s="20">
        <f>IF($A25="","",IF(COUNTIF($A$7:$A$116,$A25)&gt;1,"Folio duplicado",""))</f>
        <v/>
      </c>
    </row>
    <row r="26" ht="24" customHeight="1">
      <c r="A26" s="13" t="n"/>
      <c r="B26" s="29" t="n"/>
      <c r="C26" s="13" t="n"/>
      <c r="D26" s="30" t="n"/>
      <c r="E26" s="13" t="n"/>
      <c r="F26" s="13" t="n"/>
      <c r="G26" s="13" t="n"/>
      <c r="H26" s="13" t="n"/>
      <c r="I26" s="16" t="n"/>
      <c r="J26" s="31" t="n"/>
      <c r="K26" s="13" t="n"/>
      <c r="L26" s="13" t="n"/>
      <c r="M26" s="13" t="n"/>
      <c r="N26" s="32">
        <f>IF(OR($A26="",$B26="",$L26=""),"",IFERROR($B26+VLOOKUP($L26,'Catálogos'!$J$2:$K$4,2,FALSE),""))</f>
        <v/>
      </c>
      <c r="O26" s="13" t="n"/>
      <c r="P26" s="29" t="n"/>
      <c r="Q26" s="16" t="n"/>
      <c r="R26" s="19">
        <f>IF(OR($A26="",$B26=""),"",IF($O26="Cerrado",IF($P26="","",$P26-$B26),MAX(0,TODAY()-$B26)))</f>
        <v/>
      </c>
      <c r="S26" s="20">
        <f>IF($A26="","",IF(OR($B26="",$C26="",$D26="",$E26="",$F26="",$G26="",$H26="",$I26="",$K26="",$L26="",$M26="",$O26=""),"Incompleto",IF(AND($O26="Cerrado",$P26=""),"Falta cierre","Completo")))</f>
        <v/>
      </c>
      <c r="T26" s="20">
        <f>IF($A26="","",IF(COUNTIF($A$7:$A$116,$A26)&gt;1,"Folio duplicado",""))</f>
        <v/>
      </c>
    </row>
    <row r="27" ht="24" customHeight="1">
      <c r="A27" s="13" t="n"/>
      <c r="B27" s="29" t="n"/>
      <c r="C27" s="13" t="n"/>
      <c r="D27" s="30" t="n"/>
      <c r="E27" s="13" t="n"/>
      <c r="F27" s="13" t="n"/>
      <c r="G27" s="13" t="n"/>
      <c r="H27" s="13" t="n"/>
      <c r="I27" s="16" t="n"/>
      <c r="J27" s="31" t="n"/>
      <c r="K27" s="13" t="n"/>
      <c r="L27" s="13" t="n"/>
      <c r="M27" s="13" t="n"/>
      <c r="N27" s="32">
        <f>IF(OR($A27="",$B27="",$L27=""),"",IFERROR($B27+VLOOKUP($L27,'Catálogos'!$J$2:$K$4,2,FALSE),""))</f>
        <v/>
      </c>
      <c r="O27" s="13" t="n"/>
      <c r="P27" s="29" t="n"/>
      <c r="Q27" s="16" t="n"/>
      <c r="R27" s="19">
        <f>IF(OR($A27="",$B27=""),"",IF($O27="Cerrado",IF($P27="","",$P27-$B27),MAX(0,TODAY()-$B27)))</f>
        <v/>
      </c>
      <c r="S27" s="20">
        <f>IF($A27="","",IF(OR($B27="",$C27="",$D27="",$E27="",$F27="",$G27="",$H27="",$I27="",$K27="",$L27="",$M27="",$O27=""),"Incompleto",IF(AND($O27="Cerrado",$P27=""),"Falta cierre","Completo")))</f>
        <v/>
      </c>
      <c r="T27" s="20">
        <f>IF($A27="","",IF(COUNTIF($A$7:$A$116,$A27)&gt;1,"Folio duplicado",""))</f>
        <v/>
      </c>
    </row>
    <row r="28" ht="24" customHeight="1">
      <c r="A28" s="13" t="n"/>
      <c r="B28" s="29" t="n"/>
      <c r="C28" s="13" t="n"/>
      <c r="D28" s="30" t="n"/>
      <c r="E28" s="13" t="n"/>
      <c r="F28" s="13" t="n"/>
      <c r="G28" s="13" t="n"/>
      <c r="H28" s="13" t="n"/>
      <c r="I28" s="16" t="n"/>
      <c r="J28" s="31" t="n"/>
      <c r="K28" s="13" t="n"/>
      <c r="L28" s="13" t="n"/>
      <c r="M28" s="13" t="n"/>
      <c r="N28" s="32">
        <f>IF(OR($A28="",$B28="",$L28=""),"",IFERROR($B28+VLOOKUP($L28,'Catálogos'!$J$2:$K$4,2,FALSE),""))</f>
        <v/>
      </c>
      <c r="O28" s="13" t="n"/>
      <c r="P28" s="29" t="n"/>
      <c r="Q28" s="16" t="n"/>
      <c r="R28" s="19">
        <f>IF(OR($A28="",$B28=""),"",IF($O28="Cerrado",IF($P28="","",$P28-$B28),MAX(0,TODAY()-$B28)))</f>
        <v/>
      </c>
      <c r="S28" s="20">
        <f>IF($A28="","",IF(OR($B28="",$C28="",$D28="",$E28="",$F28="",$G28="",$H28="",$I28="",$K28="",$L28="",$M28="",$O28=""),"Incompleto",IF(AND($O28="Cerrado",$P28=""),"Falta cierre","Completo")))</f>
        <v/>
      </c>
      <c r="T28" s="20">
        <f>IF($A28="","",IF(COUNTIF($A$7:$A$116,$A28)&gt;1,"Folio duplicado",""))</f>
        <v/>
      </c>
    </row>
    <row r="29" ht="24" customHeight="1">
      <c r="A29" s="13" t="n"/>
      <c r="B29" s="29" t="n"/>
      <c r="C29" s="13" t="n"/>
      <c r="D29" s="30" t="n"/>
      <c r="E29" s="13" t="n"/>
      <c r="F29" s="13" t="n"/>
      <c r="G29" s="13" t="n"/>
      <c r="H29" s="13" t="n"/>
      <c r="I29" s="16" t="n"/>
      <c r="J29" s="31" t="n"/>
      <c r="K29" s="13" t="n"/>
      <c r="L29" s="13" t="n"/>
      <c r="M29" s="13" t="n"/>
      <c r="N29" s="32">
        <f>IF(OR($A29="",$B29="",$L29=""),"",IFERROR($B29+VLOOKUP($L29,'Catálogos'!$J$2:$K$4,2,FALSE),""))</f>
        <v/>
      </c>
      <c r="O29" s="13" t="n"/>
      <c r="P29" s="29" t="n"/>
      <c r="Q29" s="16" t="n"/>
      <c r="R29" s="19">
        <f>IF(OR($A29="",$B29=""),"",IF($O29="Cerrado",IF($P29="","",$P29-$B29),MAX(0,TODAY()-$B29)))</f>
        <v/>
      </c>
      <c r="S29" s="20">
        <f>IF($A29="","",IF(OR($B29="",$C29="",$D29="",$E29="",$F29="",$G29="",$H29="",$I29="",$K29="",$L29="",$M29="",$O29=""),"Incompleto",IF(AND($O29="Cerrado",$P29=""),"Falta cierre","Completo")))</f>
        <v/>
      </c>
      <c r="T29" s="20">
        <f>IF($A29="","",IF(COUNTIF($A$7:$A$116,$A29)&gt;1,"Folio duplicado",""))</f>
        <v/>
      </c>
    </row>
    <row r="30" ht="24" customHeight="1">
      <c r="A30" s="13" t="n"/>
      <c r="B30" s="29" t="n"/>
      <c r="C30" s="13" t="n"/>
      <c r="D30" s="30" t="n"/>
      <c r="E30" s="13" t="n"/>
      <c r="F30" s="13" t="n"/>
      <c r="G30" s="13" t="n"/>
      <c r="H30" s="13" t="n"/>
      <c r="I30" s="16" t="n"/>
      <c r="J30" s="31" t="n"/>
      <c r="K30" s="13" t="n"/>
      <c r="L30" s="13" t="n"/>
      <c r="M30" s="13" t="n"/>
      <c r="N30" s="32">
        <f>IF(OR($A30="",$B30="",$L30=""),"",IFERROR($B30+VLOOKUP($L30,'Catálogos'!$J$2:$K$4,2,FALSE),""))</f>
        <v/>
      </c>
      <c r="O30" s="13" t="n"/>
      <c r="P30" s="29" t="n"/>
      <c r="Q30" s="16" t="n"/>
      <c r="R30" s="19">
        <f>IF(OR($A30="",$B30=""),"",IF($O30="Cerrado",IF($P30="","",$P30-$B30),MAX(0,TODAY()-$B30)))</f>
        <v/>
      </c>
      <c r="S30" s="20">
        <f>IF($A30="","",IF(OR($B30="",$C30="",$D30="",$E30="",$F30="",$G30="",$H30="",$I30="",$K30="",$L30="",$M30="",$O30=""),"Incompleto",IF(AND($O30="Cerrado",$P30=""),"Falta cierre","Completo")))</f>
        <v/>
      </c>
      <c r="T30" s="20">
        <f>IF($A30="","",IF(COUNTIF($A$7:$A$116,$A30)&gt;1,"Folio duplicado",""))</f>
        <v/>
      </c>
    </row>
    <row r="31" ht="24" customHeight="1">
      <c r="A31" s="13" t="n"/>
      <c r="B31" s="29" t="n"/>
      <c r="C31" s="13" t="n"/>
      <c r="D31" s="30" t="n"/>
      <c r="E31" s="13" t="n"/>
      <c r="F31" s="13" t="n"/>
      <c r="G31" s="13" t="n"/>
      <c r="H31" s="13" t="n"/>
      <c r="I31" s="16" t="n"/>
      <c r="J31" s="31" t="n"/>
      <c r="K31" s="13" t="n"/>
      <c r="L31" s="13" t="n"/>
      <c r="M31" s="13" t="n"/>
      <c r="N31" s="32">
        <f>IF(OR($A31="",$B31="",$L31=""),"",IFERROR($B31+VLOOKUP($L31,'Catálogos'!$J$2:$K$4,2,FALSE),""))</f>
        <v/>
      </c>
      <c r="O31" s="13" t="n"/>
      <c r="P31" s="29" t="n"/>
      <c r="Q31" s="16" t="n"/>
      <c r="R31" s="19">
        <f>IF(OR($A31="",$B31=""),"",IF($O31="Cerrado",IF($P31="","",$P31-$B31),MAX(0,TODAY()-$B31)))</f>
        <v/>
      </c>
      <c r="S31" s="20">
        <f>IF($A31="","",IF(OR($B31="",$C31="",$D31="",$E31="",$F31="",$G31="",$H31="",$I31="",$K31="",$L31="",$M31="",$O31=""),"Incompleto",IF(AND($O31="Cerrado",$P31=""),"Falta cierre","Completo")))</f>
        <v/>
      </c>
      <c r="T31" s="20">
        <f>IF($A31="","",IF(COUNTIF($A$7:$A$116,$A31)&gt;1,"Folio duplicado",""))</f>
        <v/>
      </c>
    </row>
    <row r="32" ht="24" customHeight="1">
      <c r="A32" s="13" t="n"/>
      <c r="B32" s="29" t="n"/>
      <c r="C32" s="13" t="n"/>
      <c r="D32" s="30" t="n"/>
      <c r="E32" s="13" t="n"/>
      <c r="F32" s="13" t="n"/>
      <c r="G32" s="13" t="n"/>
      <c r="H32" s="13" t="n"/>
      <c r="I32" s="16" t="n"/>
      <c r="J32" s="31" t="n"/>
      <c r="K32" s="13" t="n"/>
      <c r="L32" s="13" t="n"/>
      <c r="M32" s="13" t="n"/>
      <c r="N32" s="32">
        <f>IF(OR($A32="",$B32="",$L32=""),"",IFERROR($B32+VLOOKUP($L32,'Catálogos'!$J$2:$K$4,2,FALSE),""))</f>
        <v/>
      </c>
      <c r="O32" s="13" t="n"/>
      <c r="P32" s="29" t="n"/>
      <c r="Q32" s="16" t="n"/>
      <c r="R32" s="19">
        <f>IF(OR($A32="",$B32=""),"",IF($O32="Cerrado",IF($P32="","",$P32-$B32),MAX(0,TODAY()-$B32)))</f>
        <v/>
      </c>
      <c r="S32" s="20">
        <f>IF($A32="","",IF(OR($B32="",$C32="",$D32="",$E32="",$F32="",$G32="",$H32="",$I32="",$K32="",$L32="",$M32="",$O32=""),"Incompleto",IF(AND($O32="Cerrado",$P32=""),"Falta cierre","Completo")))</f>
        <v/>
      </c>
      <c r="T32" s="20">
        <f>IF($A32="","",IF(COUNTIF($A$7:$A$116,$A32)&gt;1,"Folio duplicado",""))</f>
        <v/>
      </c>
    </row>
    <row r="33" ht="24" customHeight="1">
      <c r="A33" s="13" t="n"/>
      <c r="B33" s="29" t="n"/>
      <c r="C33" s="13" t="n"/>
      <c r="D33" s="30" t="n"/>
      <c r="E33" s="13" t="n"/>
      <c r="F33" s="13" t="n"/>
      <c r="G33" s="13" t="n"/>
      <c r="H33" s="13" t="n"/>
      <c r="I33" s="16" t="n"/>
      <c r="J33" s="31" t="n"/>
      <c r="K33" s="13" t="n"/>
      <c r="L33" s="13" t="n"/>
      <c r="M33" s="13" t="n"/>
      <c r="N33" s="32">
        <f>IF(OR($A33="",$B33="",$L33=""),"",IFERROR($B33+VLOOKUP($L33,'Catálogos'!$J$2:$K$4,2,FALSE),""))</f>
        <v/>
      </c>
      <c r="O33" s="13" t="n"/>
      <c r="P33" s="29" t="n"/>
      <c r="Q33" s="16" t="n"/>
      <c r="R33" s="19">
        <f>IF(OR($A33="",$B33=""),"",IF($O33="Cerrado",IF($P33="","",$P33-$B33),MAX(0,TODAY()-$B33)))</f>
        <v/>
      </c>
      <c r="S33" s="20">
        <f>IF($A33="","",IF(OR($B33="",$C33="",$D33="",$E33="",$F33="",$G33="",$H33="",$I33="",$K33="",$L33="",$M33="",$O33=""),"Incompleto",IF(AND($O33="Cerrado",$P33=""),"Falta cierre","Completo")))</f>
        <v/>
      </c>
      <c r="T33" s="20">
        <f>IF($A33="","",IF(COUNTIF($A$7:$A$116,$A33)&gt;1,"Folio duplicado",""))</f>
        <v/>
      </c>
    </row>
    <row r="34" ht="24" customHeight="1">
      <c r="A34" s="13" t="n"/>
      <c r="B34" s="29" t="n"/>
      <c r="C34" s="13" t="n"/>
      <c r="D34" s="30" t="n"/>
      <c r="E34" s="13" t="n"/>
      <c r="F34" s="13" t="n"/>
      <c r="G34" s="13" t="n"/>
      <c r="H34" s="13" t="n"/>
      <c r="I34" s="16" t="n"/>
      <c r="J34" s="31" t="n"/>
      <c r="K34" s="13" t="n"/>
      <c r="L34" s="13" t="n"/>
      <c r="M34" s="13" t="n"/>
      <c r="N34" s="32">
        <f>IF(OR($A34="",$B34="",$L34=""),"",IFERROR($B34+VLOOKUP($L34,'Catálogos'!$J$2:$K$4,2,FALSE),""))</f>
        <v/>
      </c>
      <c r="O34" s="13" t="n"/>
      <c r="P34" s="29" t="n"/>
      <c r="Q34" s="16" t="n"/>
      <c r="R34" s="19">
        <f>IF(OR($A34="",$B34=""),"",IF($O34="Cerrado",IF($P34="","",$P34-$B34),MAX(0,TODAY()-$B34)))</f>
        <v/>
      </c>
      <c r="S34" s="20">
        <f>IF($A34="","",IF(OR($B34="",$C34="",$D34="",$E34="",$F34="",$G34="",$H34="",$I34="",$K34="",$L34="",$M34="",$O34=""),"Incompleto",IF(AND($O34="Cerrado",$P34=""),"Falta cierre","Completo")))</f>
        <v/>
      </c>
      <c r="T34" s="20">
        <f>IF($A34="","",IF(COUNTIF($A$7:$A$116,$A34)&gt;1,"Folio duplicado",""))</f>
        <v/>
      </c>
    </row>
    <row r="35" ht="24" customHeight="1">
      <c r="A35" s="13" t="n"/>
      <c r="B35" s="29" t="n"/>
      <c r="C35" s="13" t="n"/>
      <c r="D35" s="30" t="n"/>
      <c r="E35" s="13" t="n"/>
      <c r="F35" s="13" t="n"/>
      <c r="G35" s="13" t="n"/>
      <c r="H35" s="13" t="n"/>
      <c r="I35" s="16" t="n"/>
      <c r="J35" s="31" t="n"/>
      <c r="K35" s="13" t="n"/>
      <c r="L35" s="13" t="n"/>
      <c r="M35" s="13" t="n"/>
      <c r="N35" s="32">
        <f>IF(OR($A35="",$B35="",$L35=""),"",IFERROR($B35+VLOOKUP($L35,'Catálogos'!$J$2:$K$4,2,FALSE),""))</f>
        <v/>
      </c>
      <c r="O35" s="13" t="n"/>
      <c r="P35" s="29" t="n"/>
      <c r="Q35" s="16" t="n"/>
      <c r="R35" s="19">
        <f>IF(OR($A35="",$B35=""),"",IF($O35="Cerrado",IF($P35="","",$P35-$B35),MAX(0,TODAY()-$B35)))</f>
        <v/>
      </c>
      <c r="S35" s="20">
        <f>IF($A35="","",IF(OR($B35="",$C35="",$D35="",$E35="",$F35="",$G35="",$H35="",$I35="",$K35="",$L35="",$M35="",$O35=""),"Incompleto",IF(AND($O35="Cerrado",$P35=""),"Falta cierre","Completo")))</f>
        <v/>
      </c>
      <c r="T35" s="20">
        <f>IF($A35="","",IF(COUNTIF($A$7:$A$116,$A35)&gt;1,"Folio duplicado",""))</f>
        <v/>
      </c>
    </row>
    <row r="36" ht="24" customHeight="1">
      <c r="A36" s="13" t="n"/>
      <c r="B36" s="29" t="n"/>
      <c r="C36" s="13" t="n"/>
      <c r="D36" s="30" t="n"/>
      <c r="E36" s="13" t="n"/>
      <c r="F36" s="13" t="n"/>
      <c r="G36" s="13" t="n"/>
      <c r="H36" s="13" t="n"/>
      <c r="I36" s="16" t="n"/>
      <c r="J36" s="31" t="n"/>
      <c r="K36" s="13" t="n"/>
      <c r="L36" s="13" t="n"/>
      <c r="M36" s="13" t="n"/>
      <c r="N36" s="32">
        <f>IF(OR($A36="",$B36="",$L36=""),"",IFERROR($B36+VLOOKUP($L36,'Catálogos'!$J$2:$K$4,2,FALSE),""))</f>
        <v/>
      </c>
      <c r="O36" s="13" t="n"/>
      <c r="P36" s="29" t="n"/>
      <c r="Q36" s="16" t="n"/>
      <c r="R36" s="19">
        <f>IF(OR($A36="",$B36=""),"",IF($O36="Cerrado",IF($P36="","",$P36-$B36),MAX(0,TODAY()-$B36)))</f>
        <v/>
      </c>
      <c r="S36" s="20">
        <f>IF($A36="","",IF(OR($B36="",$C36="",$D36="",$E36="",$F36="",$G36="",$H36="",$I36="",$K36="",$L36="",$M36="",$O36=""),"Incompleto",IF(AND($O36="Cerrado",$P36=""),"Falta cierre","Completo")))</f>
        <v/>
      </c>
      <c r="T36" s="20">
        <f>IF($A36="","",IF(COUNTIF($A$7:$A$116,$A36)&gt;1,"Folio duplicado",""))</f>
        <v/>
      </c>
    </row>
    <row r="37" ht="24" customHeight="1">
      <c r="A37" s="13" t="n"/>
      <c r="B37" s="29" t="n"/>
      <c r="C37" s="13" t="n"/>
      <c r="D37" s="30" t="n"/>
      <c r="E37" s="13" t="n"/>
      <c r="F37" s="13" t="n"/>
      <c r="G37" s="13" t="n"/>
      <c r="H37" s="13" t="n"/>
      <c r="I37" s="16" t="n"/>
      <c r="J37" s="31" t="n"/>
      <c r="K37" s="13" t="n"/>
      <c r="L37" s="13" t="n"/>
      <c r="M37" s="13" t="n"/>
      <c r="N37" s="32">
        <f>IF(OR($A37="",$B37="",$L37=""),"",IFERROR($B37+VLOOKUP($L37,'Catálogos'!$J$2:$K$4,2,FALSE),""))</f>
        <v/>
      </c>
      <c r="O37" s="13" t="n"/>
      <c r="P37" s="29" t="n"/>
      <c r="Q37" s="16" t="n"/>
      <c r="R37" s="19">
        <f>IF(OR($A37="",$B37=""),"",IF($O37="Cerrado",IF($P37="","",$P37-$B37),MAX(0,TODAY()-$B37)))</f>
        <v/>
      </c>
      <c r="S37" s="20">
        <f>IF($A37="","",IF(OR($B37="",$C37="",$D37="",$E37="",$F37="",$G37="",$H37="",$I37="",$K37="",$L37="",$M37="",$O37=""),"Incompleto",IF(AND($O37="Cerrado",$P37=""),"Falta cierre","Completo")))</f>
        <v/>
      </c>
      <c r="T37" s="20">
        <f>IF($A37="","",IF(COUNTIF($A$7:$A$116,$A37)&gt;1,"Folio duplicado",""))</f>
        <v/>
      </c>
    </row>
    <row r="38" ht="24" customHeight="1">
      <c r="A38" s="13" t="n"/>
      <c r="B38" s="29" t="n"/>
      <c r="C38" s="13" t="n"/>
      <c r="D38" s="30" t="n"/>
      <c r="E38" s="13" t="n"/>
      <c r="F38" s="13" t="n"/>
      <c r="G38" s="13" t="n"/>
      <c r="H38" s="13" t="n"/>
      <c r="I38" s="16" t="n"/>
      <c r="J38" s="31" t="n"/>
      <c r="K38" s="13" t="n"/>
      <c r="L38" s="13" t="n"/>
      <c r="M38" s="13" t="n"/>
      <c r="N38" s="32">
        <f>IF(OR($A38="",$B38="",$L38=""),"",IFERROR($B38+VLOOKUP($L38,'Catálogos'!$J$2:$K$4,2,FALSE),""))</f>
        <v/>
      </c>
      <c r="O38" s="13" t="n"/>
      <c r="P38" s="29" t="n"/>
      <c r="Q38" s="16" t="n"/>
      <c r="R38" s="19">
        <f>IF(OR($A38="",$B38=""),"",IF($O38="Cerrado",IF($P38="","",$P38-$B38),MAX(0,TODAY()-$B38)))</f>
        <v/>
      </c>
      <c r="S38" s="20">
        <f>IF($A38="","",IF(OR($B38="",$C38="",$D38="",$E38="",$F38="",$G38="",$H38="",$I38="",$K38="",$L38="",$M38="",$O38=""),"Incompleto",IF(AND($O38="Cerrado",$P38=""),"Falta cierre","Completo")))</f>
        <v/>
      </c>
      <c r="T38" s="20">
        <f>IF($A38="","",IF(COUNTIF($A$7:$A$116,$A38)&gt;1,"Folio duplicado",""))</f>
        <v/>
      </c>
    </row>
    <row r="39" ht="24" customHeight="1">
      <c r="A39" s="13" t="n"/>
      <c r="B39" s="29" t="n"/>
      <c r="C39" s="13" t="n"/>
      <c r="D39" s="30" t="n"/>
      <c r="E39" s="13" t="n"/>
      <c r="F39" s="13" t="n"/>
      <c r="G39" s="13" t="n"/>
      <c r="H39" s="13" t="n"/>
      <c r="I39" s="16" t="n"/>
      <c r="J39" s="31" t="n"/>
      <c r="K39" s="13" t="n"/>
      <c r="L39" s="13" t="n"/>
      <c r="M39" s="13" t="n"/>
      <c r="N39" s="32">
        <f>IF(OR($A39="",$B39="",$L39=""),"",IFERROR($B39+VLOOKUP($L39,'Catálogos'!$J$2:$K$4,2,FALSE),""))</f>
        <v/>
      </c>
      <c r="O39" s="13" t="n"/>
      <c r="P39" s="29" t="n"/>
      <c r="Q39" s="16" t="n"/>
      <c r="R39" s="19">
        <f>IF(OR($A39="",$B39=""),"",IF($O39="Cerrado",IF($P39="","",$P39-$B39),MAX(0,TODAY()-$B39)))</f>
        <v/>
      </c>
      <c r="S39" s="20">
        <f>IF($A39="","",IF(OR($B39="",$C39="",$D39="",$E39="",$F39="",$G39="",$H39="",$I39="",$K39="",$L39="",$M39="",$O39=""),"Incompleto",IF(AND($O39="Cerrado",$P39=""),"Falta cierre","Completo")))</f>
        <v/>
      </c>
      <c r="T39" s="20">
        <f>IF($A39="","",IF(COUNTIF($A$7:$A$116,$A39)&gt;1,"Folio duplicado",""))</f>
        <v/>
      </c>
    </row>
    <row r="40" ht="24" customHeight="1">
      <c r="A40" s="13" t="n"/>
      <c r="B40" s="29" t="n"/>
      <c r="C40" s="13" t="n"/>
      <c r="D40" s="30" t="n"/>
      <c r="E40" s="13" t="n"/>
      <c r="F40" s="13" t="n"/>
      <c r="G40" s="13" t="n"/>
      <c r="H40" s="13" t="n"/>
      <c r="I40" s="16" t="n"/>
      <c r="J40" s="31" t="n"/>
      <c r="K40" s="13" t="n"/>
      <c r="L40" s="13" t="n"/>
      <c r="M40" s="13" t="n"/>
      <c r="N40" s="32">
        <f>IF(OR($A40="",$B40="",$L40=""),"",IFERROR($B40+VLOOKUP($L40,'Catálogos'!$J$2:$K$4,2,FALSE),""))</f>
        <v/>
      </c>
      <c r="O40" s="13" t="n"/>
      <c r="P40" s="29" t="n"/>
      <c r="Q40" s="16" t="n"/>
      <c r="R40" s="19">
        <f>IF(OR($A40="",$B40=""),"",IF($O40="Cerrado",IF($P40="","",$P40-$B40),MAX(0,TODAY()-$B40)))</f>
        <v/>
      </c>
      <c r="S40" s="20">
        <f>IF($A40="","",IF(OR($B40="",$C40="",$D40="",$E40="",$F40="",$G40="",$H40="",$I40="",$K40="",$L40="",$M40="",$O40=""),"Incompleto",IF(AND($O40="Cerrado",$P40=""),"Falta cierre","Completo")))</f>
        <v/>
      </c>
      <c r="T40" s="20">
        <f>IF($A40="","",IF(COUNTIF($A$7:$A$116,$A40)&gt;1,"Folio duplicado",""))</f>
        <v/>
      </c>
    </row>
    <row r="41" ht="24" customHeight="1">
      <c r="A41" s="13" t="n"/>
      <c r="B41" s="29" t="n"/>
      <c r="C41" s="13" t="n"/>
      <c r="D41" s="30" t="n"/>
      <c r="E41" s="13" t="n"/>
      <c r="F41" s="13" t="n"/>
      <c r="G41" s="13" t="n"/>
      <c r="H41" s="13" t="n"/>
      <c r="I41" s="16" t="n"/>
      <c r="J41" s="31" t="n"/>
      <c r="K41" s="13" t="n"/>
      <c r="L41" s="13" t="n"/>
      <c r="M41" s="13" t="n"/>
      <c r="N41" s="32">
        <f>IF(OR($A41="",$B41="",$L41=""),"",IFERROR($B41+VLOOKUP($L41,'Catálogos'!$J$2:$K$4,2,FALSE),""))</f>
        <v/>
      </c>
      <c r="O41" s="13" t="n"/>
      <c r="P41" s="29" t="n"/>
      <c r="Q41" s="16" t="n"/>
      <c r="R41" s="19">
        <f>IF(OR($A41="",$B41=""),"",IF($O41="Cerrado",IF($P41="","",$P41-$B41),MAX(0,TODAY()-$B41)))</f>
        <v/>
      </c>
      <c r="S41" s="20">
        <f>IF($A41="","",IF(OR($B41="",$C41="",$D41="",$E41="",$F41="",$G41="",$H41="",$I41="",$K41="",$L41="",$M41="",$O41=""),"Incompleto",IF(AND($O41="Cerrado",$P41=""),"Falta cierre","Completo")))</f>
        <v/>
      </c>
      <c r="T41" s="20">
        <f>IF($A41="","",IF(COUNTIF($A$7:$A$116,$A41)&gt;1,"Folio duplicado",""))</f>
        <v/>
      </c>
    </row>
    <row r="42" ht="24" customHeight="1">
      <c r="A42" s="13" t="n"/>
      <c r="B42" s="29" t="n"/>
      <c r="C42" s="13" t="n"/>
      <c r="D42" s="30" t="n"/>
      <c r="E42" s="13" t="n"/>
      <c r="F42" s="13" t="n"/>
      <c r="G42" s="13" t="n"/>
      <c r="H42" s="13" t="n"/>
      <c r="I42" s="16" t="n"/>
      <c r="J42" s="31" t="n"/>
      <c r="K42" s="13" t="n"/>
      <c r="L42" s="13" t="n"/>
      <c r="M42" s="13" t="n"/>
      <c r="N42" s="32">
        <f>IF(OR($A42="",$B42="",$L42=""),"",IFERROR($B42+VLOOKUP($L42,'Catálogos'!$J$2:$K$4,2,FALSE),""))</f>
        <v/>
      </c>
      <c r="O42" s="13" t="n"/>
      <c r="P42" s="29" t="n"/>
      <c r="Q42" s="16" t="n"/>
      <c r="R42" s="19">
        <f>IF(OR($A42="",$B42=""),"",IF($O42="Cerrado",IF($P42="","",$P42-$B42),MAX(0,TODAY()-$B42)))</f>
        <v/>
      </c>
      <c r="S42" s="20">
        <f>IF($A42="","",IF(OR($B42="",$C42="",$D42="",$E42="",$F42="",$G42="",$H42="",$I42="",$K42="",$L42="",$M42="",$O42=""),"Incompleto",IF(AND($O42="Cerrado",$P42=""),"Falta cierre","Completo")))</f>
        <v/>
      </c>
      <c r="T42" s="20">
        <f>IF($A42="","",IF(COUNTIF($A$7:$A$116,$A42)&gt;1,"Folio duplicado",""))</f>
        <v/>
      </c>
    </row>
    <row r="43" ht="24" customHeight="1">
      <c r="A43" s="13" t="n"/>
      <c r="B43" s="29" t="n"/>
      <c r="C43" s="13" t="n"/>
      <c r="D43" s="30" t="n"/>
      <c r="E43" s="13" t="n"/>
      <c r="F43" s="13" t="n"/>
      <c r="G43" s="13" t="n"/>
      <c r="H43" s="13" t="n"/>
      <c r="I43" s="16" t="n"/>
      <c r="J43" s="31" t="n"/>
      <c r="K43" s="13" t="n"/>
      <c r="L43" s="13" t="n"/>
      <c r="M43" s="13" t="n"/>
      <c r="N43" s="32">
        <f>IF(OR($A43="",$B43="",$L43=""),"",IFERROR($B43+VLOOKUP($L43,'Catálogos'!$J$2:$K$4,2,FALSE),""))</f>
        <v/>
      </c>
      <c r="O43" s="13" t="n"/>
      <c r="P43" s="29" t="n"/>
      <c r="Q43" s="16" t="n"/>
      <c r="R43" s="19">
        <f>IF(OR($A43="",$B43=""),"",IF($O43="Cerrado",IF($P43="","",$P43-$B43),MAX(0,TODAY()-$B43)))</f>
        <v/>
      </c>
      <c r="S43" s="20">
        <f>IF($A43="","",IF(OR($B43="",$C43="",$D43="",$E43="",$F43="",$G43="",$H43="",$I43="",$K43="",$L43="",$M43="",$O43=""),"Incompleto",IF(AND($O43="Cerrado",$P43=""),"Falta cierre","Completo")))</f>
        <v/>
      </c>
      <c r="T43" s="20">
        <f>IF($A43="","",IF(COUNTIF($A$7:$A$116,$A43)&gt;1,"Folio duplicado",""))</f>
        <v/>
      </c>
    </row>
    <row r="44" ht="24" customHeight="1">
      <c r="A44" s="13" t="n"/>
      <c r="B44" s="29" t="n"/>
      <c r="C44" s="13" t="n"/>
      <c r="D44" s="30" t="n"/>
      <c r="E44" s="13" t="n"/>
      <c r="F44" s="13" t="n"/>
      <c r="G44" s="13" t="n"/>
      <c r="H44" s="13" t="n"/>
      <c r="I44" s="16" t="n"/>
      <c r="J44" s="31" t="n"/>
      <c r="K44" s="13" t="n"/>
      <c r="L44" s="13" t="n"/>
      <c r="M44" s="13" t="n"/>
      <c r="N44" s="32">
        <f>IF(OR($A44="",$B44="",$L44=""),"",IFERROR($B44+VLOOKUP($L44,'Catálogos'!$J$2:$K$4,2,FALSE),""))</f>
        <v/>
      </c>
      <c r="O44" s="13" t="n"/>
      <c r="P44" s="29" t="n"/>
      <c r="Q44" s="16" t="n"/>
      <c r="R44" s="19">
        <f>IF(OR($A44="",$B44=""),"",IF($O44="Cerrado",IF($P44="","",$P44-$B44),MAX(0,TODAY()-$B44)))</f>
        <v/>
      </c>
      <c r="S44" s="20">
        <f>IF($A44="","",IF(OR($B44="",$C44="",$D44="",$E44="",$F44="",$G44="",$H44="",$I44="",$K44="",$L44="",$M44="",$O44=""),"Incompleto",IF(AND($O44="Cerrado",$P44=""),"Falta cierre","Completo")))</f>
        <v/>
      </c>
      <c r="T44" s="20">
        <f>IF($A44="","",IF(COUNTIF($A$7:$A$116,$A44)&gt;1,"Folio duplicado",""))</f>
        <v/>
      </c>
    </row>
    <row r="45" ht="24" customHeight="1">
      <c r="A45" s="13" t="n"/>
      <c r="B45" s="29" t="n"/>
      <c r="C45" s="13" t="n"/>
      <c r="D45" s="30" t="n"/>
      <c r="E45" s="13" t="n"/>
      <c r="F45" s="13" t="n"/>
      <c r="G45" s="13" t="n"/>
      <c r="H45" s="13" t="n"/>
      <c r="I45" s="16" t="n"/>
      <c r="J45" s="31" t="n"/>
      <c r="K45" s="13" t="n"/>
      <c r="L45" s="13" t="n"/>
      <c r="M45" s="13" t="n"/>
      <c r="N45" s="32">
        <f>IF(OR($A45="",$B45="",$L45=""),"",IFERROR($B45+VLOOKUP($L45,'Catálogos'!$J$2:$K$4,2,FALSE),""))</f>
        <v/>
      </c>
      <c r="O45" s="13" t="n"/>
      <c r="P45" s="29" t="n"/>
      <c r="Q45" s="16" t="n"/>
      <c r="R45" s="19">
        <f>IF(OR($A45="",$B45=""),"",IF($O45="Cerrado",IF($P45="","",$P45-$B45),MAX(0,TODAY()-$B45)))</f>
        <v/>
      </c>
      <c r="S45" s="20">
        <f>IF($A45="","",IF(OR($B45="",$C45="",$D45="",$E45="",$F45="",$G45="",$H45="",$I45="",$K45="",$L45="",$M45="",$O45=""),"Incompleto",IF(AND($O45="Cerrado",$P45=""),"Falta cierre","Completo")))</f>
        <v/>
      </c>
      <c r="T45" s="20">
        <f>IF($A45="","",IF(COUNTIF($A$7:$A$116,$A45)&gt;1,"Folio duplicado",""))</f>
        <v/>
      </c>
    </row>
    <row r="46" ht="24" customHeight="1">
      <c r="A46" s="13" t="n"/>
      <c r="B46" s="29" t="n"/>
      <c r="C46" s="13" t="n"/>
      <c r="D46" s="30" t="n"/>
      <c r="E46" s="13" t="n"/>
      <c r="F46" s="13" t="n"/>
      <c r="G46" s="13" t="n"/>
      <c r="H46" s="13" t="n"/>
      <c r="I46" s="16" t="n"/>
      <c r="J46" s="31" t="n"/>
      <c r="K46" s="13" t="n"/>
      <c r="L46" s="13" t="n"/>
      <c r="M46" s="13" t="n"/>
      <c r="N46" s="32">
        <f>IF(OR($A46="",$B46="",$L46=""),"",IFERROR($B46+VLOOKUP($L46,'Catálogos'!$J$2:$K$4,2,FALSE),""))</f>
        <v/>
      </c>
      <c r="O46" s="13" t="n"/>
      <c r="P46" s="29" t="n"/>
      <c r="Q46" s="16" t="n"/>
      <c r="R46" s="19">
        <f>IF(OR($A46="",$B46=""),"",IF($O46="Cerrado",IF($P46="","",$P46-$B46),MAX(0,TODAY()-$B46)))</f>
        <v/>
      </c>
      <c r="S46" s="20">
        <f>IF($A46="","",IF(OR($B46="",$C46="",$D46="",$E46="",$F46="",$G46="",$H46="",$I46="",$K46="",$L46="",$M46="",$O46=""),"Incompleto",IF(AND($O46="Cerrado",$P46=""),"Falta cierre","Completo")))</f>
        <v/>
      </c>
      <c r="T46" s="20">
        <f>IF($A46="","",IF(COUNTIF($A$7:$A$116,$A46)&gt;1,"Folio duplicado",""))</f>
        <v/>
      </c>
    </row>
    <row r="47" ht="24" customHeight="1">
      <c r="A47" s="13" t="n"/>
      <c r="B47" s="29" t="n"/>
      <c r="C47" s="13" t="n"/>
      <c r="D47" s="30" t="n"/>
      <c r="E47" s="13" t="n"/>
      <c r="F47" s="13" t="n"/>
      <c r="G47" s="13" t="n"/>
      <c r="H47" s="13" t="n"/>
      <c r="I47" s="16" t="n"/>
      <c r="J47" s="31" t="n"/>
      <c r="K47" s="13" t="n"/>
      <c r="L47" s="13" t="n"/>
      <c r="M47" s="13" t="n"/>
      <c r="N47" s="32">
        <f>IF(OR($A47="",$B47="",$L47=""),"",IFERROR($B47+VLOOKUP($L47,'Catálogos'!$J$2:$K$4,2,FALSE),""))</f>
        <v/>
      </c>
      <c r="O47" s="13" t="n"/>
      <c r="P47" s="29" t="n"/>
      <c r="Q47" s="16" t="n"/>
      <c r="R47" s="19">
        <f>IF(OR($A47="",$B47=""),"",IF($O47="Cerrado",IF($P47="","",$P47-$B47),MAX(0,TODAY()-$B47)))</f>
        <v/>
      </c>
      <c r="S47" s="20">
        <f>IF($A47="","",IF(OR($B47="",$C47="",$D47="",$E47="",$F47="",$G47="",$H47="",$I47="",$K47="",$L47="",$M47="",$O47=""),"Incompleto",IF(AND($O47="Cerrado",$P47=""),"Falta cierre","Completo")))</f>
        <v/>
      </c>
      <c r="T47" s="20">
        <f>IF($A47="","",IF(COUNTIF($A$7:$A$116,$A47)&gt;1,"Folio duplicado",""))</f>
        <v/>
      </c>
    </row>
    <row r="48" ht="24" customHeight="1">
      <c r="A48" s="13" t="n"/>
      <c r="B48" s="29" t="n"/>
      <c r="C48" s="13" t="n"/>
      <c r="D48" s="30" t="n"/>
      <c r="E48" s="13" t="n"/>
      <c r="F48" s="13" t="n"/>
      <c r="G48" s="13" t="n"/>
      <c r="H48" s="13" t="n"/>
      <c r="I48" s="16" t="n"/>
      <c r="J48" s="31" t="n"/>
      <c r="K48" s="13" t="n"/>
      <c r="L48" s="13" t="n"/>
      <c r="M48" s="13" t="n"/>
      <c r="N48" s="32">
        <f>IF(OR($A48="",$B48="",$L48=""),"",IFERROR($B48+VLOOKUP($L48,'Catálogos'!$J$2:$K$4,2,FALSE),""))</f>
        <v/>
      </c>
      <c r="O48" s="13" t="n"/>
      <c r="P48" s="29" t="n"/>
      <c r="Q48" s="16" t="n"/>
      <c r="R48" s="19">
        <f>IF(OR($A48="",$B48=""),"",IF($O48="Cerrado",IF($P48="","",$P48-$B48),MAX(0,TODAY()-$B48)))</f>
        <v/>
      </c>
      <c r="S48" s="20">
        <f>IF($A48="","",IF(OR($B48="",$C48="",$D48="",$E48="",$F48="",$G48="",$H48="",$I48="",$K48="",$L48="",$M48="",$O48=""),"Incompleto",IF(AND($O48="Cerrado",$P48=""),"Falta cierre","Completo")))</f>
        <v/>
      </c>
      <c r="T48" s="20">
        <f>IF($A48="","",IF(COUNTIF($A$7:$A$116,$A48)&gt;1,"Folio duplicado",""))</f>
        <v/>
      </c>
    </row>
    <row r="49" ht="24" customHeight="1">
      <c r="A49" s="13" t="n"/>
      <c r="B49" s="29" t="n"/>
      <c r="C49" s="13" t="n"/>
      <c r="D49" s="30" t="n"/>
      <c r="E49" s="13" t="n"/>
      <c r="F49" s="13" t="n"/>
      <c r="G49" s="13" t="n"/>
      <c r="H49" s="13" t="n"/>
      <c r="I49" s="16" t="n"/>
      <c r="J49" s="31" t="n"/>
      <c r="K49" s="13" t="n"/>
      <c r="L49" s="13" t="n"/>
      <c r="M49" s="13" t="n"/>
      <c r="N49" s="32">
        <f>IF(OR($A49="",$B49="",$L49=""),"",IFERROR($B49+VLOOKUP($L49,'Catálogos'!$J$2:$K$4,2,FALSE),""))</f>
        <v/>
      </c>
      <c r="O49" s="13" t="n"/>
      <c r="P49" s="29" t="n"/>
      <c r="Q49" s="16" t="n"/>
      <c r="R49" s="19">
        <f>IF(OR($A49="",$B49=""),"",IF($O49="Cerrado",IF($P49="","",$P49-$B49),MAX(0,TODAY()-$B49)))</f>
        <v/>
      </c>
      <c r="S49" s="20">
        <f>IF($A49="","",IF(OR($B49="",$C49="",$D49="",$E49="",$F49="",$G49="",$H49="",$I49="",$K49="",$L49="",$M49="",$O49=""),"Incompleto",IF(AND($O49="Cerrado",$P49=""),"Falta cierre","Completo")))</f>
        <v/>
      </c>
      <c r="T49" s="20">
        <f>IF($A49="","",IF(COUNTIF($A$7:$A$116,$A49)&gt;1,"Folio duplicado",""))</f>
        <v/>
      </c>
    </row>
    <row r="50" ht="24" customHeight="1">
      <c r="A50" s="13" t="n"/>
      <c r="B50" s="29" t="n"/>
      <c r="C50" s="13" t="n"/>
      <c r="D50" s="30" t="n"/>
      <c r="E50" s="13" t="n"/>
      <c r="F50" s="13" t="n"/>
      <c r="G50" s="13" t="n"/>
      <c r="H50" s="13" t="n"/>
      <c r="I50" s="16" t="n"/>
      <c r="J50" s="31" t="n"/>
      <c r="K50" s="13" t="n"/>
      <c r="L50" s="13" t="n"/>
      <c r="M50" s="13" t="n"/>
      <c r="N50" s="32">
        <f>IF(OR($A50="",$B50="",$L50=""),"",IFERROR($B50+VLOOKUP($L50,'Catálogos'!$J$2:$K$4,2,FALSE),""))</f>
        <v/>
      </c>
      <c r="O50" s="13" t="n"/>
      <c r="P50" s="29" t="n"/>
      <c r="Q50" s="16" t="n"/>
      <c r="R50" s="19">
        <f>IF(OR($A50="",$B50=""),"",IF($O50="Cerrado",IF($P50="","",$P50-$B50),MAX(0,TODAY()-$B50)))</f>
        <v/>
      </c>
      <c r="S50" s="20">
        <f>IF($A50="","",IF(OR($B50="",$C50="",$D50="",$E50="",$F50="",$G50="",$H50="",$I50="",$K50="",$L50="",$M50="",$O50=""),"Incompleto",IF(AND($O50="Cerrado",$P50=""),"Falta cierre","Completo")))</f>
        <v/>
      </c>
      <c r="T50" s="20">
        <f>IF($A50="","",IF(COUNTIF($A$7:$A$116,$A50)&gt;1,"Folio duplicado",""))</f>
        <v/>
      </c>
    </row>
    <row r="51" ht="24" customHeight="1">
      <c r="A51" s="13" t="n"/>
      <c r="B51" s="29" t="n"/>
      <c r="C51" s="13" t="n"/>
      <c r="D51" s="30" t="n"/>
      <c r="E51" s="13" t="n"/>
      <c r="F51" s="13" t="n"/>
      <c r="G51" s="13" t="n"/>
      <c r="H51" s="13" t="n"/>
      <c r="I51" s="16" t="n"/>
      <c r="J51" s="31" t="n"/>
      <c r="K51" s="13" t="n"/>
      <c r="L51" s="13" t="n"/>
      <c r="M51" s="13" t="n"/>
      <c r="N51" s="32">
        <f>IF(OR($A51="",$B51="",$L51=""),"",IFERROR($B51+VLOOKUP($L51,'Catálogos'!$J$2:$K$4,2,FALSE),""))</f>
        <v/>
      </c>
      <c r="O51" s="13" t="n"/>
      <c r="P51" s="29" t="n"/>
      <c r="Q51" s="16" t="n"/>
      <c r="R51" s="19">
        <f>IF(OR($A51="",$B51=""),"",IF($O51="Cerrado",IF($P51="","",$P51-$B51),MAX(0,TODAY()-$B51)))</f>
        <v/>
      </c>
      <c r="S51" s="20">
        <f>IF($A51="","",IF(OR($B51="",$C51="",$D51="",$E51="",$F51="",$G51="",$H51="",$I51="",$K51="",$L51="",$M51="",$O51=""),"Incompleto",IF(AND($O51="Cerrado",$P51=""),"Falta cierre","Completo")))</f>
        <v/>
      </c>
      <c r="T51" s="20">
        <f>IF($A51="","",IF(COUNTIF($A$7:$A$116,$A51)&gt;1,"Folio duplicado",""))</f>
        <v/>
      </c>
    </row>
    <row r="52" ht="24" customHeight="1">
      <c r="A52" s="13" t="n"/>
      <c r="B52" s="29" t="n"/>
      <c r="C52" s="13" t="n"/>
      <c r="D52" s="30" t="n"/>
      <c r="E52" s="13" t="n"/>
      <c r="F52" s="13" t="n"/>
      <c r="G52" s="13" t="n"/>
      <c r="H52" s="13" t="n"/>
      <c r="I52" s="16" t="n"/>
      <c r="J52" s="31" t="n"/>
      <c r="K52" s="13" t="n"/>
      <c r="L52" s="13" t="n"/>
      <c r="M52" s="13" t="n"/>
      <c r="N52" s="32">
        <f>IF(OR($A52="",$B52="",$L52=""),"",IFERROR($B52+VLOOKUP($L52,'Catálogos'!$J$2:$K$4,2,FALSE),""))</f>
        <v/>
      </c>
      <c r="O52" s="13" t="n"/>
      <c r="P52" s="29" t="n"/>
      <c r="Q52" s="16" t="n"/>
      <c r="R52" s="19">
        <f>IF(OR($A52="",$B52=""),"",IF($O52="Cerrado",IF($P52="","",$P52-$B52),MAX(0,TODAY()-$B52)))</f>
        <v/>
      </c>
      <c r="S52" s="20">
        <f>IF($A52="","",IF(OR($B52="",$C52="",$D52="",$E52="",$F52="",$G52="",$H52="",$I52="",$K52="",$L52="",$M52="",$O52=""),"Incompleto",IF(AND($O52="Cerrado",$P52=""),"Falta cierre","Completo")))</f>
        <v/>
      </c>
      <c r="T52" s="20">
        <f>IF($A52="","",IF(COUNTIF($A$7:$A$116,$A52)&gt;1,"Folio duplicado",""))</f>
        <v/>
      </c>
    </row>
    <row r="53" ht="24" customHeight="1">
      <c r="A53" s="13" t="n"/>
      <c r="B53" s="29" t="n"/>
      <c r="C53" s="13" t="n"/>
      <c r="D53" s="30" t="n"/>
      <c r="E53" s="13" t="n"/>
      <c r="F53" s="13" t="n"/>
      <c r="G53" s="13" t="n"/>
      <c r="H53" s="13" t="n"/>
      <c r="I53" s="16" t="n"/>
      <c r="J53" s="31" t="n"/>
      <c r="K53" s="13" t="n"/>
      <c r="L53" s="13" t="n"/>
      <c r="M53" s="13" t="n"/>
      <c r="N53" s="32">
        <f>IF(OR($A53="",$B53="",$L53=""),"",IFERROR($B53+VLOOKUP($L53,'Catálogos'!$J$2:$K$4,2,FALSE),""))</f>
        <v/>
      </c>
      <c r="O53" s="13" t="n"/>
      <c r="P53" s="29" t="n"/>
      <c r="Q53" s="16" t="n"/>
      <c r="R53" s="19">
        <f>IF(OR($A53="",$B53=""),"",IF($O53="Cerrado",IF($P53="","",$P53-$B53),MAX(0,TODAY()-$B53)))</f>
        <v/>
      </c>
      <c r="S53" s="20">
        <f>IF($A53="","",IF(OR($B53="",$C53="",$D53="",$E53="",$F53="",$G53="",$H53="",$I53="",$K53="",$L53="",$M53="",$O53=""),"Incompleto",IF(AND($O53="Cerrado",$P53=""),"Falta cierre","Completo")))</f>
        <v/>
      </c>
      <c r="T53" s="20">
        <f>IF($A53="","",IF(COUNTIF($A$7:$A$116,$A53)&gt;1,"Folio duplicado",""))</f>
        <v/>
      </c>
    </row>
    <row r="54" ht="24" customHeight="1">
      <c r="A54" s="13" t="n"/>
      <c r="B54" s="29" t="n"/>
      <c r="C54" s="13" t="n"/>
      <c r="D54" s="30" t="n"/>
      <c r="E54" s="13" t="n"/>
      <c r="F54" s="13" t="n"/>
      <c r="G54" s="13" t="n"/>
      <c r="H54" s="13" t="n"/>
      <c r="I54" s="16" t="n"/>
      <c r="J54" s="31" t="n"/>
      <c r="K54" s="13" t="n"/>
      <c r="L54" s="13" t="n"/>
      <c r="M54" s="13" t="n"/>
      <c r="N54" s="32">
        <f>IF(OR($A54="",$B54="",$L54=""),"",IFERROR($B54+VLOOKUP($L54,'Catálogos'!$J$2:$K$4,2,FALSE),""))</f>
        <v/>
      </c>
      <c r="O54" s="13" t="n"/>
      <c r="P54" s="29" t="n"/>
      <c r="Q54" s="16" t="n"/>
      <c r="R54" s="19">
        <f>IF(OR($A54="",$B54=""),"",IF($O54="Cerrado",IF($P54="","",$P54-$B54),MAX(0,TODAY()-$B54)))</f>
        <v/>
      </c>
      <c r="S54" s="20">
        <f>IF($A54="","",IF(OR($B54="",$C54="",$D54="",$E54="",$F54="",$G54="",$H54="",$I54="",$K54="",$L54="",$M54="",$O54=""),"Incompleto",IF(AND($O54="Cerrado",$P54=""),"Falta cierre","Completo")))</f>
        <v/>
      </c>
      <c r="T54" s="20">
        <f>IF($A54="","",IF(COUNTIF($A$7:$A$116,$A54)&gt;1,"Folio duplicado",""))</f>
        <v/>
      </c>
    </row>
    <row r="55" ht="24" customHeight="1">
      <c r="A55" s="13" t="n"/>
      <c r="B55" s="29" t="n"/>
      <c r="C55" s="13" t="n"/>
      <c r="D55" s="30" t="n"/>
      <c r="E55" s="13" t="n"/>
      <c r="F55" s="13" t="n"/>
      <c r="G55" s="13" t="n"/>
      <c r="H55" s="13" t="n"/>
      <c r="I55" s="16" t="n"/>
      <c r="J55" s="31" t="n"/>
      <c r="K55" s="13" t="n"/>
      <c r="L55" s="13" t="n"/>
      <c r="M55" s="13" t="n"/>
      <c r="N55" s="32">
        <f>IF(OR($A55="",$B55="",$L55=""),"",IFERROR($B55+VLOOKUP($L55,'Catálogos'!$J$2:$K$4,2,FALSE),""))</f>
        <v/>
      </c>
      <c r="O55" s="13" t="n"/>
      <c r="P55" s="29" t="n"/>
      <c r="Q55" s="16" t="n"/>
      <c r="R55" s="19">
        <f>IF(OR($A55="",$B55=""),"",IF($O55="Cerrado",IF($P55="","",$P55-$B55),MAX(0,TODAY()-$B55)))</f>
        <v/>
      </c>
      <c r="S55" s="20">
        <f>IF($A55="","",IF(OR($B55="",$C55="",$D55="",$E55="",$F55="",$G55="",$H55="",$I55="",$K55="",$L55="",$M55="",$O55=""),"Incompleto",IF(AND($O55="Cerrado",$P55=""),"Falta cierre","Completo")))</f>
        <v/>
      </c>
      <c r="T55" s="20">
        <f>IF($A55="","",IF(COUNTIF($A$7:$A$116,$A55)&gt;1,"Folio duplicado",""))</f>
        <v/>
      </c>
    </row>
    <row r="56" ht="24" customHeight="1">
      <c r="A56" s="13" t="n"/>
      <c r="B56" s="29" t="n"/>
      <c r="C56" s="13" t="n"/>
      <c r="D56" s="30" t="n"/>
      <c r="E56" s="13" t="n"/>
      <c r="F56" s="13" t="n"/>
      <c r="G56" s="13" t="n"/>
      <c r="H56" s="13" t="n"/>
      <c r="I56" s="16" t="n"/>
      <c r="J56" s="31" t="n"/>
      <c r="K56" s="13" t="n"/>
      <c r="L56" s="13" t="n"/>
      <c r="M56" s="13" t="n"/>
      <c r="N56" s="32">
        <f>IF(OR($A56="",$B56="",$L56=""),"",IFERROR($B56+VLOOKUP($L56,'Catálogos'!$J$2:$K$4,2,FALSE),""))</f>
        <v/>
      </c>
      <c r="O56" s="13" t="n"/>
      <c r="P56" s="29" t="n"/>
      <c r="Q56" s="16" t="n"/>
      <c r="R56" s="19">
        <f>IF(OR($A56="",$B56=""),"",IF($O56="Cerrado",IF($P56="","",$P56-$B56),MAX(0,TODAY()-$B56)))</f>
        <v/>
      </c>
      <c r="S56" s="20">
        <f>IF($A56="","",IF(OR($B56="",$C56="",$D56="",$E56="",$F56="",$G56="",$H56="",$I56="",$K56="",$L56="",$M56="",$O56=""),"Incompleto",IF(AND($O56="Cerrado",$P56=""),"Falta cierre","Completo")))</f>
        <v/>
      </c>
      <c r="T56" s="20">
        <f>IF($A56="","",IF(COUNTIF($A$7:$A$116,$A56)&gt;1,"Folio duplicado",""))</f>
        <v/>
      </c>
    </row>
    <row r="57" ht="24" customHeight="1">
      <c r="A57" s="13" t="n"/>
      <c r="B57" s="29" t="n"/>
      <c r="C57" s="13" t="n"/>
      <c r="D57" s="30" t="n"/>
      <c r="E57" s="13" t="n"/>
      <c r="F57" s="13" t="n"/>
      <c r="G57" s="13" t="n"/>
      <c r="H57" s="13" t="n"/>
      <c r="I57" s="16" t="n"/>
      <c r="J57" s="31" t="n"/>
      <c r="K57" s="13" t="n"/>
      <c r="L57" s="13" t="n"/>
      <c r="M57" s="13" t="n"/>
      <c r="N57" s="32">
        <f>IF(OR($A57="",$B57="",$L57=""),"",IFERROR($B57+VLOOKUP($L57,'Catálogos'!$J$2:$K$4,2,FALSE),""))</f>
        <v/>
      </c>
      <c r="O57" s="13" t="n"/>
      <c r="P57" s="29" t="n"/>
      <c r="Q57" s="16" t="n"/>
      <c r="R57" s="19">
        <f>IF(OR($A57="",$B57=""),"",IF($O57="Cerrado",IF($P57="","",$P57-$B57),MAX(0,TODAY()-$B57)))</f>
        <v/>
      </c>
      <c r="S57" s="20">
        <f>IF($A57="","",IF(OR($B57="",$C57="",$D57="",$E57="",$F57="",$G57="",$H57="",$I57="",$K57="",$L57="",$M57="",$O57=""),"Incompleto",IF(AND($O57="Cerrado",$P57=""),"Falta cierre","Completo")))</f>
        <v/>
      </c>
      <c r="T57" s="20">
        <f>IF($A57="","",IF(COUNTIF($A$7:$A$116,$A57)&gt;1,"Folio duplicado",""))</f>
        <v/>
      </c>
    </row>
    <row r="58" ht="24" customHeight="1">
      <c r="A58" s="13" t="n"/>
      <c r="B58" s="29" t="n"/>
      <c r="C58" s="13" t="n"/>
      <c r="D58" s="30" t="n"/>
      <c r="E58" s="13" t="n"/>
      <c r="F58" s="13" t="n"/>
      <c r="G58" s="13" t="n"/>
      <c r="H58" s="13" t="n"/>
      <c r="I58" s="16" t="n"/>
      <c r="J58" s="31" t="n"/>
      <c r="K58" s="13" t="n"/>
      <c r="L58" s="13" t="n"/>
      <c r="M58" s="13" t="n"/>
      <c r="N58" s="32">
        <f>IF(OR($A58="",$B58="",$L58=""),"",IFERROR($B58+VLOOKUP($L58,'Catálogos'!$J$2:$K$4,2,FALSE),""))</f>
        <v/>
      </c>
      <c r="O58" s="13" t="n"/>
      <c r="P58" s="29" t="n"/>
      <c r="Q58" s="16" t="n"/>
      <c r="R58" s="19">
        <f>IF(OR($A58="",$B58=""),"",IF($O58="Cerrado",IF($P58="","",$P58-$B58),MAX(0,TODAY()-$B58)))</f>
        <v/>
      </c>
      <c r="S58" s="20">
        <f>IF($A58="","",IF(OR($B58="",$C58="",$D58="",$E58="",$F58="",$G58="",$H58="",$I58="",$K58="",$L58="",$M58="",$O58=""),"Incompleto",IF(AND($O58="Cerrado",$P58=""),"Falta cierre","Completo")))</f>
        <v/>
      </c>
      <c r="T58" s="20">
        <f>IF($A58="","",IF(COUNTIF($A$7:$A$116,$A58)&gt;1,"Folio duplicado",""))</f>
        <v/>
      </c>
    </row>
    <row r="59" ht="24" customHeight="1">
      <c r="A59" s="13" t="n"/>
      <c r="B59" s="29" t="n"/>
      <c r="C59" s="13" t="n"/>
      <c r="D59" s="30" t="n"/>
      <c r="E59" s="13" t="n"/>
      <c r="F59" s="13" t="n"/>
      <c r="G59" s="13" t="n"/>
      <c r="H59" s="13" t="n"/>
      <c r="I59" s="16" t="n"/>
      <c r="J59" s="31" t="n"/>
      <c r="K59" s="13" t="n"/>
      <c r="L59" s="13" t="n"/>
      <c r="M59" s="13" t="n"/>
      <c r="N59" s="32">
        <f>IF(OR($A59="",$B59="",$L59=""),"",IFERROR($B59+VLOOKUP($L59,'Catálogos'!$J$2:$K$4,2,FALSE),""))</f>
        <v/>
      </c>
      <c r="O59" s="13" t="n"/>
      <c r="P59" s="29" t="n"/>
      <c r="Q59" s="16" t="n"/>
      <c r="R59" s="19">
        <f>IF(OR($A59="",$B59=""),"",IF($O59="Cerrado",IF($P59="","",$P59-$B59),MAX(0,TODAY()-$B59)))</f>
        <v/>
      </c>
      <c r="S59" s="20">
        <f>IF($A59="","",IF(OR($B59="",$C59="",$D59="",$E59="",$F59="",$G59="",$H59="",$I59="",$K59="",$L59="",$M59="",$O59=""),"Incompleto",IF(AND($O59="Cerrado",$P59=""),"Falta cierre","Completo")))</f>
        <v/>
      </c>
      <c r="T59" s="20">
        <f>IF($A59="","",IF(COUNTIF($A$7:$A$116,$A59)&gt;1,"Folio duplicado",""))</f>
        <v/>
      </c>
    </row>
    <row r="60" ht="24" customHeight="1">
      <c r="A60" s="13" t="n"/>
      <c r="B60" s="29" t="n"/>
      <c r="C60" s="13" t="n"/>
      <c r="D60" s="30" t="n"/>
      <c r="E60" s="13" t="n"/>
      <c r="F60" s="13" t="n"/>
      <c r="G60" s="13" t="n"/>
      <c r="H60" s="13" t="n"/>
      <c r="I60" s="16" t="n"/>
      <c r="J60" s="31" t="n"/>
      <c r="K60" s="13" t="n"/>
      <c r="L60" s="13" t="n"/>
      <c r="M60" s="13" t="n"/>
      <c r="N60" s="32">
        <f>IF(OR($A60="",$B60="",$L60=""),"",IFERROR($B60+VLOOKUP($L60,'Catálogos'!$J$2:$K$4,2,FALSE),""))</f>
        <v/>
      </c>
      <c r="O60" s="13" t="n"/>
      <c r="P60" s="29" t="n"/>
      <c r="Q60" s="16" t="n"/>
      <c r="R60" s="19">
        <f>IF(OR($A60="",$B60=""),"",IF($O60="Cerrado",IF($P60="","",$P60-$B60),MAX(0,TODAY()-$B60)))</f>
        <v/>
      </c>
      <c r="S60" s="20">
        <f>IF($A60="","",IF(OR($B60="",$C60="",$D60="",$E60="",$F60="",$G60="",$H60="",$I60="",$K60="",$L60="",$M60="",$O60=""),"Incompleto",IF(AND($O60="Cerrado",$P60=""),"Falta cierre","Completo")))</f>
        <v/>
      </c>
      <c r="T60" s="20">
        <f>IF($A60="","",IF(COUNTIF($A$7:$A$116,$A60)&gt;1,"Folio duplicado",""))</f>
        <v/>
      </c>
    </row>
    <row r="61" ht="24" customHeight="1">
      <c r="A61" s="13" t="n"/>
      <c r="B61" s="29" t="n"/>
      <c r="C61" s="13" t="n"/>
      <c r="D61" s="30" t="n"/>
      <c r="E61" s="13" t="n"/>
      <c r="F61" s="13" t="n"/>
      <c r="G61" s="13" t="n"/>
      <c r="H61" s="13" t="n"/>
      <c r="I61" s="16" t="n"/>
      <c r="J61" s="31" t="n"/>
      <c r="K61" s="13" t="n"/>
      <c r="L61" s="13" t="n"/>
      <c r="M61" s="13" t="n"/>
      <c r="N61" s="32">
        <f>IF(OR($A61="",$B61="",$L61=""),"",IFERROR($B61+VLOOKUP($L61,'Catálogos'!$J$2:$K$4,2,FALSE),""))</f>
        <v/>
      </c>
      <c r="O61" s="13" t="n"/>
      <c r="P61" s="29" t="n"/>
      <c r="Q61" s="16" t="n"/>
      <c r="R61" s="19">
        <f>IF(OR($A61="",$B61=""),"",IF($O61="Cerrado",IF($P61="","",$P61-$B61),MAX(0,TODAY()-$B61)))</f>
        <v/>
      </c>
      <c r="S61" s="20">
        <f>IF($A61="","",IF(OR($B61="",$C61="",$D61="",$E61="",$F61="",$G61="",$H61="",$I61="",$K61="",$L61="",$M61="",$O61=""),"Incompleto",IF(AND($O61="Cerrado",$P61=""),"Falta cierre","Completo")))</f>
        <v/>
      </c>
      <c r="T61" s="20">
        <f>IF($A61="","",IF(COUNTIF($A$7:$A$116,$A61)&gt;1,"Folio duplicado",""))</f>
        <v/>
      </c>
    </row>
    <row r="62" ht="24" customHeight="1">
      <c r="A62" s="13" t="n"/>
      <c r="B62" s="29" t="n"/>
      <c r="C62" s="13" t="n"/>
      <c r="D62" s="30" t="n"/>
      <c r="E62" s="13" t="n"/>
      <c r="F62" s="13" t="n"/>
      <c r="G62" s="13" t="n"/>
      <c r="H62" s="13" t="n"/>
      <c r="I62" s="16" t="n"/>
      <c r="J62" s="31" t="n"/>
      <c r="K62" s="13" t="n"/>
      <c r="L62" s="13" t="n"/>
      <c r="M62" s="13" t="n"/>
      <c r="N62" s="32">
        <f>IF(OR($A62="",$B62="",$L62=""),"",IFERROR($B62+VLOOKUP($L62,'Catálogos'!$J$2:$K$4,2,FALSE),""))</f>
        <v/>
      </c>
      <c r="O62" s="13" t="n"/>
      <c r="P62" s="29" t="n"/>
      <c r="Q62" s="16" t="n"/>
      <c r="R62" s="19">
        <f>IF(OR($A62="",$B62=""),"",IF($O62="Cerrado",IF($P62="","",$P62-$B62),MAX(0,TODAY()-$B62)))</f>
        <v/>
      </c>
      <c r="S62" s="20">
        <f>IF($A62="","",IF(OR($B62="",$C62="",$D62="",$E62="",$F62="",$G62="",$H62="",$I62="",$K62="",$L62="",$M62="",$O62=""),"Incompleto",IF(AND($O62="Cerrado",$P62=""),"Falta cierre","Completo")))</f>
        <v/>
      </c>
      <c r="T62" s="20">
        <f>IF($A62="","",IF(COUNTIF($A$7:$A$116,$A62)&gt;1,"Folio duplicado",""))</f>
        <v/>
      </c>
    </row>
    <row r="63" ht="24" customHeight="1">
      <c r="A63" s="13" t="n"/>
      <c r="B63" s="29" t="n"/>
      <c r="C63" s="13" t="n"/>
      <c r="D63" s="30" t="n"/>
      <c r="E63" s="13" t="n"/>
      <c r="F63" s="13" t="n"/>
      <c r="G63" s="13" t="n"/>
      <c r="H63" s="13" t="n"/>
      <c r="I63" s="16" t="n"/>
      <c r="J63" s="31" t="n"/>
      <c r="K63" s="13" t="n"/>
      <c r="L63" s="13" t="n"/>
      <c r="M63" s="13" t="n"/>
      <c r="N63" s="32">
        <f>IF(OR($A63="",$B63="",$L63=""),"",IFERROR($B63+VLOOKUP($L63,'Catálogos'!$J$2:$K$4,2,FALSE),""))</f>
        <v/>
      </c>
      <c r="O63" s="13" t="n"/>
      <c r="P63" s="29" t="n"/>
      <c r="Q63" s="16" t="n"/>
      <c r="R63" s="19">
        <f>IF(OR($A63="",$B63=""),"",IF($O63="Cerrado",IF($P63="","",$P63-$B63),MAX(0,TODAY()-$B63)))</f>
        <v/>
      </c>
      <c r="S63" s="20">
        <f>IF($A63="","",IF(OR($B63="",$C63="",$D63="",$E63="",$F63="",$G63="",$H63="",$I63="",$K63="",$L63="",$M63="",$O63=""),"Incompleto",IF(AND($O63="Cerrado",$P63=""),"Falta cierre","Completo")))</f>
        <v/>
      </c>
      <c r="T63" s="20">
        <f>IF($A63="","",IF(COUNTIF($A$7:$A$116,$A63)&gt;1,"Folio duplicado",""))</f>
        <v/>
      </c>
    </row>
    <row r="64" ht="24" customHeight="1">
      <c r="A64" s="13" t="n"/>
      <c r="B64" s="29" t="n"/>
      <c r="C64" s="13" t="n"/>
      <c r="D64" s="30" t="n"/>
      <c r="E64" s="13" t="n"/>
      <c r="F64" s="13" t="n"/>
      <c r="G64" s="13" t="n"/>
      <c r="H64" s="13" t="n"/>
      <c r="I64" s="16" t="n"/>
      <c r="J64" s="31" t="n"/>
      <c r="K64" s="13" t="n"/>
      <c r="L64" s="13" t="n"/>
      <c r="M64" s="13" t="n"/>
      <c r="N64" s="32">
        <f>IF(OR($A64="",$B64="",$L64=""),"",IFERROR($B64+VLOOKUP($L64,'Catálogos'!$J$2:$K$4,2,FALSE),""))</f>
        <v/>
      </c>
      <c r="O64" s="13" t="n"/>
      <c r="P64" s="29" t="n"/>
      <c r="Q64" s="16" t="n"/>
      <c r="R64" s="19">
        <f>IF(OR($A64="",$B64=""),"",IF($O64="Cerrado",IF($P64="","",$P64-$B64),MAX(0,TODAY()-$B64)))</f>
        <v/>
      </c>
      <c r="S64" s="20">
        <f>IF($A64="","",IF(OR($B64="",$C64="",$D64="",$E64="",$F64="",$G64="",$H64="",$I64="",$K64="",$L64="",$M64="",$O64=""),"Incompleto",IF(AND($O64="Cerrado",$P64=""),"Falta cierre","Completo")))</f>
        <v/>
      </c>
      <c r="T64" s="20">
        <f>IF($A64="","",IF(COUNTIF($A$7:$A$116,$A64)&gt;1,"Folio duplicado",""))</f>
        <v/>
      </c>
    </row>
    <row r="65" ht="24" customHeight="1">
      <c r="A65" s="13" t="n"/>
      <c r="B65" s="29" t="n"/>
      <c r="C65" s="13" t="n"/>
      <c r="D65" s="30" t="n"/>
      <c r="E65" s="13" t="n"/>
      <c r="F65" s="13" t="n"/>
      <c r="G65" s="13" t="n"/>
      <c r="H65" s="13" t="n"/>
      <c r="I65" s="16" t="n"/>
      <c r="J65" s="31" t="n"/>
      <c r="K65" s="13" t="n"/>
      <c r="L65" s="13" t="n"/>
      <c r="M65" s="13" t="n"/>
      <c r="N65" s="32">
        <f>IF(OR($A65="",$B65="",$L65=""),"",IFERROR($B65+VLOOKUP($L65,'Catálogos'!$J$2:$K$4,2,FALSE),""))</f>
        <v/>
      </c>
      <c r="O65" s="13" t="n"/>
      <c r="P65" s="29" t="n"/>
      <c r="Q65" s="16" t="n"/>
      <c r="R65" s="19">
        <f>IF(OR($A65="",$B65=""),"",IF($O65="Cerrado",IF($P65="","",$P65-$B65),MAX(0,TODAY()-$B65)))</f>
        <v/>
      </c>
      <c r="S65" s="20">
        <f>IF($A65="","",IF(OR($B65="",$C65="",$D65="",$E65="",$F65="",$G65="",$H65="",$I65="",$K65="",$L65="",$M65="",$O65=""),"Incompleto",IF(AND($O65="Cerrado",$P65=""),"Falta cierre","Completo")))</f>
        <v/>
      </c>
      <c r="T65" s="20">
        <f>IF($A65="","",IF(COUNTIF($A$7:$A$116,$A65)&gt;1,"Folio duplicado",""))</f>
        <v/>
      </c>
    </row>
    <row r="66" ht="24" customHeight="1">
      <c r="A66" s="13" t="n"/>
      <c r="B66" s="29" t="n"/>
      <c r="C66" s="13" t="n"/>
      <c r="D66" s="30" t="n"/>
      <c r="E66" s="13" t="n"/>
      <c r="F66" s="13" t="n"/>
      <c r="G66" s="13" t="n"/>
      <c r="H66" s="13" t="n"/>
      <c r="I66" s="16" t="n"/>
      <c r="J66" s="31" t="n"/>
      <c r="K66" s="13" t="n"/>
      <c r="L66" s="13" t="n"/>
      <c r="M66" s="13" t="n"/>
      <c r="N66" s="32">
        <f>IF(OR($A66="",$B66="",$L66=""),"",IFERROR($B66+VLOOKUP($L66,'Catálogos'!$J$2:$K$4,2,FALSE),""))</f>
        <v/>
      </c>
      <c r="O66" s="13" t="n"/>
      <c r="P66" s="29" t="n"/>
      <c r="Q66" s="16" t="n"/>
      <c r="R66" s="19">
        <f>IF(OR($A66="",$B66=""),"",IF($O66="Cerrado",IF($P66="","",$P66-$B66),MAX(0,TODAY()-$B66)))</f>
        <v/>
      </c>
      <c r="S66" s="20">
        <f>IF($A66="","",IF(OR($B66="",$C66="",$D66="",$E66="",$F66="",$G66="",$H66="",$I66="",$K66="",$L66="",$M66="",$O66=""),"Incompleto",IF(AND($O66="Cerrado",$P66=""),"Falta cierre","Completo")))</f>
        <v/>
      </c>
      <c r="T66" s="20">
        <f>IF($A66="","",IF(COUNTIF($A$7:$A$116,$A66)&gt;1,"Folio duplicado",""))</f>
        <v/>
      </c>
    </row>
    <row r="67" ht="24" customHeight="1">
      <c r="A67" s="13" t="n"/>
      <c r="B67" s="29" t="n"/>
      <c r="C67" s="13" t="n"/>
      <c r="D67" s="30" t="n"/>
      <c r="E67" s="13" t="n"/>
      <c r="F67" s="13" t="n"/>
      <c r="G67" s="13" t="n"/>
      <c r="H67" s="13" t="n"/>
      <c r="I67" s="16" t="n"/>
      <c r="J67" s="31" t="n"/>
      <c r="K67" s="13" t="n"/>
      <c r="L67" s="13" t="n"/>
      <c r="M67" s="13" t="n"/>
      <c r="N67" s="32">
        <f>IF(OR($A67="",$B67="",$L67=""),"",IFERROR($B67+VLOOKUP($L67,'Catálogos'!$J$2:$K$4,2,FALSE),""))</f>
        <v/>
      </c>
      <c r="O67" s="13" t="n"/>
      <c r="P67" s="29" t="n"/>
      <c r="Q67" s="16" t="n"/>
      <c r="R67" s="19">
        <f>IF(OR($A67="",$B67=""),"",IF($O67="Cerrado",IF($P67="","",$P67-$B67),MAX(0,TODAY()-$B67)))</f>
        <v/>
      </c>
      <c r="S67" s="20">
        <f>IF($A67="","",IF(OR($B67="",$C67="",$D67="",$E67="",$F67="",$G67="",$H67="",$I67="",$K67="",$L67="",$M67="",$O67=""),"Incompleto",IF(AND($O67="Cerrado",$P67=""),"Falta cierre","Completo")))</f>
        <v/>
      </c>
      <c r="T67" s="20">
        <f>IF($A67="","",IF(COUNTIF($A$7:$A$116,$A67)&gt;1,"Folio duplicado",""))</f>
        <v/>
      </c>
    </row>
    <row r="68" ht="24" customHeight="1">
      <c r="A68" s="13" t="n"/>
      <c r="B68" s="29" t="n"/>
      <c r="C68" s="13" t="n"/>
      <c r="D68" s="30" t="n"/>
      <c r="E68" s="13" t="n"/>
      <c r="F68" s="13" t="n"/>
      <c r="G68" s="13" t="n"/>
      <c r="H68" s="13" t="n"/>
      <c r="I68" s="16" t="n"/>
      <c r="J68" s="31" t="n"/>
      <c r="K68" s="13" t="n"/>
      <c r="L68" s="13" t="n"/>
      <c r="M68" s="13" t="n"/>
      <c r="N68" s="32">
        <f>IF(OR($A68="",$B68="",$L68=""),"",IFERROR($B68+VLOOKUP($L68,'Catálogos'!$J$2:$K$4,2,FALSE),""))</f>
        <v/>
      </c>
      <c r="O68" s="13" t="n"/>
      <c r="P68" s="29" t="n"/>
      <c r="Q68" s="16" t="n"/>
      <c r="R68" s="19">
        <f>IF(OR($A68="",$B68=""),"",IF($O68="Cerrado",IF($P68="","",$P68-$B68),MAX(0,TODAY()-$B68)))</f>
        <v/>
      </c>
      <c r="S68" s="20">
        <f>IF($A68="","",IF(OR($B68="",$C68="",$D68="",$E68="",$F68="",$G68="",$H68="",$I68="",$K68="",$L68="",$M68="",$O68=""),"Incompleto",IF(AND($O68="Cerrado",$P68=""),"Falta cierre","Completo")))</f>
        <v/>
      </c>
      <c r="T68" s="20">
        <f>IF($A68="","",IF(COUNTIF($A$7:$A$116,$A68)&gt;1,"Folio duplicado",""))</f>
        <v/>
      </c>
    </row>
    <row r="69" ht="24" customHeight="1">
      <c r="A69" s="13" t="n"/>
      <c r="B69" s="29" t="n"/>
      <c r="C69" s="13" t="n"/>
      <c r="D69" s="30" t="n"/>
      <c r="E69" s="13" t="n"/>
      <c r="F69" s="13" t="n"/>
      <c r="G69" s="13" t="n"/>
      <c r="H69" s="13" t="n"/>
      <c r="I69" s="16" t="n"/>
      <c r="J69" s="31" t="n"/>
      <c r="K69" s="13" t="n"/>
      <c r="L69" s="13" t="n"/>
      <c r="M69" s="13" t="n"/>
      <c r="N69" s="32">
        <f>IF(OR($A69="",$B69="",$L69=""),"",IFERROR($B69+VLOOKUP($L69,'Catálogos'!$J$2:$K$4,2,FALSE),""))</f>
        <v/>
      </c>
      <c r="O69" s="13" t="n"/>
      <c r="P69" s="29" t="n"/>
      <c r="Q69" s="16" t="n"/>
      <c r="R69" s="19">
        <f>IF(OR($A69="",$B69=""),"",IF($O69="Cerrado",IF($P69="","",$P69-$B69),MAX(0,TODAY()-$B69)))</f>
        <v/>
      </c>
      <c r="S69" s="20">
        <f>IF($A69="","",IF(OR($B69="",$C69="",$D69="",$E69="",$F69="",$G69="",$H69="",$I69="",$K69="",$L69="",$M69="",$O69=""),"Incompleto",IF(AND($O69="Cerrado",$P69=""),"Falta cierre","Completo")))</f>
        <v/>
      </c>
      <c r="T69" s="20">
        <f>IF($A69="","",IF(COUNTIF($A$7:$A$116,$A69)&gt;1,"Folio duplicado",""))</f>
        <v/>
      </c>
    </row>
    <row r="70" ht="24" customHeight="1">
      <c r="A70" s="13" t="n"/>
      <c r="B70" s="29" t="n"/>
      <c r="C70" s="13" t="n"/>
      <c r="D70" s="30" t="n"/>
      <c r="E70" s="13" t="n"/>
      <c r="F70" s="13" t="n"/>
      <c r="G70" s="13" t="n"/>
      <c r="H70" s="13" t="n"/>
      <c r="I70" s="16" t="n"/>
      <c r="J70" s="31" t="n"/>
      <c r="K70" s="13" t="n"/>
      <c r="L70" s="13" t="n"/>
      <c r="M70" s="13" t="n"/>
      <c r="N70" s="32">
        <f>IF(OR($A70="",$B70="",$L70=""),"",IFERROR($B70+VLOOKUP($L70,'Catálogos'!$J$2:$K$4,2,FALSE),""))</f>
        <v/>
      </c>
      <c r="O70" s="13" t="n"/>
      <c r="P70" s="29" t="n"/>
      <c r="Q70" s="16" t="n"/>
      <c r="R70" s="19">
        <f>IF(OR($A70="",$B70=""),"",IF($O70="Cerrado",IF($P70="","",$P70-$B70),MAX(0,TODAY()-$B70)))</f>
        <v/>
      </c>
      <c r="S70" s="20">
        <f>IF($A70="","",IF(OR($B70="",$C70="",$D70="",$E70="",$F70="",$G70="",$H70="",$I70="",$K70="",$L70="",$M70="",$O70=""),"Incompleto",IF(AND($O70="Cerrado",$P70=""),"Falta cierre","Completo")))</f>
        <v/>
      </c>
      <c r="T70" s="20">
        <f>IF($A70="","",IF(COUNTIF($A$7:$A$116,$A70)&gt;1,"Folio duplicado",""))</f>
        <v/>
      </c>
    </row>
    <row r="71" ht="24" customHeight="1">
      <c r="A71" s="13" t="n"/>
      <c r="B71" s="29" t="n"/>
      <c r="C71" s="13" t="n"/>
      <c r="D71" s="30" t="n"/>
      <c r="E71" s="13" t="n"/>
      <c r="F71" s="13" t="n"/>
      <c r="G71" s="13" t="n"/>
      <c r="H71" s="13" t="n"/>
      <c r="I71" s="16" t="n"/>
      <c r="J71" s="31" t="n"/>
      <c r="K71" s="13" t="n"/>
      <c r="L71" s="13" t="n"/>
      <c r="M71" s="13" t="n"/>
      <c r="N71" s="32">
        <f>IF(OR($A71="",$B71="",$L71=""),"",IFERROR($B71+VLOOKUP($L71,'Catálogos'!$J$2:$K$4,2,FALSE),""))</f>
        <v/>
      </c>
      <c r="O71" s="13" t="n"/>
      <c r="P71" s="29" t="n"/>
      <c r="Q71" s="16" t="n"/>
      <c r="R71" s="19">
        <f>IF(OR($A71="",$B71=""),"",IF($O71="Cerrado",IF($P71="","",$P71-$B71),MAX(0,TODAY()-$B71)))</f>
        <v/>
      </c>
      <c r="S71" s="20">
        <f>IF($A71="","",IF(OR($B71="",$C71="",$D71="",$E71="",$F71="",$G71="",$H71="",$I71="",$K71="",$L71="",$M71="",$O71=""),"Incompleto",IF(AND($O71="Cerrado",$P71=""),"Falta cierre","Completo")))</f>
        <v/>
      </c>
      <c r="T71" s="20">
        <f>IF($A71="","",IF(COUNTIF($A$7:$A$116,$A71)&gt;1,"Folio duplicado",""))</f>
        <v/>
      </c>
    </row>
    <row r="72" ht="24" customHeight="1">
      <c r="A72" s="13" t="n"/>
      <c r="B72" s="29" t="n"/>
      <c r="C72" s="13" t="n"/>
      <c r="D72" s="30" t="n"/>
      <c r="E72" s="13" t="n"/>
      <c r="F72" s="13" t="n"/>
      <c r="G72" s="13" t="n"/>
      <c r="H72" s="13" t="n"/>
      <c r="I72" s="16" t="n"/>
      <c r="J72" s="31" t="n"/>
      <c r="K72" s="13" t="n"/>
      <c r="L72" s="13" t="n"/>
      <c r="M72" s="13" t="n"/>
      <c r="N72" s="32">
        <f>IF(OR($A72="",$B72="",$L72=""),"",IFERROR($B72+VLOOKUP($L72,'Catálogos'!$J$2:$K$4,2,FALSE),""))</f>
        <v/>
      </c>
      <c r="O72" s="13" t="n"/>
      <c r="P72" s="29" t="n"/>
      <c r="Q72" s="16" t="n"/>
      <c r="R72" s="19">
        <f>IF(OR($A72="",$B72=""),"",IF($O72="Cerrado",IF($P72="","",$P72-$B72),MAX(0,TODAY()-$B72)))</f>
        <v/>
      </c>
      <c r="S72" s="20">
        <f>IF($A72="","",IF(OR($B72="",$C72="",$D72="",$E72="",$F72="",$G72="",$H72="",$I72="",$K72="",$L72="",$M72="",$O72=""),"Incompleto",IF(AND($O72="Cerrado",$P72=""),"Falta cierre","Completo")))</f>
        <v/>
      </c>
      <c r="T72" s="20">
        <f>IF($A72="","",IF(COUNTIF($A$7:$A$116,$A72)&gt;1,"Folio duplicado",""))</f>
        <v/>
      </c>
    </row>
    <row r="73" ht="24" customHeight="1">
      <c r="A73" s="13" t="n"/>
      <c r="B73" s="29" t="n"/>
      <c r="C73" s="13" t="n"/>
      <c r="D73" s="30" t="n"/>
      <c r="E73" s="13" t="n"/>
      <c r="F73" s="13" t="n"/>
      <c r="G73" s="13" t="n"/>
      <c r="H73" s="13" t="n"/>
      <c r="I73" s="16" t="n"/>
      <c r="J73" s="31" t="n"/>
      <c r="K73" s="13" t="n"/>
      <c r="L73" s="13" t="n"/>
      <c r="M73" s="13" t="n"/>
      <c r="N73" s="32">
        <f>IF(OR($A73="",$B73="",$L73=""),"",IFERROR($B73+VLOOKUP($L73,'Catálogos'!$J$2:$K$4,2,FALSE),""))</f>
        <v/>
      </c>
      <c r="O73" s="13" t="n"/>
      <c r="P73" s="29" t="n"/>
      <c r="Q73" s="16" t="n"/>
      <c r="R73" s="19">
        <f>IF(OR($A73="",$B73=""),"",IF($O73="Cerrado",IF($P73="","",$P73-$B73),MAX(0,TODAY()-$B73)))</f>
        <v/>
      </c>
      <c r="S73" s="20">
        <f>IF($A73="","",IF(OR($B73="",$C73="",$D73="",$E73="",$F73="",$G73="",$H73="",$I73="",$K73="",$L73="",$M73="",$O73=""),"Incompleto",IF(AND($O73="Cerrado",$P73=""),"Falta cierre","Completo")))</f>
        <v/>
      </c>
      <c r="T73" s="20">
        <f>IF($A73="","",IF(COUNTIF($A$7:$A$116,$A73)&gt;1,"Folio duplicado",""))</f>
        <v/>
      </c>
    </row>
    <row r="74" ht="24" customHeight="1">
      <c r="A74" s="13" t="n"/>
      <c r="B74" s="29" t="n"/>
      <c r="C74" s="13" t="n"/>
      <c r="D74" s="30" t="n"/>
      <c r="E74" s="13" t="n"/>
      <c r="F74" s="13" t="n"/>
      <c r="G74" s="13" t="n"/>
      <c r="H74" s="13" t="n"/>
      <c r="I74" s="16" t="n"/>
      <c r="J74" s="31" t="n"/>
      <c r="K74" s="13" t="n"/>
      <c r="L74" s="13" t="n"/>
      <c r="M74" s="13" t="n"/>
      <c r="N74" s="32">
        <f>IF(OR($A74="",$B74="",$L74=""),"",IFERROR($B74+VLOOKUP($L74,'Catálogos'!$J$2:$K$4,2,FALSE),""))</f>
        <v/>
      </c>
      <c r="O74" s="13" t="n"/>
      <c r="P74" s="29" t="n"/>
      <c r="Q74" s="16" t="n"/>
      <c r="R74" s="19">
        <f>IF(OR($A74="",$B74=""),"",IF($O74="Cerrado",IF($P74="","",$P74-$B74),MAX(0,TODAY()-$B74)))</f>
        <v/>
      </c>
      <c r="S74" s="20">
        <f>IF($A74="","",IF(OR($B74="",$C74="",$D74="",$E74="",$F74="",$G74="",$H74="",$I74="",$K74="",$L74="",$M74="",$O74=""),"Incompleto",IF(AND($O74="Cerrado",$P74=""),"Falta cierre","Completo")))</f>
        <v/>
      </c>
      <c r="T74" s="20">
        <f>IF($A74="","",IF(COUNTIF($A$7:$A$116,$A74)&gt;1,"Folio duplicado",""))</f>
        <v/>
      </c>
    </row>
    <row r="75" ht="24" customHeight="1">
      <c r="A75" s="13" t="n"/>
      <c r="B75" s="29" t="n"/>
      <c r="C75" s="13" t="n"/>
      <c r="D75" s="30" t="n"/>
      <c r="E75" s="13" t="n"/>
      <c r="F75" s="13" t="n"/>
      <c r="G75" s="13" t="n"/>
      <c r="H75" s="13" t="n"/>
      <c r="I75" s="16" t="n"/>
      <c r="J75" s="31" t="n"/>
      <c r="K75" s="13" t="n"/>
      <c r="L75" s="13" t="n"/>
      <c r="M75" s="13" t="n"/>
      <c r="N75" s="32">
        <f>IF(OR($A75="",$B75="",$L75=""),"",IFERROR($B75+VLOOKUP($L75,'Catálogos'!$J$2:$K$4,2,FALSE),""))</f>
        <v/>
      </c>
      <c r="O75" s="13" t="n"/>
      <c r="P75" s="29" t="n"/>
      <c r="Q75" s="16" t="n"/>
      <c r="R75" s="19">
        <f>IF(OR($A75="",$B75=""),"",IF($O75="Cerrado",IF($P75="","",$P75-$B75),MAX(0,TODAY()-$B75)))</f>
        <v/>
      </c>
      <c r="S75" s="20">
        <f>IF($A75="","",IF(OR($B75="",$C75="",$D75="",$E75="",$F75="",$G75="",$H75="",$I75="",$K75="",$L75="",$M75="",$O75=""),"Incompleto",IF(AND($O75="Cerrado",$P75=""),"Falta cierre","Completo")))</f>
        <v/>
      </c>
      <c r="T75" s="20">
        <f>IF($A75="","",IF(COUNTIF($A$7:$A$116,$A75)&gt;1,"Folio duplicado",""))</f>
        <v/>
      </c>
    </row>
    <row r="76" ht="24" customHeight="1">
      <c r="A76" s="13" t="n"/>
      <c r="B76" s="29" t="n"/>
      <c r="C76" s="13" t="n"/>
      <c r="D76" s="30" t="n"/>
      <c r="E76" s="13" t="n"/>
      <c r="F76" s="13" t="n"/>
      <c r="G76" s="13" t="n"/>
      <c r="H76" s="13" t="n"/>
      <c r="I76" s="16" t="n"/>
      <c r="J76" s="31" t="n"/>
      <c r="K76" s="13" t="n"/>
      <c r="L76" s="13" t="n"/>
      <c r="M76" s="13" t="n"/>
      <c r="N76" s="32">
        <f>IF(OR($A76="",$B76="",$L76=""),"",IFERROR($B76+VLOOKUP($L76,'Catálogos'!$J$2:$K$4,2,FALSE),""))</f>
        <v/>
      </c>
      <c r="O76" s="13" t="n"/>
      <c r="P76" s="29" t="n"/>
      <c r="Q76" s="16" t="n"/>
      <c r="R76" s="19">
        <f>IF(OR($A76="",$B76=""),"",IF($O76="Cerrado",IF($P76="","",$P76-$B76),MAX(0,TODAY()-$B76)))</f>
        <v/>
      </c>
      <c r="S76" s="20">
        <f>IF($A76="","",IF(OR($B76="",$C76="",$D76="",$E76="",$F76="",$G76="",$H76="",$I76="",$K76="",$L76="",$M76="",$O76=""),"Incompleto",IF(AND($O76="Cerrado",$P76=""),"Falta cierre","Completo")))</f>
        <v/>
      </c>
      <c r="T76" s="20">
        <f>IF($A76="","",IF(COUNTIF($A$7:$A$116,$A76)&gt;1,"Folio duplicado",""))</f>
        <v/>
      </c>
    </row>
    <row r="77" ht="24" customHeight="1">
      <c r="A77" s="13" t="n"/>
      <c r="B77" s="29" t="n"/>
      <c r="C77" s="13" t="n"/>
      <c r="D77" s="30" t="n"/>
      <c r="E77" s="13" t="n"/>
      <c r="F77" s="13" t="n"/>
      <c r="G77" s="13" t="n"/>
      <c r="H77" s="13" t="n"/>
      <c r="I77" s="16" t="n"/>
      <c r="J77" s="31" t="n"/>
      <c r="K77" s="13" t="n"/>
      <c r="L77" s="13" t="n"/>
      <c r="M77" s="13" t="n"/>
      <c r="N77" s="32">
        <f>IF(OR($A77="",$B77="",$L77=""),"",IFERROR($B77+VLOOKUP($L77,'Catálogos'!$J$2:$K$4,2,FALSE),""))</f>
        <v/>
      </c>
      <c r="O77" s="13" t="n"/>
      <c r="P77" s="29" t="n"/>
      <c r="Q77" s="16" t="n"/>
      <c r="R77" s="19">
        <f>IF(OR($A77="",$B77=""),"",IF($O77="Cerrado",IF($P77="","",$P77-$B77),MAX(0,TODAY()-$B77)))</f>
        <v/>
      </c>
      <c r="S77" s="20">
        <f>IF($A77="","",IF(OR($B77="",$C77="",$D77="",$E77="",$F77="",$G77="",$H77="",$I77="",$K77="",$L77="",$M77="",$O77=""),"Incompleto",IF(AND($O77="Cerrado",$P77=""),"Falta cierre","Completo")))</f>
        <v/>
      </c>
      <c r="T77" s="20">
        <f>IF($A77="","",IF(COUNTIF($A$7:$A$116,$A77)&gt;1,"Folio duplicado",""))</f>
        <v/>
      </c>
    </row>
    <row r="78" ht="24" customHeight="1">
      <c r="A78" s="13" t="n"/>
      <c r="B78" s="29" t="n"/>
      <c r="C78" s="13" t="n"/>
      <c r="D78" s="30" t="n"/>
      <c r="E78" s="13" t="n"/>
      <c r="F78" s="13" t="n"/>
      <c r="G78" s="13" t="n"/>
      <c r="H78" s="13" t="n"/>
      <c r="I78" s="16" t="n"/>
      <c r="J78" s="31" t="n"/>
      <c r="K78" s="13" t="n"/>
      <c r="L78" s="13" t="n"/>
      <c r="M78" s="13" t="n"/>
      <c r="N78" s="32">
        <f>IF(OR($A78="",$B78="",$L78=""),"",IFERROR($B78+VLOOKUP($L78,'Catálogos'!$J$2:$K$4,2,FALSE),""))</f>
        <v/>
      </c>
      <c r="O78" s="13" t="n"/>
      <c r="P78" s="29" t="n"/>
      <c r="Q78" s="16" t="n"/>
      <c r="R78" s="19">
        <f>IF(OR($A78="",$B78=""),"",IF($O78="Cerrado",IF($P78="","",$P78-$B78),MAX(0,TODAY()-$B78)))</f>
        <v/>
      </c>
      <c r="S78" s="20">
        <f>IF($A78="","",IF(OR($B78="",$C78="",$D78="",$E78="",$F78="",$G78="",$H78="",$I78="",$K78="",$L78="",$M78="",$O78=""),"Incompleto",IF(AND($O78="Cerrado",$P78=""),"Falta cierre","Completo")))</f>
        <v/>
      </c>
      <c r="T78" s="20">
        <f>IF($A78="","",IF(COUNTIF($A$7:$A$116,$A78)&gt;1,"Folio duplicado",""))</f>
        <v/>
      </c>
    </row>
    <row r="79" ht="24" customHeight="1">
      <c r="A79" s="13" t="n"/>
      <c r="B79" s="29" t="n"/>
      <c r="C79" s="13" t="n"/>
      <c r="D79" s="30" t="n"/>
      <c r="E79" s="13" t="n"/>
      <c r="F79" s="13" t="n"/>
      <c r="G79" s="13" t="n"/>
      <c r="H79" s="13" t="n"/>
      <c r="I79" s="16" t="n"/>
      <c r="J79" s="31" t="n"/>
      <c r="K79" s="13" t="n"/>
      <c r="L79" s="13" t="n"/>
      <c r="M79" s="13" t="n"/>
      <c r="N79" s="32">
        <f>IF(OR($A79="",$B79="",$L79=""),"",IFERROR($B79+VLOOKUP($L79,'Catálogos'!$J$2:$K$4,2,FALSE),""))</f>
        <v/>
      </c>
      <c r="O79" s="13" t="n"/>
      <c r="P79" s="29" t="n"/>
      <c r="Q79" s="16" t="n"/>
      <c r="R79" s="19">
        <f>IF(OR($A79="",$B79=""),"",IF($O79="Cerrado",IF($P79="","",$P79-$B79),MAX(0,TODAY()-$B79)))</f>
        <v/>
      </c>
      <c r="S79" s="20">
        <f>IF($A79="","",IF(OR($B79="",$C79="",$D79="",$E79="",$F79="",$G79="",$H79="",$I79="",$K79="",$L79="",$M79="",$O79=""),"Incompleto",IF(AND($O79="Cerrado",$P79=""),"Falta cierre","Completo")))</f>
        <v/>
      </c>
      <c r="T79" s="20">
        <f>IF($A79="","",IF(COUNTIF($A$7:$A$116,$A79)&gt;1,"Folio duplicado",""))</f>
        <v/>
      </c>
    </row>
    <row r="80" ht="24" customHeight="1">
      <c r="A80" s="13" t="n"/>
      <c r="B80" s="29" t="n"/>
      <c r="C80" s="13" t="n"/>
      <c r="D80" s="30" t="n"/>
      <c r="E80" s="13" t="n"/>
      <c r="F80" s="13" t="n"/>
      <c r="G80" s="13" t="n"/>
      <c r="H80" s="13" t="n"/>
      <c r="I80" s="16" t="n"/>
      <c r="J80" s="31" t="n"/>
      <c r="K80" s="13" t="n"/>
      <c r="L80" s="13" t="n"/>
      <c r="M80" s="13" t="n"/>
      <c r="N80" s="32">
        <f>IF(OR($A80="",$B80="",$L80=""),"",IFERROR($B80+VLOOKUP($L80,'Catálogos'!$J$2:$K$4,2,FALSE),""))</f>
        <v/>
      </c>
      <c r="O80" s="13" t="n"/>
      <c r="P80" s="29" t="n"/>
      <c r="Q80" s="16" t="n"/>
      <c r="R80" s="19">
        <f>IF(OR($A80="",$B80=""),"",IF($O80="Cerrado",IF($P80="","",$P80-$B80),MAX(0,TODAY()-$B80)))</f>
        <v/>
      </c>
      <c r="S80" s="20">
        <f>IF($A80="","",IF(OR($B80="",$C80="",$D80="",$E80="",$F80="",$G80="",$H80="",$I80="",$K80="",$L80="",$M80="",$O80=""),"Incompleto",IF(AND($O80="Cerrado",$P80=""),"Falta cierre","Completo")))</f>
        <v/>
      </c>
      <c r="T80" s="20">
        <f>IF($A80="","",IF(COUNTIF($A$7:$A$116,$A80)&gt;1,"Folio duplicado",""))</f>
        <v/>
      </c>
    </row>
    <row r="81" ht="24" customHeight="1">
      <c r="A81" s="13" t="n"/>
      <c r="B81" s="29" t="n"/>
      <c r="C81" s="13" t="n"/>
      <c r="D81" s="30" t="n"/>
      <c r="E81" s="13" t="n"/>
      <c r="F81" s="13" t="n"/>
      <c r="G81" s="13" t="n"/>
      <c r="H81" s="13" t="n"/>
      <c r="I81" s="16" t="n"/>
      <c r="J81" s="31" t="n"/>
      <c r="K81" s="13" t="n"/>
      <c r="L81" s="13" t="n"/>
      <c r="M81" s="13" t="n"/>
      <c r="N81" s="32">
        <f>IF(OR($A81="",$B81="",$L81=""),"",IFERROR($B81+VLOOKUP($L81,'Catálogos'!$J$2:$K$4,2,FALSE),""))</f>
        <v/>
      </c>
      <c r="O81" s="13" t="n"/>
      <c r="P81" s="29" t="n"/>
      <c r="Q81" s="16" t="n"/>
      <c r="R81" s="19">
        <f>IF(OR($A81="",$B81=""),"",IF($O81="Cerrado",IF($P81="","",$P81-$B81),MAX(0,TODAY()-$B81)))</f>
        <v/>
      </c>
      <c r="S81" s="20">
        <f>IF($A81="","",IF(OR($B81="",$C81="",$D81="",$E81="",$F81="",$G81="",$H81="",$I81="",$K81="",$L81="",$M81="",$O81=""),"Incompleto",IF(AND($O81="Cerrado",$P81=""),"Falta cierre","Completo")))</f>
        <v/>
      </c>
      <c r="T81" s="20">
        <f>IF($A81="","",IF(COUNTIF($A$7:$A$116,$A81)&gt;1,"Folio duplicado",""))</f>
        <v/>
      </c>
    </row>
    <row r="82" ht="24" customHeight="1">
      <c r="A82" s="13" t="n"/>
      <c r="B82" s="29" t="n"/>
      <c r="C82" s="13" t="n"/>
      <c r="D82" s="30" t="n"/>
      <c r="E82" s="13" t="n"/>
      <c r="F82" s="13" t="n"/>
      <c r="G82" s="13" t="n"/>
      <c r="H82" s="13" t="n"/>
      <c r="I82" s="16" t="n"/>
      <c r="J82" s="31" t="n"/>
      <c r="K82" s="13" t="n"/>
      <c r="L82" s="13" t="n"/>
      <c r="M82" s="13" t="n"/>
      <c r="N82" s="32">
        <f>IF(OR($A82="",$B82="",$L82=""),"",IFERROR($B82+VLOOKUP($L82,'Catálogos'!$J$2:$K$4,2,FALSE),""))</f>
        <v/>
      </c>
      <c r="O82" s="13" t="n"/>
      <c r="P82" s="29" t="n"/>
      <c r="Q82" s="16" t="n"/>
      <c r="R82" s="19">
        <f>IF(OR($A82="",$B82=""),"",IF($O82="Cerrado",IF($P82="","",$P82-$B82),MAX(0,TODAY()-$B82)))</f>
        <v/>
      </c>
      <c r="S82" s="20">
        <f>IF($A82="","",IF(OR($B82="",$C82="",$D82="",$E82="",$F82="",$G82="",$H82="",$I82="",$K82="",$L82="",$M82="",$O82=""),"Incompleto",IF(AND($O82="Cerrado",$P82=""),"Falta cierre","Completo")))</f>
        <v/>
      </c>
      <c r="T82" s="20">
        <f>IF($A82="","",IF(COUNTIF($A$7:$A$116,$A82)&gt;1,"Folio duplicado",""))</f>
        <v/>
      </c>
    </row>
    <row r="83" ht="24" customHeight="1">
      <c r="A83" s="13" t="n"/>
      <c r="B83" s="29" t="n"/>
      <c r="C83" s="13" t="n"/>
      <c r="D83" s="30" t="n"/>
      <c r="E83" s="13" t="n"/>
      <c r="F83" s="13" t="n"/>
      <c r="G83" s="13" t="n"/>
      <c r="H83" s="13" t="n"/>
      <c r="I83" s="16" t="n"/>
      <c r="J83" s="31" t="n"/>
      <c r="K83" s="13" t="n"/>
      <c r="L83" s="13" t="n"/>
      <c r="M83" s="13" t="n"/>
      <c r="N83" s="32">
        <f>IF(OR($A83="",$B83="",$L83=""),"",IFERROR($B83+VLOOKUP($L83,'Catálogos'!$J$2:$K$4,2,FALSE),""))</f>
        <v/>
      </c>
      <c r="O83" s="13" t="n"/>
      <c r="P83" s="29" t="n"/>
      <c r="Q83" s="16" t="n"/>
      <c r="R83" s="19">
        <f>IF(OR($A83="",$B83=""),"",IF($O83="Cerrado",IF($P83="","",$P83-$B83),MAX(0,TODAY()-$B83)))</f>
        <v/>
      </c>
      <c r="S83" s="20">
        <f>IF($A83="","",IF(OR($B83="",$C83="",$D83="",$E83="",$F83="",$G83="",$H83="",$I83="",$K83="",$L83="",$M83="",$O83=""),"Incompleto",IF(AND($O83="Cerrado",$P83=""),"Falta cierre","Completo")))</f>
        <v/>
      </c>
      <c r="T83" s="20">
        <f>IF($A83="","",IF(COUNTIF($A$7:$A$116,$A83)&gt;1,"Folio duplicado",""))</f>
        <v/>
      </c>
    </row>
    <row r="84" ht="24" customHeight="1">
      <c r="A84" s="13" t="n"/>
      <c r="B84" s="29" t="n"/>
      <c r="C84" s="13" t="n"/>
      <c r="D84" s="30" t="n"/>
      <c r="E84" s="13" t="n"/>
      <c r="F84" s="13" t="n"/>
      <c r="G84" s="13" t="n"/>
      <c r="H84" s="13" t="n"/>
      <c r="I84" s="16" t="n"/>
      <c r="J84" s="31" t="n"/>
      <c r="K84" s="13" t="n"/>
      <c r="L84" s="13" t="n"/>
      <c r="M84" s="13" t="n"/>
      <c r="N84" s="32">
        <f>IF(OR($A84="",$B84="",$L84=""),"",IFERROR($B84+VLOOKUP($L84,'Catálogos'!$J$2:$K$4,2,FALSE),""))</f>
        <v/>
      </c>
      <c r="O84" s="13" t="n"/>
      <c r="P84" s="29" t="n"/>
      <c r="Q84" s="16" t="n"/>
      <c r="R84" s="19">
        <f>IF(OR($A84="",$B84=""),"",IF($O84="Cerrado",IF($P84="","",$P84-$B84),MAX(0,TODAY()-$B84)))</f>
        <v/>
      </c>
      <c r="S84" s="20">
        <f>IF($A84="","",IF(OR($B84="",$C84="",$D84="",$E84="",$F84="",$G84="",$H84="",$I84="",$K84="",$L84="",$M84="",$O84=""),"Incompleto",IF(AND($O84="Cerrado",$P84=""),"Falta cierre","Completo")))</f>
        <v/>
      </c>
      <c r="T84" s="20">
        <f>IF($A84="","",IF(COUNTIF($A$7:$A$116,$A84)&gt;1,"Folio duplicado",""))</f>
        <v/>
      </c>
    </row>
    <row r="85" ht="24" customHeight="1">
      <c r="A85" s="13" t="n"/>
      <c r="B85" s="29" t="n"/>
      <c r="C85" s="13" t="n"/>
      <c r="D85" s="30" t="n"/>
      <c r="E85" s="13" t="n"/>
      <c r="F85" s="13" t="n"/>
      <c r="G85" s="13" t="n"/>
      <c r="H85" s="13" t="n"/>
      <c r="I85" s="16" t="n"/>
      <c r="J85" s="31" t="n"/>
      <c r="K85" s="13" t="n"/>
      <c r="L85" s="13" t="n"/>
      <c r="M85" s="13" t="n"/>
      <c r="N85" s="32">
        <f>IF(OR($A85="",$B85="",$L85=""),"",IFERROR($B85+VLOOKUP($L85,'Catálogos'!$J$2:$K$4,2,FALSE),""))</f>
        <v/>
      </c>
      <c r="O85" s="13" t="n"/>
      <c r="P85" s="29" t="n"/>
      <c r="Q85" s="16" t="n"/>
      <c r="R85" s="19">
        <f>IF(OR($A85="",$B85=""),"",IF($O85="Cerrado",IF($P85="","",$P85-$B85),MAX(0,TODAY()-$B85)))</f>
        <v/>
      </c>
      <c r="S85" s="20">
        <f>IF($A85="","",IF(OR($B85="",$C85="",$D85="",$E85="",$F85="",$G85="",$H85="",$I85="",$K85="",$L85="",$M85="",$O85=""),"Incompleto",IF(AND($O85="Cerrado",$P85=""),"Falta cierre","Completo")))</f>
        <v/>
      </c>
      <c r="T85" s="20">
        <f>IF($A85="","",IF(COUNTIF($A$7:$A$116,$A85)&gt;1,"Folio duplicado",""))</f>
        <v/>
      </c>
    </row>
    <row r="86" ht="24" customHeight="1">
      <c r="A86" s="13" t="n"/>
      <c r="B86" s="29" t="n"/>
      <c r="C86" s="13" t="n"/>
      <c r="D86" s="30" t="n"/>
      <c r="E86" s="13" t="n"/>
      <c r="F86" s="13" t="n"/>
      <c r="G86" s="13" t="n"/>
      <c r="H86" s="13" t="n"/>
      <c r="I86" s="16" t="n"/>
      <c r="J86" s="31" t="n"/>
      <c r="K86" s="13" t="n"/>
      <c r="L86" s="13" t="n"/>
      <c r="M86" s="13" t="n"/>
      <c r="N86" s="32">
        <f>IF(OR($A86="",$B86="",$L86=""),"",IFERROR($B86+VLOOKUP($L86,'Catálogos'!$J$2:$K$4,2,FALSE),""))</f>
        <v/>
      </c>
      <c r="O86" s="13" t="n"/>
      <c r="P86" s="29" t="n"/>
      <c r="Q86" s="16" t="n"/>
      <c r="R86" s="19">
        <f>IF(OR($A86="",$B86=""),"",IF($O86="Cerrado",IF($P86="","",$P86-$B86),MAX(0,TODAY()-$B86)))</f>
        <v/>
      </c>
      <c r="S86" s="20">
        <f>IF($A86="","",IF(OR($B86="",$C86="",$D86="",$E86="",$F86="",$G86="",$H86="",$I86="",$K86="",$L86="",$M86="",$O86=""),"Incompleto",IF(AND($O86="Cerrado",$P86=""),"Falta cierre","Completo")))</f>
        <v/>
      </c>
      <c r="T86" s="20">
        <f>IF($A86="","",IF(COUNTIF($A$7:$A$116,$A86)&gt;1,"Folio duplicado",""))</f>
        <v/>
      </c>
    </row>
    <row r="87" ht="24" customHeight="1">
      <c r="A87" s="13" t="n"/>
      <c r="B87" s="29" t="n"/>
      <c r="C87" s="13" t="n"/>
      <c r="D87" s="30" t="n"/>
      <c r="E87" s="13" t="n"/>
      <c r="F87" s="13" t="n"/>
      <c r="G87" s="13" t="n"/>
      <c r="H87" s="13" t="n"/>
      <c r="I87" s="16" t="n"/>
      <c r="J87" s="31" t="n"/>
      <c r="K87" s="13" t="n"/>
      <c r="L87" s="13" t="n"/>
      <c r="M87" s="13" t="n"/>
      <c r="N87" s="32">
        <f>IF(OR($A87="",$B87="",$L87=""),"",IFERROR($B87+VLOOKUP($L87,'Catálogos'!$J$2:$K$4,2,FALSE),""))</f>
        <v/>
      </c>
      <c r="O87" s="13" t="n"/>
      <c r="P87" s="29" t="n"/>
      <c r="Q87" s="16" t="n"/>
      <c r="R87" s="19">
        <f>IF(OR($A87="",$B87=""),"",IF($O87="Cerrado",IF($P87="","",$P87-$B87),MAX(0,TODAY()-$B87)))</f>
        <v/>
      </c>
      <c r="S87" s="20">
        <f>IF($A87="","",IF(OR($B87="",$C87="",$D87="",$E87="",$F87="",$G87="",$H87="",$I87="",$K87="",$L87="",$M87="",$O87=""),"Incompleto",IF(AND($O87="Cerrado",$P87=""),"Falta cierre","Completo")))</f>
        <v/>
      </c>
      <c r="T87" s="20">
        <f>IF($A87="","",IF(COUNTIF($A$7:$A$116,$A87)&gt;1,"Folio duplicado",""))</f>
        <v/>
      </c>
    </row>
    <row r="88" ht="24" customHeight="1">
      <c r="A88" s="13" t="n"/>
      <c r="B88" s="29" t="n"/>
      <c r="C88" s="13" t="n"/>
      <c r="D88" s="30" t="n"/>
      <c r="E88" s="13" t="n"/>
      <c r="F88" s="13" t="n"/>
      <c r="G88" s="13" t="n"/>
      <c r="H88" s="13" t="n"/>
      <c r="I88" s="16" t="n"/>
      <c r="J88" s="31" t="n"/>
      <c r="K88" s="13" t="n"/>
      <c r="L88" s="13" t="n"/>
      <c r="M88" s="13" t="n"/>
      <c r="N88" s="32">
        <f>IF(OR($A88="",$B88="",$L88=""),"",IFERROR($B88+VLOOKUP($L88,'Catálogos'!$J$2:$K$4,2,FALSE),""))</f>
        <v/>
      </c>
      <c r="O88" s="13" t="n"/>
      <c r="P88" s="29" t="n"/>
      <c r="Q88" s="16" t="n"/>
      <c r="R88" s="19">
        <f>IF(OR($A88="",$B88=""),"",IF($O88="Cerrado",IF($P88="","",$P88-$B88),MAX(0,TODAY()-$B88)))</f>
        <v/>
      </c>
      <c r="S88" s="20">
        <f>IF($A88="","",IF(OR($B88="",$C88="",$D88="",$E88="",$F88="",$G88="",$H88="",$I88="",$K88="",$L88="",$M88="",$O88=""),"Incompleto",IF(AND($O88="Cerrado",$P88=""),"Falta cierre","Completo")))</f>
        <v/>
      </c>
      <c r="T88" s="20">
        <f>IF($A88="","",IF(COUNTIF($A$7:$A$116,$A88)&gt;1,"Folio duplicado",""))</f>
        <v/>
      </c>
    </row>
    <row r="89" ht="24" customHeight="1">
      <c r="A89" s="13" t="n"/>
      <c r="B89" s="29" t="n"/>
      <c r="C89" s="13" t="n"/>
      <c r="D89" s="30" t="n"/>
      <c r="E89" s="13" t="n"/>
      <c r="F89" s="13" t="n"/>
      <c r="G89" s="13" t="n"/>
      <c r="H89" s="13" t="n"/>
      <c r="I89" s="16" t="n"/>
      <c r="J89" s="31" t="n"/>
      <c r="K89" s="13" t="n"/>
      <c r="L89" s="13" t="n"/>
      <c r="M89" s="13" t="n"/>
      <c r="N89" s="32">
        <f>IF(OR($A89="",$B89="",$L89=""),"",IFERROR($B89+VLOOKUP($L89,'Catálogos'!$J$2:$K$4,2,FALSE),""))</f>
        <v/>
      </c>
      <c r="O89" s="13" t="n"/>
      <c r="P89" s="29" t="n"/>
      <c r="Q89" s="16" t="n"/>
      <c r="R89" s="19">
        <f>IF(OR($A89="",$B89=""),"",IF($O89="Cerrado",IF($P89="","",$P89-$B89),MAX(0,TODAY()-$B89)))</f>
        <v/>
      </c>
      <c r="S89" s="20">
        <f>IF($A89="","",IF(OR($B89="",$C89="",$D89="",$E89="",$F89="",$G89="",$H89="",$I89="",$K89="",$L89="",$M89="",$O89=""),"Incompleto",IF(AND($O89="Cerrado",$P89=""),"Falta cierre","Completo")))</f>
        <v/>
      </c>
      <c r="T89" s="20">
        <f>IF($A89="","",IF(COUNTIF($A$7:$A$116,$A89)&gt;1,"Folio duplicado",""))</f>
        <v/>
      </c>
    </row>
    <row r="90" ht="24" customHeight="1">
      <c r="A90" s="13" t="n"/>
      <c r="B90" s="29" t="n"/>
      <c r="C90" s="13" t="n"/>
      <c r="D90" s="30" t="n"/>
      <c r="E90" s="13" t="n"/>
      <c r="F90" s="13" t="n"/>
      <c r="G90" s="13" t="n"/>
      <c r="H90" s="13" t="n"/>
      <c r="I90" s="16" t="n"/>
      <c r="J90" s="31" t="n"/>
      <c r="K90" s="13" t="n"/>
      <c r="L90" s="13" t="n"/>
      <c r="M90" s="13" t="n"/>
      <c r="N90" s="32">
        <f>IF(OR($A90="",$B90="",$L90=""),"",IFERROR($B90+VLOOKUP($L90,'Catálogos'!$J$2:$K$4,2,FALSE),""))</f>
        <v/>
      </c>
      <c r="O90" s="13" t="n"/>
      <c r="P90" s="29" t="n"/>
      <c r="Q90" s="16" t="n"/>
      <c r="R90" s="19">
        <f>IF(OR($A90="",$B90=""),"",IF($O90="Cerrado",IF($P90="","",$P90-$B90),MAX(0,TODAY()-$B90)))</f>
        <v/>
      </c>
      <c r="S90" s="20">
        <f>IF($A90="","",IF(OR($B90="",$C90="",$D90="",$E90="",$F90="",$G90="",$H90="",$I90="",$K90="",$L90="",$M90="",$O90=""),"Incompleto",IF(AND($O90="Cerrado",$P90=""),"Falta cierre","Completo")))</f>
        <v/>
      </c>
      <c r="T90" s="20">
        <f>IF($A90="","",IF(COUNTIF($A$7:$A$116,$A90)&gt;1,"Folio duplicado",""))</f>
        <v/>
      </c>
    </row>
    <row r="91" ht="24" customHeight="1">
      <c r="A91" s="13" t="n"/>
      <c r="B91" s="29" t="n"/>
      <c r="C91" s="13" t="n"/>
      <c r="D91" s="30" t="n"/>
      <c r="E91" s="13" t="n"/>
      <c r="F91" s="13" t="n"/>
      <c r="G91" s="13" t="n"/>
      <c r="H91" s="13" t="n"/>
      <c r="I91" s="16" t="n"/>
      <c r="J91" s="31" t="n"/>
      <c r="K91" s="13" t="n"/>
      <c r="L91" s="13" t="n"/>
      <c r="M91" s="13" t="n"/>
      <c r="N91" s="32">
        <f>IF(OR($A91="",$B91="",$L91=""),"",IFERROR($B91+VLOOKUP($L91,'Catálogos'!$J$2:$K$4,2,FALSE),""))</f>
        <v/>
      </c>
      <c r="O91" s="13" t="n"/>
      <c r="P91" s="29" t="n"/>
      <c r="Q91" s="16" t="n"/>
      <c r="R91" s="19">
        <f>IF(OR($A91="",$B91=""),"",IF($O91="Cerrado",IF($P91="","",$P91-$B91),MAX(0,TODAY()-$B91)))</f>
        <v/>
      </c>
      <c r="S91" s="20">
        <f>IF($A91="","",IF(OR($B91="",$C91="",$D91="",$E91="",$F91="",$G91="",$H91="",$I91="",$K91="",$L91="",$M91="",$O91=""),"Incompleto",IF(AND($O91="Cerrado",$P91=""),"Falta cierre","Completo")))</f>
        <v/>
      </c>
      <c r="T91" s="20">
        <f>IF($A91="","",IF(COUNTIF($A$7:$A$116,$A91)&gt;1,"Folio duplicado",""))</f>
        <v/>
      </c>
    </row>
    <row r="92" ht="24" customHeight="1">
      <c r="A92" s="13" t="n"/>
      <c r="B92" s="29" t="n"/>
      <c r="C92" s="13" t="n"/>
      <c r="D92" s="30" t="n"/>
      <c r="E92" s="13" t="n"/>
      <c r="F92" s="13" t="n"/>
      <c r="G92" s="13" t="n"/>
      <c r="H92" s="13" t="n"/>
      <c r="I92" s="16" t="n"/>
      <c r="J92" s="31" t="n"/>
      <c r="K92" s="13" t="n"/>
      <c r="L92" s="13" t="n"/>
      <c r="M92" s="13" t="n"/>
      <c r="N92" s="32">
        <f>IF(OR($A92="",$B92="",$L92=""),"",IFERROR($B92+VLOOKUP($L92,'Catálogos'!$J$2:$K$4,2,FALSE),""))</f>
        <v/>
      </c>
      <c r="O92" s="13" t="n"/>
      <c r="P92" s="29" t="n"/>
      <c r="Q92" s="16" t="n"/>
      <c r="R92" s="19">
        <f>IF(OR($A92="",$B92=""),"",IF($O92="Cerrado",IF($P92="","",$P92-$B92),MAX(0,TODAY()-$B92)))</f>
        <v/>
      </c>
      <c r="S92" s="20">
        <f>IF($A92="","",IF(OR($B92="",$C92="",$D92="",$E92="",$F92="",$G92="",$H92="",$I92="",$K92="",$L92="",$M92="",$O92=""),"Incompleto",IF(AND($O92="Cerrado",$P92=""),"Falta cierre","Completo")))</f>
        <v/>
      </c>
      <c r="T92" s="20">
        <f>IF($A92="","",IF(COUNTIF($A$7:$A$116,$A92)&gt;1,"Folio duplicado",""))</f>
        <v/>
      </c>
    </row>
    <row r="93" ht="24" customHeight="1">
      <c r="A93" s="13" t="n"/>
      <c r="B93" s="29" t="n"/>
      <c r="C93" s="13" t="n"/>
      <c r="D93" s="30" t="n"/>
      <c r="E93" s="13" t="n"/>
      <c r="F93" s="13" t="n"/>
      <c r="G93" s="13" t="n"/>
      <c r="H93" s="13" t="n"/>
      <c r="I93" s="16" t="n"/>
      <c r="J93" s="31" t="n"/>
      <c r="K93" s="13" t="n"/>
      <c r="L93" s="13" t="n"/>
      <c r="M93" s="13" t="n"/>
      <c r="N93" s="32">
        <f>IF(OR($A93="",$B93="",$L93=""),"",IFERROR($B93+VLOOKUP($L93,'Catálogos'!$J$2:$K$4,2,FALSE),""))</f>
        <v/>
      </c>
      <c r="O93" s="13" t="n"/>
      <c r="P93" s="29" t="n"/>
      <c r="Q93" s="16" t="n"/>
      <c r="R93" s="19">
        <f>IF(OR($A93="",$B93=""),"",IF($O93="Cerrado",IF($P93="","",$P93-$B93),MAX(0,TODAY()-$B93)))</f>
        <v/>
      </c>
      <c r="S93" s="20">
        <f>IF($A93="","",IF(OR($B93="",$C93="",$D93="",$E93="",$F93="",$G93="",$H93="",$I93="",$K93="",$L93="",$M93="",$O93=""),"Incompleto",IF(AND($O93="Cerrado",$P93=""),"Falta cierre","Completo")))</f>
        <v/>
      </c>
      <c r="T93" s="20">
        <f>IF($A93="","",IF(COUNTIF($A$7:$A$116,$A93)&gt;1,"Folio duplicado",""))</f>
        <v/>
      </c>
    </row>
    <row r="94" ht="24" customHeight="1">
      <c r="A94" s="13" t="n"/>
      <c r="B94" s="29" t="n"/>
      <c r="C94" s="13" t="n"/>
      <c r="D94" s="30" t="n"/>
      <c r="E94" s="13" t="n"/>
      <c r="F94" s="13" t="n"/>
      <c r="G94" s="13" t="n"/>
      <c r="H94" s="13" t="n"/>
      <c r="I94" s="16" t="n"/>
      <c r="J94" s="31" t="n"/>
      <c r="K94" s="13" t="n"/>
      <c r="L94" s="13" t="n"/>
      <c r="M94" s="13" t="n"/>
      <c r="N94" s="32">
        <f>IF(OR($A94="",$B94="",$L94=""),"",IFERROR($B94+VLOOKUP($L94,'Catálogos'!$J$2:$K$4,2,FALSE),""))</f>
        <v/>
      </c>
      <c r="O94" s="13" t="n"/>
      <c r="P94" s="29" t="n"/>
      <c r="Q94" s="16" t="n"/>
      <c r="R94" s="19">
        <f>IF(OR($A94="",$B94=""),"",IF($O94="Cerrado",IF($P94="","",$P94-$B94),MAX(0,TODAY()-$B94)))</f>
        <v/>
      </c>
      <c r="S94" s="20">
        <f>IF($A94="","",IF(OR($B94="",$C94="",$D94="",$E94="",$F94="",$G94="",$H94="",$I94="",$K94="",$L94="",$M94="",$O94=""),"Incompleto",IF(AND($O94="Cerrado",$P94=""),"Falta cierre","Completo")))</f>
        <v/>
      </c>
      <c r="T94" s="20">
        <f>IF($A94="","",IF(COUNTIF($A$7:$A$116,$A94)&gt;1,"Folio duplicado",""))</f>
        <v/>
      </c>
    </row>
    <row r="95" ht="24" customHeight="1">
      <c r="A95" s="13" t="n"/>
      <c r="B95" s="29" t="n"/>
      <c r="C95" s="13" t="n"/>
      <c r="D95" s="30" t="n"/>
      <c r="E95" s="13" t="n"/>
      <c r="F95" s="13" t="n"/>
      <c r="G95" s="13" t="n"/>
      <c r="H95" s="13" t="n"/>
      <c r="I95" s="16" t="n"/>
      <c r="J95" s="31" t="n"/>
      <c r="K95" s="13" t="n"/>
      <c r="L95" s="13" t="n"/>
      <c r="M95" s="13" t="n"/>
      <c r="N95" s="32">
        <f>IF(OR($A95="",$B95="",$L95=""),"",IFERROR($B95+VLOOKUP($L95,'Catálogos'!$J$2:$K$4,2,FALSE),""))</f>
        <v/>
      </c>
      <c r="O95" s="13" t="n"/>
      <c r="P95" s="29" t="n"/>
      <c r="Q95" s="16" t="n"/>
      <c r="R95" s="19">
        <f>IF(OR($A95="",$B95=""),"",IF($O95="Cerrado",IF($P95="","",$P95-$B95),MAX(0,TODAY()-$B95)))</f>
        <v/>
      </c>
      <c r="S95" s="20">
        <f>IF($A95="","",IF(OR($B95="",$C95="",$D95="",$E95="",$F95="",$G95="",$H95="",$I95="",$K95="",$L95="",$M95="",$O95=""),"Incompleto",IF(AND($O95="Cerrado",$P95=""),"Falta cierre","Completo")))</f>
        <v/>
      </c>
      <c r="T95" s="20">
        <f>IF($A95="","",IF(COUNTIF($A$7:$A$116,$A95)&gt;1,"Folio duplicado",""))</f>
        <v/>
      </c>
    </row>
    <row r="96" ht="24" customHeight="1">
      <c r="A96" s="13" t="n"/>
      <c r="B96" s="29" t="n"/>
      <c r="C96" s="13" t="n"/>
      <c r="D96" s="30" t="n"/>
      <c r="E96" s="13" t="n"/>
      <c r="F96" s="13" t="n"/>
      <c r="G96" s="13" t="n"/>
      <c r="H96" s="13" t="n"/>
      <c r="I96" s="16" t="n"/>
      <c r="J96" s="31" t="n"/>
      <c r="K96" s="13" t="n"/>
      <c r="L96" s="13" t="n"/>
      <c r="M96" s="13" t="n"/>
      <c r="N96" s="32">
        <f>IF(OR($A96="",$B96="",$L96=""),"",IFERROR($B96+VLOOKUP($L96,'Catálogos'!$J$2:$K$4,2,FALSE),""))</f>
        <v/>
      </c>
      <c r="O96" s="13" t="n"/>
      <c r="P96" s="29" t="n"/>
      <c r="Q96" s="16" t="n"/>
      <c r="R96" s="19">
        <f>IF(OR($A96="",$B96=""),"",IF($O96="Cerrado",IF($P96="","",$P96-$B96),MAX(0,TODAY()-$B96)))</f>
        <v/>
      </c>
      <c r="S96" s="20">
        <f>IF($A96="","",IF(OR($B96="",$C96="",$D96="",$E96="",$F96="",$G96="",$H96="",$I96="",$K96="",$L96="",$M96="",$O96=""),"Incompleto",IF(AND($O96="Cerrado",$P96=""),"Falta cierre","Completo")))</f>
        <v/>
      </c>
      <c r="T96" s="20">
        <f>IF($A96="","",IF(COUNTIF($A$7:$A$116,$A96)&gt;1,"Folio duplicado",""))</f>
        <v/>
      </c>
    </row>
    <row r="97" ht="24" customHeight="1">
      <c r="A97" s="13" t="n"/>
      <c r="B97" s="29" t="n"/>
      <c r="C97" s="13" t="n"/>
      <c r="D97" s="30" t="n"/>
      <c r="E97" s="13" t="n"/>
      <c r="F97" s="13" t="n"/>
      <c r="G97" s="13" t="n"/>
      <c r="H97" s="13" t="n"/>
      <c r="I97" s="16" t="n"/>
      <c r="J97" s="31" t="n"/>
      <c r="K97" s="13" t="n"/>
      <c r="L97" s="13" t="n"/>
      <c r="M97" s="13" t="n"/>
      <c r="N97" s="32">
        <f>IF(OR($A97="",$B97="",$L97=""),"",IFERROR($B97+VLOOKUP($L97,'Catálogos'!$J$2:$K$4,2,FALSE),""))</f>
        <v/>
      </c>
      <c r="O97" s="13" t="n"/>
      <c r="P97" s="29" t="n"/>
      <c r="Q97" s="16" t="n"/>
      <c r="R97" s="19">
        <f>IF(OR($A97="",$B97=""),"",IF($O97="Cerrado",IF($P97="","",$P97-$B97),MAX(0,TODAY()-$B97)))</f>
        <v/>
      </c>
      <c r="S97" s="20">
        <f>IF($A97="","",IF(OR($B97="",$C97="",$D97="",$E97="",$F97="",$G97="",$H97="",$I97="",$K97="",$L97="",$M97="",$O97=""),"Incompleto",IF(AND($O97="Cerrado",$P97=""),"Falta cierre","Completo")))</f>
        <v/>
      </c>
      <c r="T97" s="20">
        <f>IF($A97="","",IF(COUNTIF($A$7:$A$116,$A97)&gt;1,"Folio duplicado",""))</f>
        <v/>
      </c>
    </row>
    <row r="98" ht="24" customHeight="1">
      <c r="A98" s="13" t="n"/>
      <c r="B98" s="29" t="n"/>
      <c r="C98" s="13" t="n"/>
      <c r="D98" s="30" t="n"/>
      <c r="E98" s="13" t="n"/>
      <c r="F98" s="13" t="n"/>
      <c r="G98" s="13" t="n"/>
      <c r="H98" s="13" t="n"/>
      <c r="I98" s="16" t="n"/>
      <c r="J98" s="31" t="n"/>
      <c r="K98" s="13" t="n"/>
      <c r="L98" s="13" t="n"/>
      <c r="M98" s="13" t="n"/>
      <c r="N98" s="32">
        <f>IF(OR($A98="",$B98="",$L98=""),"",IFERROR($B98+VLOOKUP($L98,'Catálogos'!$J$2:$K$4,2,FALSE),""))</f>
        <v/>
      </c>
      <c r="O98" s="13" t="n"/>
      <c r="P98" s="29" t="n"/>
      <c r="Q98" s="16" t="n"/>
      <c r="R98" s="19">
        <f>IF(OR($A98="",$B98=""),"",IF($O98="Cerrado",IF($P98="","",$P98-$B98),MAX(0,TODAY()-$B98)))</f>
        <v/>
      </c>
      <c r="S98" s="20">
        <f>IF($A98="","",IF(OR($B98="",$C98="",$D98="",$E98="",$F98="",$G98="",$H98="",$I98="",$K98="",$L98="",$M98="",$O98=""),"Incompleto",IF(AND($O98="Cerrado",$P98=""),"Falta cierre","Completo")))</f>
        <v/>
      </c>
      <c r="T98" s="20">
        <f>IF($A98="","",IF(COUNTIF($A$7:$A$116,$A98)&gt;1,"Folio duplicado",""))</f>
        <v/>
      </c>
    </row>
    <row r="99" ht="24" customHeight="1">
      <c r="A99" s="13" t="n"/>
      <c r="B99" s="29" t="n"/>
      <c r="C99" s="13" t="n"/>
      <c r="D99" s="30" t="n"/>
      <c r="E99" s="13" t="n"/>
      <c r="F99" s="13" t="n"/>
      <c r="G99" s="13" t="n"/>
      <c r="H99" s="13" t="n"/>
      <c r="I99" s="16" t="n"/>
      <c r="J99" s="31" t="n"/>
      <c r="K99" s="13" t="n"/>
      <c r="L99" s="13" t="n"/>
      <c r="M99" s="13" t="n"/>
      <c r="N99" s="32">
        <f>IF(OR($A99="",$B99="",$L99=""),"",IFERROR($B99+VLOOKUP($L99,'Catálogos'!$J$2:$K$4,2,FALSE),""))</f>
        <v/>
      </c>
      <c r="O99" s="13" t="n"/>
      <c r="P99" s="29" t="n"/>
      <c r="Q99" s="16" t="n"/>
      <c r="R99" s="19">
        <f>IF(OR($A99="",$B99=""),"",IF($O99="Cerrado",IF($P99="","",$P99-$B99),MAX(0,TODAY()-$B99)))</f>
        <v/>
      </c>
      <c r="S99" s="20">
        <f>IF($A99="","",IF(OR($B99="",$C99="",$D99="",$E99="",$F99="",$G99="",$H99="",$I99="",$K99="",$L99="",$M99="",$O99=""),"Incompleto",IF(AND($O99="Cerrado",$P99=""),"Falta cierre","Completo")))</f>
        <v/>
      </c>
      <c r="T99" s="20">
        <f>IF($A99="","",IF(COUNTIF($A$7:$A$116,$A99)&gt;1,"Folio duplicado",""))</f>
        <v/>
      </c>
    </row>
    <row r="100" ht="24" customHeight="1">
      <c r="A100" s="13" t="n"/>
      <c r="B100" s="29" t="n"/>
      <c r="C100" s="13" t="n"/>
      <c r="D100" s="30" t="n"/>
      <c r="E100" s="13" t="n"/>
      <c r="F100" s="13" t="n"/>
      <c r="G100" s="13" t="n"/>
      <c r="H100" s="13" t="n"/>
      <c r="I100" s="16" t="n"/>
      <c r="J100" s="31" t="n"/>
      <c r="K100" s="13" t="n"/>
      <c r="L100" s="13" t="n"/>
      <c r="M100" s="13" t="n"/>
      <c r="N100" s="32">
        <f>IF(OR($A100="",$B100="",$L100=""),"",IFERROR($B100+VLOOKUP($L100,'Catálogos'!$J$2:$K$4,2,FALSE),""))</f>
        <v/>
      </c>
      <c r="O100" s="13" t="n"/>
      <c r="P100" s="29" t="n"/>
      <c r="Q100" s="16" t="n"/>
      <c r="R100" s="19">
        <f>IF(OR($A100="",$B100=""),"",IF($O100="Cerrado",IF($P100="","",$P100-$B100),MAX(0,TODAY()-$B100)))</f>
        <v/>
      </c>
      <c r="S100" s="20">
        <f>IF($A100="","",IF(OR($B100="",$C100="",$D100="",$E100="",$F100="",$G100="",$H100="",$I100="",$K100="",$L100="",$M100="",$O100=""),"Incompleto",IF(AND($O100="Cerrado",$P100=""),"Falta cierre","Completo")))</f>
        <v/>
      </c>
      <c r="T100" s="20">
        <f>IF($A100="","",IF(COUNTIF($A$7:$A$116,$A100)&gt;1,"Folio duplicado",""))</f>
        <v/>
      </c>
    </row>
    <row r="101" ht="24" customHeight="1">
      <c r="A101" s="13" t="n"/>
      <c r="B101" s="29" t="n"/>
      <c r="C101" s="13" t="n"/>
      <c r="D101" s="30" t="n"/>
      <c r="E101" s="13" t="n"/>
      <c r="F101" s="13" t="n"/>
      <c r="G101" s="13" t="n"/>
      <c r="H101" s="13" t="n"/>
      <c r="I101" s="16" t="n"/>
      <c r="J101" s="31" t="n"/>
      <c r="K101" s="13" t="n"/>
      <c r="L101" s="13" t="n"/>
      <c r="M101" s="13" t="n"/>
      <c r="N101" s="32">
        <f>IF(OR($A101="",$B101="",$L101=""),"",IFERROR($B101+VLOOKUP($L101,'Catálogos'!$J$2:$K$4,2,FALSE),""))</f>
        <v/>
      </c>
      <c r="O101" s="13" t="n"/>
      <c r="P101" s="29" t="n"/>
      <c r="Q101" s="16" t="n"/>
      <c r="R101" s="19">
        <f>IF(OR($A101="",$B101=""),"",IF($O101="Cerrado",IF($P101="","",$P101-$B101),MAX(0,TODAY()-$B101)))</f>
        <v/>
      </c>
      <c r="S101" s="20">
        <f>IF($A101="","",IF(OR($B101="",$C101="",$D101="",$E101="",$F101="",$G101="",$H101="",$I101="",$K101="",$L101="",$M101="",$O101=""),"Incompleto",IF(AND($O101="Cerrado",$P101=""),"Falta cierre","Completo")))</f>
        <v/>
      </c>
      <c r="T101" s="20">
        <f>IF($A101="","",IF(COUNTIF($A$7:$A$116,$A101)&gt;1,"Folio duplicado",""))</f>
        <v/>
      </c>
    </row>
    <row r="102" ht="24" customHeight="1">
      <c r="A102" s="13" t="n"/>
      <c r="B102" s="29" t="n"/>
      <c r="C102" s="13" t="n"/>
      <c r="D102" s="30" t="n"/>
      <c r="E102" s="13" t="n"/>
      <c r="F102" s="13" t="n"/>
      <c r="G102" s="13" t="n"/>
      <c r="H102" s="13" t="n"/>
      <c r="I102" s="16" t="n"/>
      <c r="J102" s="31" t="n"/>
      <c r="K102" s="13" t="n"/>
      <c r="L102" s="13" t="n"/>
      <c r="M102" s="13" t="n"/>
      <c r="N102" s="32">
        <f>IF(OR($A102="",$B102="",$L102=""),"",IFERROR($B102+VLOOKUP($L102,'Catálogos'!$J$2:$K$4,2,FALSE),""))</f>
        <v/>
      </c>
      <c r="O102" s="13" t="n"/>
      <c r="P102" s="29" t="n"/>
      <c r="Q102" s="16" t="n"/>
      <c r="R102" s="19">
        <f>IF(OR($A102="",$B102=""),"",IF($O102="Cerrado",IF($P102="","",$P102-$B102),MAX(0,TODAY()-$B102)))</f>
        <v/>
      </c>
      <c r="S102" s="20">
        <f>IF($A102="","",IF(OR($B102="",$C102="",$D102="",$E102="",$F102="",$G102="",$H102="",$I102="",$K102="",$L102="",$M102="",$O102=""),"Incompleto",IF(AND($O102="Cerrado",$P102=""),"Falta cierre","Completo")))</f>
        <v/>
      </c>
      <c r="T102" s="20">
        <f>IF($A102="","",IF(COUNTIF($A$7:$A$116,$A102)&gt;1,"Folio duplicado",""))</f>
        <v/>
      </c>
    </row>
    <row r="103" ht="24" customHeight="1">
      <c r="A103" s="13" t="n"/>
      <c r="B103" s="29" t="n"/>
      <c r="C103" s="13" t="n"/>
      <c r="D103" s="30" t="n"/>
      <c r="E103" s="13" t="n"/>
      <c r="F103" s="13" t="n"/>
      <c r="G103" s="13" t="n"/>
      <c r="H103" s="13" t="n"/>
      <c r="I103" s="16" t="n"/>
      <c r="J103" s="31" t="n"/>
      <c r="K103" s="13" t="n"/>
      <c r="L103" s="13" t="n"/>
      <c r="M103" s="13" t="n"/>
      <c r="N103" s="32">
        <f>IF(OR($A103="",$B103="",$L103=""),"",IFERROR($B103+VLOOKUP($L103,'Catálogos'!$J$2:$K$4,2,FALSE),""))</f>
        <v/>
      </c>
      <c r="O103" s="13" t="n"/>
      <c r="P103" s="29" t="n"/>
      <c r="Q103" s="16" t="n"/>
      <c r="R103" s="19">
        <f>IF(OR($A103="",$B103=""),"",IF($O103="Cerrado",IF($P103="","",$P103-$B103),MAX(0,TODAY()-$B103)))</f>
        <v/>
      </c>
      <c r="S103" s="20">
        <f>IF($A103="","",IF(OR($B103="",$C103="",$D103="",$E103="",$F103="",$G103="",$H103="",$I103="",$K103="",$L103="",$M103="",$O103=""),"Incompleto",IF(AND($O103="Cerrado",$P103=""),"Falta cierre","Completo")))</f>
        <v/>
      </c>
      <c r="T103" s="20">
        <f>IF($A103="","",IF(COUNTIF($A$7:$A$116,$A103)&gt;1,"Folio duplicado",""))</f>
        <v/>
      </c>
    </row>
    <row r="104" ht="24" customHeight="1">
      <c r="A104" s="13" t="n"/>
      <c r="B104" s="29" t="n"/>
      <c r="C104" s="13" t="n"/>
      <c r="D104" s="30" t="n"/>
      <c r="E104" s="13" t="n"/>
      <c r="F104" s="13" t="n"/>
      <c r="G104" s="13" t="n"/>
      <c r="H104" s="13" t="n"/>
      <c r="I104" s="16" t="n"/>
      <c r="J104" s="31" t="n"/>
      <c r="K104" s="13" t="n"/>
      <c r="L104" s="13" t="n"/>
      <c r="M104" s="13" t="n"/>
      <c r="N104" s="32">
        <f>IF(OR($A104="",$B104="",$L104=""),"",IFERROR($B104+VLOOKUP($L104,'Catálogos'!$J$2:$K$4,2,FALSE),""))</f>
        <v/>
      </c>
      <c r="O104" s="13" t="n"/>
      <c r="P104" s="29" t="n"/>
      <c r="Q104" s="16" t="n"/>
      <c r="R104" s="19">
        <f>IF(OR($A104="",$B104=""),"",IF($O104="Cerrado",IF($P104="","",$P104-$B104),MAX(0,TODAY()-$B104)))</f>
        <v/>
      </c>
      <c r="S104" s="20">
        <f>IF($A104="","",IF(OR($B104="",$C104="",$D104="",$E104="",$F104="",$G104="",$H104="",$I104="",$K104="",$L104="",$M104="",$O104=""),"Incompleto",IF(AND($O104="Cerrado",$P104=""),"Falta cierre","Completo")))</f>
        <v/>
      </c>
      <c r="T104" s="20">
        <f>IF($A104="","",IF(COUNTIF($A$7:$A$116,$A104)&gt;1,"Folio duplicado",""))</f>
        <v/>
      </c>
    </row>
    <row r="105" ht="24" customHeight="1">
      <c r="A105" s="13" t="n"/>
      <c r="B105" s="29" t="n"/>
      <c r="C105" s="13" t="n"/>
      <c r="D105" s="30" t="n"/>
      <c r="E105" s="13" t="n"/>
      <c r="F105" s="13" t="n"/>
      <c r="G105" s="13" t="n"/>
      <c r="H105" s="13" t="n"/>
      <c r="I105" s="16" t="n"/>
      <c r="J105" s="31" t="n"/>
      <c r="K105" s="13" t="n"/>
      <c r="L105" s="13" t="n"/>
      <c r="M105" s="13" t="n"/>
      <c r="N105" s="32">
        <f>IF(OR($A105="",$B105="",$L105=""),"",IFERROR($B105+VLOOKUP($L105,'Catálogos'!$J$2:$K$4,2,FALSE),""))</f>
        <v/>
      </c>
      <c r="O105" s="13" t="n"/>
      <c r="P105" s="29" t="n"/>
      <c r="Q105" s="16" t="n"/>
      <c r="R105" s="19">
        <f>IF(OR($A105="",$B105=""),"",IF($O105="Cerrado",IF($P105="","",$P105-$B105),MAX(0,TODAY()-$B105)))</f>
        <v/>
      </c>
      <c r="S105" s="20">
        <f>IF($A105="","",IF(OR($B105="",$C105="",$D105="",$E105="",$F105="",$G105="",$H105="",$I105="",$K105="",$L105="",$M105="",$O105=""),"Incompleto",IF(AND($O105="Cerrado",$P105=""),"Falta cierre","Completo")))</f>
        <v/>
      </c>
      <c r="T105" s="20">
        <f>IF($A105="","",IF(COUNTIF($A$7:$A$116,$A105)&gt;1,"Folio duplicado",""))</f>
        <v/>
      </c>
    </row>
    <row r="106" ht="24" customHeight="1">
      <c r="A106" s="13" t="n"/>
      <c r="B106" s="29" t="n"/>
      <c r="C106" s="13" t="n"/>
      <c r="D106" s="30" t="n"/>
      <c r="E106" s="13" t="n"/>
      <c r="F106" s="13" t="n"/>
      <c r="G106" s="13" t="n"/>
      <c r="H106" s="13" t="n"/>
      <c r="I106" s="16" t="n"/>
      <c r="J106" s="31" t="n"/>
      <c r="K106" s="13" t="n"/>
      <c r="L106" s="13" t="n"/>
      <c r="M106" s="13" t="n"/>
      <c r="N106" s="32">
        <f>IF(OR($A106="",$B106="",$L106=""),"",IFERROR($B106+VLOOKUP($L106,'Catálogos'!$J$2:$K$4,2,FALSE),""))</f>
        <v/>
      </c>
      <c r="O106" s="13" t="n"/>
      <c r="P106" s="29" t="n"/>
      <c r="Q106" s="16" t="n"/>
      <c r="R106" s="19">
        <f>IF(OR($A106="",$B106=""),"",IF($O106="Cerrado",IF($P106="","",$P106-$B106),MAX(0,TODAY()-$B106)))</f>
        <v/>
      </c>
      <c r="S106" s="20">
        <f>IF($A106="","",IF(OR($B106="",$C106="",$D106="",$E106="",$F106="",$G106="",$H106="",$I106="",$K106="",$L106="",$M106="",$O106=""),"Incompleto",IF(AND($O106="Cerrado",$P106=""),"Falta cierre","Completo")))</f>
        <v/>
      </c>
      <c r="T106" s="20">
        <f>IF($A106="","",IF(COUNTIF($A$7:$A$116,$A106)&gt;1,"Folio duplicado",""))</f>
        <v/>
      </c>
    </row>
    <row r="107" ht="24" customHeight="1">
      <c r="A107" s="13" t="n"/>
      <c r="B107" s="29" t="n"/>
      <c r="C107" s="13" t="n"/>
      <c r="D107" s="30" t="n"/>
      <c r="E107" s="13" t="n"/>
      <c r="F107" s="13" t="n"/>
      <c r="G107" s="13" t="n"/>
      <c r="H107" s="13" t="n"/>
      <c r="I107" s="16" t="n"/>
      <c r="J107" s="31" t="n"/>
      <c r="K107" s="13" t="n"/>
      <c r="L107" s="13" t="n"/>
      <c r="M107" s="13" t="n"/>
      <c r="N107" s="32">
        <f>IF(OR($A107="",$B107="",$L107=""),"",IFERROR($B107+VLOOKUP($L107,'Catálogos'!$J$2:$K$4,2,FALSE),""))</f>
        <v/>
      </c>
      <c r="O107" s="13" t="n"/>
      <c r="P107" s="29" t="n"/>
      <c r="Q107" s="16" t="n"/>
      <c r="R107" s="19">
        <f>IF(OR($A107="",$B107=""),"",IF($O107="Cerrado",IF($P107="","",$P107-$B107),MAX(0,TODAY()-$B107)))</f>
        <v/>
      </c>
      <c r="S107" s="20">
        <f>IF($A107="","",IF(OR($B107="",$C107="",$D107="",$E107="",$F107="",$G107="",$H107="",$I107="",$K107="",$L107="",$M107="",$O107=""),"Incompleto",IF(AND($O107="Cerrado",$P107=""),"Falta cierre","Completo")))</f>
        <v/>
      </c>
      <c r="T107" s="20">
        <f>IF($A107="","",IF(COUNTIF($A$7:$A$116,$A107)&gt;1,"Folio duplicado",""))</f>
        <v/>
      </c>
    </row>
    <row r="108" ht="24" customHeight="1">
      <c r="A108" s="13" t="n"/>
      <c r="B108" s="29" t="n"/>
      <c r="C108" s="13" t="n"/>
      <c r="D108" s="30" t="n"/>
      <c r="E108" s="13" t="n"/>
      <c r="F108" s="13" t="n"/>
      <c r="G108" s="13" t="n"/>
      <c r="H108" s="13" t="n"/>
      <c r="I108" s="16" t="n"/>
      <c r="J108" s="31" t="n"/>
      <c r="K108" s="13" t="n"/>
      <c r="L108" s="13" t="n"/>
      <c r="M108" s="13" t="n"/>
      <c r="N108" s="32">
        <f>IF(OR($A108="",$B108="",$L108=""),"",IFERROR($B108+VLOOKUP($L108,'Catálogos'!$J$2:$K$4,2,FALSE),""))</f>
        <v/>
      </c>
      <c r="O108" s="13" t="n"/>
      <c r="P108" s="29" t="n"/>
      <c r="Q108" s="16" t="n"/>
      <c r="R108" s="19">
        <f>IF(OR($A108="",$B108=""),"",IF($O108="Cerrado",IF($P108="","",$P108-$B108),MAX(0,TODAY()-$B108)))</f>
        <v/>
      </c>
      <c r="S108" s="20">
        <f>IF($A108="","",IF(OR($B108="",$C108="",$D108="",$E108="",$F108="",$G108="",$H108="",$I108="",$K108="",$L108="",$M108="",$O108=""),"Incompleto",IF(AND($O108="Cerrado",$P108=""),"Falta cierre","Completo")))</f>
        <v/>
      </c>
      <c r="T108" s="20">
        <f>IF($A108="","",IF(COUNTIF($A$7:$A$116,$A108)&gt;1,"Folio duplicado",""))</f>
        <v/>
      </c>
    </row>
    <row r="109" ht="24" customHeight="1">
      <c r="A109" s="13" t="n"/>
      <c r="B109" s="29" t="n"/>
      <c r="C109" s="13" t="n"/>
      <c r="D109" s="30" t="n"/>
      <c r="E109" s="13" t="n"/>
      <c r="F109" s="13" t="n"/>
      <c r="G109" s="13" t="n"/>
      <c r="H109" s="13" t="n"/>
      <c r="I109" s="16" t="n"/>
      <c r="J109" s="31" t="n"/>
      <c r="K109" s="13" t="n"/>
      <c r="L109" s="13" t="n"/>
      <c r="M109" s="13" t="n"/>
      <c r="N109" s="32">
        <f>IF(OR($A109="",$B109="",$L109=""),"",IFERROR($B109+VLOOKUP($L109,'Catálogos'!$J$2:$K$4,2,FALSE),""))</f>
        <v/>
      </c>
      <c r="O109" s="13" t="n"/>
      <c r="P109" s="29" t="n"/>
      <c r="Q109" s="16" t="n"/>
      <c r="R109" s="19">
        <f>IF(OR($A109="",$B109=""),"",IF($O109="Cerrado",IF($P109="","",$P109-$B109),MAX(0,TODAY()-$B109)))</f>
        <v/>
      </c>
      <c r="S109" s="20">
        <f>IF($A109="","",IF(OR($B109="",$C109="",$D109="",$E109="",$F109="",$G109="",$H109="",$I109="",$K109="",$L109="",$M109="",$O109=""),"Incompleto",IF(AND($O109="Cerrado",$P109=""),"Falta cierre","Completo")))</f>
        <v/>
      </c>
      <c r="T109" s="20">
        <f>IF($A109="","",IF(COUNTIF($A$7:$A$116,$A109)&gt;1,"Folio duplicado",""))</f>
        <v/>
      </c>
    </row>
    <row r="110" ht="24" customHeight="1">
      <c r="A110" s="13" t="n"/>
      <c r="B110" s="29" t="n"/>
      <c r="C110" s="13" t="n"/>
      <c r="D110" s="30" t="n"/>
      <c r="E110" s="13" t="n"/>
      <c r="F110" s="13" t="n"/>
      <c r="G110" s="13" t="n"/>
      <c r="H110" s="13" t="n"/>
      <c r="I110" s="16" t="n"/>
      <c r="J110" s="31" t="n"/>
      <c r="K110" s="13" t="n"/>
      <c r="L110" s="13" t="n"/>
      <c r="M110" s="13" t="n"/>
      <c r="N110" s="32">
        <f>IF(OR($A110="",$B110="",$L110=""),"",IFERROR($B110+VLOOKUP($L110,'Catálogos'!$J$2:$K$4,2,FALSE),""))</f>
        <v/>
      </c>
      <c r="O110" s="13" t="n"/>
      <c r="P110" s="29" t="n"/>
      <c r="Q110" s="16" t="n"/>
      <c r="R110" s="19">
        <f>IF(OR($A110="",$B110=""),"",IF($O110="Cerrado",IF($P110="","",$P110-$B110),MAX(0,TODAY()-$B110)))</f>
        <v/>
      </c>
      <c r="S110" s="20">
        <f>IF($A110="","",IF(OR($B110="",$C110="",$D110="",$E110="",$F110="",$G110="",$H110="",$I110="",$K110="",$L110="",$M110="",$O110=""),"Incompleto",IF(AND($O110="Cerrado",$P110=""),"Falta cierre","Completo")))</f>
        <v/>
      </c>
      <c r="T110" s="20">
        <f>IF($A110="","",IF(COUNTIF($A$7:$A$116,$A110)&gt;1,"Folio duplicado",""))</f>
        <v/>
      </c>
    </row>
    <row r="111" ht="24" customHeight="1">
      <c r="A111" s="13" t="n"/>
      <c r="B111" s="29" t="n"/>
      <c r="C111" s="13" t="n"/>
      <c r="D111" s="30" t="n"/>
      <c r="E111" s="13" t="n"/>
      <c r="F111" s="13" t="n"/>
      <c r="G111" s="13" t="n"/>
      <c r="H111" s="13" t="n"/>
      <c r="I111" s="16" t="n"/>
      <c r="J111" s="31" t="n"/>
      <c r="K111" s="13" t="n"/>
      <c r="L111" s="13" t="n"/>
      <c r="M111" s="13" t="n"/>
      <c r="N111" s="32">
        <f>IF(OR($A111="",$B111="",$L111=""),"",IFERROR($B111+VLOOKUP($L111,'Catálogos'!$J$2:$K$4,2,FALSE),""))</f>
        <v/>
      </c>
      <c r="O111" s="13" t="n"/>
      <c r="P111" s="29" t="n"/>
      <c r="Q111" s="16" t="n"/>
      <c r="R111" s="19">
        <f>IF(OR($A111="",$B111=""),"",IF($O111="Cerrado",IF($P111="","",$P111-$B111),MAX(0,TODAY()-$B111)))</f>
        <v/>
      </c>
      <c r="S111" s="20">
        <f>IF($A111="","",IF(OR($B111="",$C111="",$D111="",$E111="",$F111="",$G111="",$H111="",$I111="",$K111="",$L111="",$M111="",$O111=""),"Incompleto",IF(AND($O111="Cerrado",$P111=""),"Falta cierre","Completo")))</f>
        <v/>
      </c>
      <c r="T111" s="20">
        <f>IF($A111="","",IF(COUNTIF($A$7:$A$116,$A111)&gt;1,"Folio duplicado",""))</f>
        <v/>
      </c>
    </row>
    <row r="112" ht="24" customHeight="1">
      <c r="A112" s="13" t="n"/>
      <c r="B112" s="29" t="n"/>
      <c r="C112" s="13" t="n"/>
      <c r="D112" s="30" t="n"/>
      <c r="E112" s="13" t="n"/>
      <c r="F112" s="13" t="n"/>
      <c r="G112" s="13" t="n"/>
      <c r="H112" s="13" t="n"/>
      <c r="I112" s="16" t="n"/>
      <c r="J112" s="31" t="n"/>
      <c r="K112" s="13" t="n"/>
      <c r="L112" s="13" t="n"/>
      <c r="M112" s="13" t="n"/>
      <c r="N112" s="32">
        <f>IF(OR($A112="",$B112="",$L112=""),"",IFERROR($B112+VLOOKUP($L112,'Catálogos'!$J$2:$K$4,2,FALSE),""))</f>
        <v/>
      </c>
      <c r="O112" s="13" t="n"/>
      <c r="P112" s="29" t="n"/>
      <c r="Q112" s="16" t="n"/>
      <c r="R112" s="19">
        <f>IF(OR($A112="",$B112=""),"",IF($O112="Cerrado",IF($P112="","",$P112-$B112),MAX(0,TODAY()-$B112)))</f>
        <v/>
      </c>
      <c r="S112" s="20">
        <f>IF($A112="","",IF(OR($B112="",$C112="",$D112="",$E112="",$F112="",$G112="",$H112="",$I112="",$K112="",$L112="",$M112="",$O112=""),"Incompleto",IF(AND($O112="Cerrado",$P112=""),"Falta cierre","Completo")))</f>
        <v/>
      </c>
      <c r="T112" s="20">
        <f>IF($A112="","",IF(COUNTIF($A$7:$A$116,$A112)&gt;1,"Folio duplicado",""))</f>
        <v/>
      </c>
    </row>
    <row r="113" ht="24" customHeight="1">
      <c r="A113" s="13" t="n"/>
      <c r="B113" s="29" t="n"/>
      <c r="C113" s="13" t="n"/>
      <c r="D113" s="30" t="n"/>
      <c r="E113" s="13" t="n"/>
      <c r="F113" s="13" t="n"/>
      <c r="G113" s="13" t="n"/>
      <c r="H113" s="13" t="n"/>
      <c r="I113" s="16" t="n"/>
      <c r="J113" s="31" t="n"/>
      <c r="K113" s="13" t="n"/>
      <c r="L113" s="13" t="n"/>
      <c r="M113" s="13" t="n"/>
      <c r="N113" s="32">
        <f>IF(OR($A113="",$B113="",$L113=""),"",IFERROR($B113+VLOOKUP($L113,'Catálogos'!$J$2:$K$4,2,FALSE),""))</f>
        <v/>
      </c>
      <c r="O113" s="13" t="n"/>
      <c r="P113" s="29" t="n"/>
      <c r="Q113" s="16" t="n"/>
      <c r="R113" s="19">
        <f>IF(OR($A113="",$B113=""),"",IF($O113="Cerrado",IF($P113="","",$P113-$B113),MAX(0,TODAY()-$B113)))</f>
        <v/>
      </c>
      <c r="S113" s="20">
        <f>IF($A113="","",IF(OR($B113="",$C113="",$D113="",$E113="",$F113="",$G113="",$H113="",$I113="",$K113="",$L113="",$M113="",$O113=""),"Incompleto",IF(AND($O113="Cerrado",$P113=""),"Falta cierre","Completo")))</f>
        <v/>
      </c>
      <c r="T113" s="20">
        <f>IF($A113="","",IF(COUNTIF($A$7:$A$116,$A113)&gt;1,"Folio duplicado",""))</f>
        <v/>
      </c>
    </row>
    <row r="114" ht="24" customHeight="1">
      <c r="A114" s="13" t="n"/>
      <c r="B114" s="29" t="n"/>
      <c r="C114" s="13" t="n"/>
      <c r="D114" s="30" t="n"/>
      <c r="E114" s="13" t="n"/>
      <c r="F114" s="13" t="n"/>
      <c r="G114" s="13" t="n"/>
      <c r="H114" s="13" t="n"/>
      <c r="I114" s="16" t="n"/>
      <c r="J114" s="31" t="n"/>
      <c r="K114" s="13" t="n"/>
      <c r="L114" s="13" t="n"/>
      <c r="M114" s="13" t="n"/>
      <c r="N114" s="32">
        <f>IF(OR($A114="",$B114="",$L114=""),"",IFERROR($B114+VLOOKUP($L114,'Catálogos'!$J$2:$K$4,2,FALSE),""))</f>
        <v/>
      </c>
      <c r="O114" s="13" t="n"/>
      <c r="P114" s="29" t="n"/>
      <c r="Q114" s="16" t="n"/>
      <c r="R114" s="19">
        <f>IF(OR($A114="",$B114=""),"",IF($O114="Cerrado",IF($P114="","",$P114-$B114),MAX(0,TODAY()-$B114)))</f>
        <v/>
      </c>
      <c r="S114" s="20">
        <f>IF($A114="","",IF(OR($B114="",$C114="",$D114="",$E114="",$F114="",$G114="",$H114="",$I114="",$K114="",$L114="",$M114="",$O114=""),"Incompleto",IF(AND($O114="Cerrado",$P114=""),"Falta cierre","Completo")))</f>
        <v/>
      </c>
      <c r="T114" s="20">
        <f>IF($A114="","",IF(COUNTIF($A$7:$A$116,$A114)&gt;1,"Folio duplicado",""))</f>
        <v/>
      </c>
    </row>
    <row r="115" ht="24" customHeight="1">
      <c r="A115" s="13" t="n"/>
      <c r="B115" s="29" t="n"/>
      <c r="C115" s="13" t="n"/>
      <c r="D115" s="30" t="n"/>
      <c r="E115" s="13" t="n"/>
      <c r="F115" s="13" t="n"/>
      <c r="G115" s="13" t="n"/>
      <c r="H115" s="13" t="n"/>
      <c r="I115" s="16" t="n"/>
      <c r="J115" s="31" t="n"/>
      <c r="K115" s="13" t="n"/>
      <c r="L115" s="13" t="n"/>
      <c r="M115" s="13" t="n"/>
      <c r="N115" s="32">
        <f>IF(OR($A115="",$B115="",$L115=""),"",IFERROR($B115+VLOOKUP($L115,'Catálogos'!$J$2:$K$4,2,FALSE),""))</f>
        <v/>
      </c>
      <c r="O115" s="13" t="n"/>
      <c r="P115" s="29" t="n"/>
      <c r="Q115" s="16" t="n"/>
      <c r="R115" s="19">
        <f>IF(OR($A115="",$B115=""),"",IF($O115="Cerrado",IF($P115="","",$P115-$B115),MAX(0,TODAY()-$B115)))</f>
        <v/>
      </c>
      <c r="S115" s="20">
        <f>IF($A115="","",IF(OR($B115="",$C115="",$D115="",$E115="",$F115="",$G115="",$H115="",$I115="",$K115="",$L115="",$M115="",$O115=""),"Incompleto",IF(AND($O115="Cerrado",$P115=""),"Falta cierre","Completo")))</f>
        <v/>
      </c>
      <c r="T115" s="20">
        <f>IF($A115="","",IF(COUNTIF($A$7:$A$116,$A115)&gt;1,"Folio duplicado",""))</f>
        <v/>
      </c>
    </row>
    <row r="116" ht="24" customHeight="1">
      <c r="A116" s="13" t="n"/>
      <c r="B116" s="29" t="n"/>
      <c r="C116" s="13" t="n"/>
      <c r="D116" s="30" t="n"/>
      <c r="E116" s="13" t="n"/>
      <c r="F116" s="13" t="n"/>
      <c r="G116" s="13" t="n"/>
      <c r="H116" s="13" t="n"/>
      <c r="I116" s="16" t="n"/>
      <c r="J116" s="31" t="n"/>
      <c r="K116" s="13" t="n"/>
      <c r="L116" s="13" t="n"/>
      <c r="M116" s="13" t="n"/>
      <c r="N116" s="32">
        <f>IF(OR($A116="",$B116="",$L116=""),"",IFERROR($B116+VLOOKUP($L116,'Catálogos'!$J$2:$K$4,2,FALSE),""))</f>
        <v/>
      </c>
      <c r="O116" s="13" t="n"/>
      <c r="P116" s="29" t="n"/>
      <c r="Q116" s="16" t="n"/>
      <c r="R116" s="19">
        <f>IF(OR($A116="",$B116=""),"",IF($O116="Cerrado",IF($P116="","",$P116-$B116),MAX(0,TODAY()-$B116)))</f>
        <v/>
      </c>
      <c r="S116" s="20">
        <f>IF($A116="","",IF(OR($B116="",$C116="",$D116="",$E116="",$F116="",$G116="",$H116="",$I116="",$K116="",$L116="",$M116="",$O116=""),"Incompleto",IF(AND($O116="Cerrado",$P116=""),"Falta cierre","Completo")))</f>
        <v/>
      </c>
      <c r="T116" s="20">
        <f>IF($A116="","",IF(COUNTIF($A$7:$A$116,$A116)&gt;1,"Folio duplicado",""))</f>
        <v/>
      </c>
    </row>
  </sheetData>
  <autoFilter ref="A6:T116"/>
  <mergeCells count="1">
    <mergeCell ref="A1:T1"/>
  </mergeCells>
  <conditionalFormatting sqref="A7:T116">
    <cfRule type="expression" priority="1" dxfId="1">
      <formula>AND($A7&lt;&gt;"",$O7="Cerrado")</formula>
    </cfRule>
  </conditionalFormatting>
  <conditionalFormatting sqref="L7:L116">
    <cfRule type="expression" priority="2" dxfId="2">
      <formula>AND($A7&lt;&gt;"",$L7="Alta")</formula>
    </cfRule>
  </conditionalFormatting>
  <conditionalFormatting sqref="N7:N116">
    <cfRule type="expression" priority="3" dxfId="0">
      <formula>AND($A7&lt;&gt;"",$N7&lt;&gt;"",$N7&lt;TODAY(),$O7&lt;&gt;"Cerrado")</formula>
    </cfRule>
  </conditionalFormatting>
  <conditionalFormatting sqref="S7:S116">
    <cfRule type="expression" priority="4" dxfId="3">
      <formula>OR($S7="Incompleto",$S7="Falta cierre")</formula>
    </cfRule>
  </conditionalFormatting>
  <conditionalFormatting sqref="T7:T116">
    <cfRule type="expression" priority="5" dxfId="4">
      <formula>$T7="Folio duplicado"</formula>
    </cfRule>
  </conditionalFormatting>
  <dataValidations count="12">
    <dataValidation sqref="E7:E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INDIRECT("'Catálogos'!$A$3:$A$4")</formula1>
    </dataValidation>
    <dataValidation sqref="F7:F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INDIRECT("'Catálogos'!$B$3:$B$6")</formula1>
    </dataValidation>
    <dataValidation sqref="G7:G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INDIRECT("'Catálogos'!$C$3:$C$12")</formula1>
    </dataValidation>
    <dataValidation sqref="H7:H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INDIRECT("'Catálogos'!$D$3:$D$8")</formula1>
    </dataValidation>
    <dataValidation sqref="K7:K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INDIRECT("'Catálogos'!$E$3:$E$5")</formula1>
    </dataValidation>
    <dataValidation sqref="L7:L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INDIRECT("'Catálogos'!$J$2:$J$4")</formula1>
    </dataValidation>
    <dataValidation sqref="M7:M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INDIRECT("'Catálogos'!$F$3:$F$8")</formula1>
    </dataValidation>
    <dataValidation sqref="O7:O116" showDropDown="0" showInputMessage="1" showErrorMessage="1" allowBlank="0" errorTitle="Valor no permitido" error="Seleccione un valor disponible en Catálogos." promptTitle="Lista interna" prompt="Seleccione una opción de la lista." type="list" errorStyle="stop">
      <formula1>INDIRECT("'Catálogos'!$G$3:$G$5")</formula1>
    </dataValidation>
    <dataValidation sqref="D7:D116" showDropDown="0" showInputMessage="0" showErrorMessage="1" allowBlank="0" errorTitle="Kilometraje no válido" error="Capture un número entero entre 0 y 999999." type="whole" errorStyle="stop" operator="between">
      <formula1>0</formula1>
      <formula2>999999</formula2>
    </dataValidation>
    <dataValidation sqref="J7:J116" showDropDown="0" showInputMessage="0" showErrorMessage="1" allowBlank="0" errorTitle="Medición no válida" error="Capture un decimal entre 0 y 50 mm o deje la celda vacía." type="decimal" errorStyle="stop" operator="between">
      <formula1>0</formula1>
      <formula2>50</formula2>
    </dataValidation>
    <dataValidation sqref="B7:B116" showDropDown="0" showInputMessage="0" showErrorMessage="1" allowBlank="0" errorTitle="Fecha no válida" error="Use una fecha entre 01/01/2020 y la fecha actual." type="date" errorStyle="stop" operator="between">
      <formula1>DATE(2020,1,1)</formula1>
      <formula2>TODAY()</formula2>
    </dataValidation>
    <dataValidation sqref="P7:P116" showDropDown="0" showInputMessage="0" showErrorMessage="1" allowBlank="0" errorTitle="Fecha de cierre no válida" error="La fecha de cierre no puede ser anterior a la inspección, anterior al 01/01/2020 ni posterior a la fecha actual." type="custom" errorStyle="stop">
      <formula1>=OR(P7="",AND(P7&gt;=B7,P7&gt;=DATE(2020,1,1),P7&lt;=TODAY()))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7" customWidth="1" min="3" max="3"/>
    <col width="22" customWidth="1" min="4" max="4"/>
    <col width="18" customWidth="1" min="5" max="5"/>
    <col width="27" customWidth="1" min="6" max="6"/>
    <col width="18" customWidth="1" min="7" max="7"/>
    <col width="4" customWidth="1" min="8" max="8"/>
    <col width="4" customWidth="1" min="9" max="9"/>
    <col width="23" customWidth="1" min="10" max="10"/>
    <col width="16" customWidth="1" min="11" max="11"/>
  </cols>
  <sheetData>
    <row r="1" ht="30" customHeight="1">
      <c r="A1" s="1" t="inlineStr">
        <is>
          <t>Catálogos internos de captura</t>
        </is>
      </c>
      <c r="B1" s="27" t="n"/>
      <c r="C1" s="27" t="n"/>
      <c r="D1" s="27" t="n"/>
      <c r="E1" s="27" t="n"/>
      <c r="F1" s="27" t="n"/>
      <c r="G1" s="28" t="n"/>
      <c r="J1" s="3" t="inlineStr">
        <is>
          <t>Severidad</t>
        </is>
      </c>
      <c r="K1" s="3" t="inlineStr">
        <is>
          <t>Días objetivo</t>
        </is>
      </c>
    </row>
    <row r="2" ht="30" customHeight="1">
      <c r="A2" s="3" t="inlineStr">
        <is>
          <t>Ejes</t>
        </is>
      </c>
      <c r="B2" s="3" t="inlineStr">
        <is>
          <t>Lados</t>
        </is>
      </c>
      <c r="C2" s="3" t="inlineStr">
        <is>
          <t>Componentes</t>
        </is>
      </c>
      <c r="D2" s="3" t="inlineStr">
        <is>
          <t>Hallazgos</t>
        </is>
      </c>
      <c r="E2" s="3" t="inlineStr">
        <is>
          <t>Respuestas</t>
        </is>
      </c>
      <c r="F2" s="3" t="inlineStr">
        <is>
          <t>Acciones</t>
        </is>
      </c>
      <c r="G2" s="3" t="inlineStr">
        <is>
          <t>Estados</t>
        </is>
      </c>
      <c r="J2" s="21" t="inlineStr">
        <is>
          <t>Alta</t>
        </is>
      </c>
      <c r="K2" s="33" t="n">
        <v>1</v>
      </c>
    </row>
    <row r="3">
      <c r="A3" s="16" t="inlineStr">
        <is>
          <t>Delantero</t>
        </is>
      </c>
      <c r="B3" s="16" t="inlineStr">
        <is>
          <t>Izquierdo</t>
        </is>
      </c>
      <c r="C3" s="16" t="inlineStr">
        <is>
          <t>Amortiguador</t>
        </is>
      </c>
      <c r="D3" s="16" t="inlineStr">
        <is>
          <t>Sin hallazgo</t>
        </is>
      </c>
      <c r="E3" s="16" t="inlineStr">
        <is>
          <t>Sí</t>
        </is>
      </c>
      <c r="F3" s="16" t="inlineStr">
        <is>
          <t>Revisión especializada</t>
        </is>
      </c>
      <c r="G3" s="16" t="inlineStr">
        <is>
          <t>Pendiente</t>
        </is>
      </c>
      <c r="J3" s="21" t="inlineStr">
        <is>
          <t>Media</t>
        </is>
      </c>
      <c r="K3" s="33" t="n">
        <v>3</v>
      </c>
    </row>
    <row r="4">
      <c r="A4" s="16" t="inlineStr">
        <is>
          <t>Trasero</t>
        </is>
      </c>
      <c r="B4" s="16" t="inlineStr">
        <is>
          <t>Derecho</t>
        </is>
      </c>
      <c r="C4" s="16" t="inlineStr">
        <is>
          <t>Resorte</t>
        </is>
      </c>
      <c r="D4" s="16" t="inlineStr">
        <is>
          <t>Holgura</t>
        </is>
      </c>
      <c r="E4" s="16" t="inlineStr">
        <is>
          <t>No</t>
        </is>
      </c>
      <c r="F4" s="16" t="inlineStr">
        <is>
          <t>Ajustar</t>
        </is>
      </c>
      <c r="G4" s="16" t="inlineStr">
        <is>
          <t>En revisión</t>
        </is>
      </c>
      <c r="J4" s="21" t="inlineStr">
        <is>
          <t>Baja</t>
        </is>
      </c>
      <c r="K4" s="33" t="n">
        <v>7</v>
      </c>
    </row>
    <row r="5">
      <c r="A5" s="23" t="n"/>
      <c r="B5" s="16" t="inlineStr">
        <is>
          <t>Ambos</t>
        </is>
      </c>
      <c r="C5" s="16" t="inlineStr">
        <is>
          <t>Horquilla</t>
        </is>
      </c>
      <c r="D5" s="16" t="inlineStr">
        <is>
          <t>Ruido</t>
        </is>
      </c>
      <c r="E5" s="16" t="inlineStr">
        <is>
          <t>No evaluado</t>
        </is>
      </c>
      <c r="F5" s="16" t="inlineStr">
        <is>
          <t>Sustituir</t>
        </is>
      </c>
      <c r="G5" s="16" t="inlineStr">
        <is>
          <t>Cerrado</t>
        </is>
      </c>
    </row>
    <row r="6">
      <c r="A6" s="24" t="n"/>
      <c r="B6" s="16" t="inlineStr">
        <is>
          <t>No aplica</t>
        </is>
      </c>
      <c r="C6" s="16" t="inlineStr">
        <is>
          <t>Rótula</t>
        </is>
      </c>
      <c r="D6" s="16" t="inlineStr">
        <is>
          <t>Desgaste visible</t>
        </is>
      </c>
      <c r="E6" s="24" t="n"/>
      <c r="F6" s="16" t="inlineStr">
        <is>
          <t>Lubricar</t>
        </is>
      </c>
      <c r="G6" s="24" t="n"/>
      <c r="J6" s="25" t="inlineStr">
        <is>
          <t>Parámetros modificables</t>
        </is>
      </c>
    </row>
    <row r="7" ht="50" customHeight="1">
      <c r="A7" s="23" t="n"/>
      <c r="B7" s="23" t="n"/>
      <c r="C7" s="16" t="inlineStr">
        <is>
          <t>Buje</t>
        </is>
      </c>
      <c r="D7" s="16" t="inlineStr">
        <is>
          <t>Fijación</t>
        </is>
      </c>
      <c r="E7" s="23" t="n"/>
      <c r="F7" s="16" t="inlineStr">
        <is>
          <t>Monitorear</t>
        </is>
      </c>
      <c r="G7" s="23" t="n"/>
      <c r="J7" s="26" t="inlineStr">
        <is>
          <t>Los días objetivo son supuestos internos editables y no representan una tarifa, norma, garantía ni regla contractual.</t>
        </is>
      </c>
    </row>
    <row r="8">
      <c r="A8" s="24" t="n"/>
      <c r="B8" s="24" t="n"/>
      <c r="C8" s="16" t="inlineStr">
        <is>
          <t>Terminal de dirección</t>
        </is>
      </c>
      <c r="D8" s="16" t="inlineStr">
        <is>
          <t>Fuga visible</t>
        </is>
      </c>
      <c r="E8" s="24" t="n"/>
      <c r="F8" s="16" t="inlineStr">
        <is>
          <t>Sin acción</t>
        </is>
      </c>
      <c r="G8" s="24" t="n"/>
    </row>
    <row r="9">
      <c r="A9" s="23" t="n"/>
      <c r="B9" s="23" t="n"/>
      <c r="C9" s="16" t="inlineStr">
        <is>
          <t>Barra estabilizadora</t>
        </is>
      </c>
      <c r="D9" s="23" t="n"/>
      <c r="E9" s="23" t="n"/>
      <c r="F9" s="23" t="n"/>
      <c r="G9" s="23" t="n"/>
    </row>
    <row r="10">
      <c r="A10" s="24" t="n"/>
      <c r="B10" s="24" t="n"/>
      <c r="C10" s="16" t="inlineStr">
        <is>
          <t>Bieleta</t>
        </is>
      </c>
      <c r="D10" s="24" t="n"/>
      <c r="E10" s="24" t="n"/>
      <c r="F10" s="24" t="n"/>
      <c r="G10" s="24" t="n"/>
    </row>
    <row r="11">
      <c r="A11" s="23" t="n"/>
      <c r="B11" s="23" t="n"/>
      <c r="C11" s="16" t="inlineStr">
        <is>
          <t>Soporte superior</t>
        </is>
      </c>
      <c r="D11" s="23" t="n"/>
      <c r="E11" s="23" t="n"/>
      <c r="F11" s="23" t="n"/>
      <c r="G11" s="23" t="n"/>
    </row>
    <row r="12">
      <c r="A12" s="24" t="n"/>
      <c r="B12" s="24" t="n"/>
      <c r="C12" s="16" t="inlineStr">
        <is>
          <t>Tornillería</t>
        </is>
      </c>
      <c r="D12" s="24" t="n"/>
      <c r="E12" s="24" t="n"/>
      <c r="F12" s="24" t="n"/>
      <c r="G12" s="24" t="n"/>
    </row>
    <row r="13"/>
    <row r="14" ht="36" customHeight="1">
      <c r="A14" s="9" t="inlineStr">
        <is>
          <t>Las listas y parámetros son editables. Revise sus opciones internas antes de usarlas en nuevas capturas.</t>
        </is>
      </c>
    </row>
  </sheetData>
  <autoFilter ref="A2:G12"/>
  <mergeCells count="1">
    <mergeCell ref="A1:G1"/>
  </mergeCells>
  <dataValidations count="1">
    <dataValidation sqref="K2:K4" showDropDown="0" showInputMessage="0" showErrorMessage="1" allowBlank="0" errorTitle="Plazo no válido" error="Capture un número entero entre 0 y 365 días." type="whole" errorStyle="stop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de Demostración</dc:creator>
  <dc:title xmlns:dc="http://purl.org/dc/elements/1.1/">Registro interno de inspecciones de suspensión</dc:title>
  <dc:subject xmlns:dc="http://purl.org/dc/elements/1.1/">Consolidación ficticia de observaciones de suspensión</dc:subject>
  <dcterms:created xmlns:dcterms="http://purl.org/dc/terms/" xmlns:xsi="http://www.w3.org/2001/XMLSchema-instance" xsi:type="dcterms:W3CDTF">2026-09-10T03:21:07Z</dcterms:created>
  <dcterms:modified xmlns:dcterms="http://purl.org/dc/terms/" xmlns:xsi="http://www.w3.org/2001/XMLSchema-instance" xsi:type="dcterms:W3CDTF">2026-09-10T03:21:08+00:00Z</dcterms:modified>
</cp:coreProperties>
</file>