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umen" sheetId="1" state="visible" r:id="rId1"/>
    <sheet xmlns:r="http://schemas.openxmlformats.org/officeDocument/2006/relationships" name="Evaluaciones" sheetId="2" state="visible" r:id="rId2"/>
    <sheet xmlns:r="http://schemas.openxmlformats.org/officeDocument/2006/relationships" name="Parámetros" sheetId="3" state="visible" r:id="rId3"/>
    <sheet xmlns:r="http://schemas.openxmlformats.org/officeDocument/2006/relationships" name="Indicaciones" sheetId="4" state="visible" r:id="rId4"/>
  </sheets>
  <definedNames>
    <definedName name="_xlnm._FilterDatabase" localSheetId="1" hidden="1">'Evaluaciones'!$A$4:$Q$104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dd/mm/yyyy"/>
    <numFmt numFmtId="165" formatCode="$#,##0.00"/>
    <numFmt numFmtId="166" formatCode="0.0"/>
    <numFmt numFmtId="167" formatCode="0.0%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b val="1"/>
      <color rgb="00243447"/>
      <sz val="10"/>
    </font>
    <font>
      <name val="Calibri"/>
      <color rgb="00243447"/>
      <sz val="10"/>
    </font>
    <font>
      <name val="Calibri"/>
      <b val="1"/>
      <color rgb="00FFFFFF"/>
      <sz val="11"/>
    </font>
  </fonts>
  <fills count="7">
    <fill>
      <patternFill/>
    </fill>
    <fill>
      <patternFill patternType="gray125"/>
    </fill>
    <fill>
      <patternFill patternType="solid">
        <fgColor rgb="00132238"/>
      </patternFill>
    </fill>
    <fill>
      <patternFill patternType="solid">
        <fgColor rgb="00F05A28"/>
      </patternFill>
    </fill>
    <fill>
      <patternFill patternType="solid">
        <fgColor rgb="00FFFFFF"/>
      </patternFill>
    </fill>
    <fill>
      <patternFill patternType="solid">
        <fgColor rgb="00F3F6F8"/>
      </patternFill>
    </fill>
    <fill>
      <patternFill patternType="solid">
        <fgColor rgb="00FFF0AE"/>
      </patternFill>
    </fill>
  </fills>
  <borders count="6">
    <border>
      <left/>
      <right/>
      <top/>
      <bottom/>
      <diagonal/>
    </border>
    <border>
      <left style="thin">
        <color rgb="00C9CED2"/>
      </left>
      <right style="thin">
        <color rgb="00C9CED2"/>
      </right>
      <top style="thin">
        <color rgb="00C9CED2"/>
      </top>
      <bottom style="thin">
        <color rgb="00C9CED2"/>
      </bottom>
    </border>
    <border>
      <left/>
      <right/>
      <top style="thin">
        <color rgb="00C9CED2"/>
      </top>
      <bottom/>
      <diagonal/>
    </border>
    <border>
      <left/>
      <right style="thin">
        <color rgb="00C9CED2"/>
      </right>
      <top style="thin">
        <color rgb="00C9CED2"/>
      </top>
      <bottom/>
      <diagonal/>
    </border>
    <border>
      <left/>
      <right/>
      <top style="thin">
        <color rgb="00C9CED2"/>
      </top>
      <bottom style="thin">
        <color rgb="00C9CED2"/>
      </bottom>
      <diagonal/>
    </border>
    <border>
      <left/>
      <right style="thin">
        <color rgb="00C9CED2"/>
      </right>
      <top style="thin">
        <color rgb="00C9CED2"/>
      </top>
      <bottom style="thin">
        <color rgb="00C9CED2"/>
      </bottom>
      <diagonal/>
    </border>
  </borders>
  <cellStyleXfs count="1">
    <xf numFmtId="0" fontId="0" fillId="0" borderId="0"/>
  </cellStyleXfs>
  <cellXfs count="30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164" fontId="3" fillId="0" borderId="0" applyAlignment="1" pivotButton="0" quotePrefix="0" xfId="0">
      <alignment horizontal="center" vertical="center"/>
    </xf>
    <xf numFmtId="0" fontId="4" fillId="3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/>
    </xf>
    <xf numFmtId="1" fontId="3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right" vertical="center"/>
    </xf>
    <xf numFmtId="0" fontId="3" fillId="5" borderId="1" applyAlignment="1" pivotButton="0" quotePrefix="0" xfId="0">
      <alignment horizontal="left" vertical="center"/>
    </xf>
    <xf numFmtId="1" fontId="3" fillId="5" borderId="1" applyAlignment="1" pivotButton="0" quotePrefix="0" xfId="0">
      <alignment horizontal="center" vertical="center"/>
    </xf>
    <xf numFmtId="165" fontId="3" fillId="4" borderId="1" applyAlignment="1" pivotButton="0" quotePrefix="0" xfId="0">
      <alignment horizontal="right" vertical="center"/>
    </xf>
    <xf numFmtId="166" fontId="3" fillId="5" borderId="1" applyAlignment="1" pivotButton="0" quotePrefix="0" xfId="0">
      <alignment horizontal="right" vertical="center"/>
    </xf>
    <xf numFmtId="167" fontId="3" fillId="4" borderId="1" applyAlignment="1" pivotButton="0" quotePrefix="0" xfId="0">
      <alignment horizontal="right" vertical="center"/>
    </xf>
    <xf numFmtId="0" fontId="3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right" vertical="center"/>
    </xf>
    <xf numFmtId="0" fontId="3" fillId="6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center" vertical="center"/>
    </xf>
    <xf numFmtId="0" fontId="3" fillId="6" borderId="1" applyAlignment="1" pivotButton="0" quotePrefix="0" xfId="0">
      <alignment horizontal="center" vertical="center"/>
    </xf>
    <xf numFmtId="165" fontId="3" fillId="6" borderId="1" applyAlignment="1" pivotButton="0" quotePrefix="0" xfId="0">
      <alignment horizontal="right" vertical="center"/>
    </xf>
    <xf numFmtId="0" fontId="3" fillId="4" borderId="1" applyAlignment="1" pivotButton="0" quotePrefix="0" xfId="0">
      <alignment horizontal="left" vertical="center" wrapText="1"/>
    </xf>
    <xf numFmtId="0" fontId="3" fillId="5" borderId="1" applyAlignment="1" pivotButton="0" quotePrefix="0" xfId="0">
      <alignment horizontal="left" vertical="center" wrapText="1"/>
    </xf>
    <xf numFmtId="165" fontId="3" fillId="6" borderId="1" applyAlignment="1" pivotButton="0" quotePrefix="0" xfId="0">
      <alignment horizontal="left" vertical="center" wrapText="1"/>
    </xf>
    <xf numFmtId="164" fontId="3" fillId="6" borderId="1" applyAlignment="1" pivotButton="0" quotePrefix="0" xfId="0">
      <alignment horizontal="left" vertical="center" wrapText="1"/>
    </xf>
    <xf numFmtId="0" fontId="2" fillId="5" borderId="1" applyAlignment="1" pivotButton="0" quotePrefix="0" xfId="0">
      <alignment horizontal="left" vertical="center" wrapText="1"/>
    </xf>
    <xf numFmtId="0" fontId="2" fillId="4" borderId="1" applyAlignment="1" pivotButton="0" quotePrefix="0" xfId="0">
      <alignment horizontal="left" vertical="center" wrapText="1"/>
    </xf>
    <xf numFmtId="0" fontId="0" fillId="0" borderId="4" pivotButton="0" quotePrefix="0" xfId="0"/>
    <xf numFmtId="0" fontId="0" fillId="0" borderId="5" pivotButton="0" quotePrefix="0" xfId="0"/>
  </cellXfs>
  <cellStyles count="1">
    <cellStyle name="Normal" xfId="0" builtinId="0" hidden="0"/>
  </cellStyles>
  <dxfs count="3">
    <dxf>
      <font>
        <name val="Calibri"/>
        <b val="1"/>
        <color rgb="00FFFFFF"/>
        <sz val="10"/>
      </font>
      <fill>
        <patternFill patternType="solid">
          <fgColor rgb="00BD3A24"/>
        </patternFill>
      </fill>
    </dxf>
    <dxf>
      <font>
        <name val="Calibri"/>
        <b val="1"/>
        <color rgb="00FFFFFF"/>
        <sz val="10"/>
      </font>
      <fill>
        <patternFill patternType="solid">
          <fgColor rgb="00F05A28"/>
        </patternFill>
      </fill>
    </dxf>
    <dxf>
      <font>
        <name val="Calibri"/>
        <b val="1"/>
        <color rgb="00FFFFFF"/>
        <sz val="10"/>
      </font>
      <fill>
        <patternFill patternType="solid">
          <fgColor rgb="000E7C86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Abiertos por severidad</a:t>
            </a:r>
          </a:p>
        </rich>
      </tx>
    </title>
    <plotArea>
      <barChart>
        <barDir val="bar"/>
        <grouping val="clustered"/>
        <ser>
          <idx val="0"/>
          <order val="0"/>
          <tx>
            <strRef>
              <f>'Resumen'!E4</f>
            </strRef>
          </tx>
          <spPr>
            <a:solidFill xmlns:a="http://schemas.openxmlformats.org/drawingml/2006/main">
              <a:srgbClr val="F05A28"/>
            </a:solidFill>
            <a:ln xmlns:a="http://schemas.openxmlformats.org/drawingml/2006/main">
              <a:solidFill>
                <a:srgbClr val="F05A28"/>
              </a:solidFill>
              <a:prstDash val="solid"/>
            </a:ln>
          </spPr>
          <cat>
            <numRef>
              <f>'Resumen'!$D$5:$D$8</f>
            </numRef>
          </cat>
          <val>
            <numRef>
              <f>'Resumen'!$E$5:$E$8</f>
            </numRef>
          </val>
        </ser>
        <gapWidth val="55"/>
        <axId val="10"/>
        <axId val="100"/>
      </bar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Registros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Severidad</a:t>
                </a:r>
              </a:p>
            </rich>
          </tx>
        </title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3</col>
      <colOff>0</colOff>
      <row>9</row>
      <rowOff>0</rowOff>
    </from>
    <ext cx="5580000" cy="270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showGridLines="0" zoomScale="9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3" customWidth="1" min="1" max="1"/>
    <col width="18" customWidth="1" min="2" max="2"/>
    <col width="3" customWidth="1" min="3" max="3"/>
    <col width="20" customWidth="1" min="4" max="4"/>
    <col width="14" customWidth="1" min="5" max="5"/>
    <col width="3" customWidth="1" min="6" max="6"/>
    <col width="14" customWidth="1" min="7" max="7"/>
    <col width="14" customWidth="1" min="8" max="8"/>
  </cols>
  <sheetData>
    <row r="1" ht="28" customHeight="1">
      <c r="A1" s="1" t="inlineStr">
        <is>
          <t>Diagnóstico de dirección automotriz — resumen administrativo</t>
        </is>
      </c>
      <c r="B1" s="28" t="n"/>
      <c r="C1" s="28" t="n"/>
      <c r="D1" s="28" t="n"/>
      <c r="E1" s="28" t="n"/>
      <c r="F1" s="28" t="n"/>
      <c r="G1" s="28" t="n"/>
      <c r="H1" s="29" t="n"/>
    </row>
    <row r="2">
      <c r="A2" s="2" t="inlineStr">
        <is>
          <t>Fecha de corte</t>
        </is>
      </c>
      <c r="B2" s="3">
        <f>TODAY()</f>
        <v/>
      </c>
    </row>
    <row r="3"/>
    <row r="4">
      <c r="A4" s="4" t="inlineStr">
        <is>
          <t>Indicador</t>
        </is>
      </c>
      <c r="B4" s="4" t="inlineStr">
        <is>
          <t>Resultado</t>
        </is>
      </c>
      <c r="D4" s="4" t="inlineStr">
        <is>
          <t>Severidad</t>
        </is>
      </c>
      <c r="E4" s="4" t="inlineStr">
        <is>
          <t>Abiertos</t>
        </is>
      </c>
    </row>
    <row r="5">
      <c r="A5" s="5" t="inlineStr">
        <is>
          <t>Registros capturados</t>
        </is>
      </c>
      <c r="B5" s="6">
        <f>COUNTA(Evaluaciones!$A$5:$A$104)</f>
        <v/>
      </c>
      <c r="D5" s="7" t="inlineStr">
        <is>
          <t>Sin hallazgo</t>
        </is>
      </c>
      <c r="E5" s="8">
        <f>COUNTIFS(Evaluaciones!$A$5:$A$104,"&lt;&gt;",Evaluaciones!$H$5:$H$104,D5,Evaluaciones!$J$5:$J$104,"&lt;&gt;Concluida")</f>
        <v/>
      </c>
    </row>
    <row r="6">
      <c r="A6" s="9" t="inlineStr">
        <is>
          <t>Registros no concluidos</t>
        </is>
      </c>
      <c r="B6" s="10">
        <f>COUNTIFS(Evaluaciones!$A$5:$A$104,"&lt;&gt;",Evaluaciones!$J$5:$J$104,"&lt;&gt;Concluida")</f>
        <v/>
      </c>
      <c r="D6" s="11" t="inlineStr">
        <is>
          <t>Baja</t>
        </is>
      </c>
      <c r="E6" s="12">
        <f>COUNTIFS(Evaluaciones!$A$5:$A$104,"&lt;&gt;",Evaluaciones!$H$5:$H$104,D6,Evaluaciones!$J$5:$J$104,"&lt;&gt;Concluida")</f>
        <v/>
      </c>
    </row>
    <row r="7">
      <c r="A7" s="5" t="inlineStr">
        <is>
          <t>Pruebas pendientes</t>
        </is>
      </c>
      <c r="B7" s="6">
        <f>COUNTIFS(Evaluaciones!$A$5:$A$104,"&lt;&gt;",Evaluaciones!$J$5:$J$104,"Pendiente")</f>
        <v/>
      </c>
      <c r="D7" s="7" t="inlineStr">
        <is>
          <t>Media</t>
        </is>
      </c>
      <c r="E7" s="8">
        <f>COUNTIFS(Evaluaciones!$A$5:$A$104,"&lt;&gt;",Evaluaciones!$H$5:$H$104,D7,Evaluaciones!$J$5:$J$104,"&lt;&gt;Concluida")</f>
        <v/>
      </c>
    </row>
    <row r="8">
      <c r="A8" s="9" t="inlineStr">
        <is>
          <t>Registros concluidos</t>
        </is>
      </c>
      <c r="B8" s="10">
        <f>COUNTIFS(Evaluaciones!$A$5:$A$104,"&lt;&gt;",Evaluaciones!$J$5:$J$104,"Concluida")</f>
        <v/>
      </c>
      <c r="D8" s="11" t="inlineStr">
        <is>
          <t>Alta</t>
        </is>
      </c>
      <c r="E8" s="12">
        <f>COUNTIFS(Evaluaciones!$A$5:$A$104,"&lt;&gt;",Evaluaciones!$H$5:$H$104,D8,Evaluaciones!$J$5:$J$104,"&lt;&gt;Concluida")</f>
        <v/>
      </c>
    </row>
    <row r="9">
      <c r="A9" s="5" t="inlineStr">
        <is>
          <t>Severidad alta activa</t>
        </is>
      </c>
      <c r="B9" s="6">
        <f>COUNTIFS(Evaluaciones!$A$5:$A$104,"&lt;&gt;",Evaluaciones!$H$5:$H$104,"Alta",Evaluaciones!$J$5:$J$104,"&lt;&gt;Concluida")</f>
        <v/>
      </c>
    </row>
    <row r="10">
      <c r="A10" s="9" t="inlineStr">
        <is>
          <t>Compromisos vencidos</t>
        </is>
      </c>
      <c r="B10" s="10">
        <f>COUNTIFS(Evaluaciones!$A$5:$A$104,"&lt;&gt;",Evaluaciones!$J$5:$J$104,"&lt;&gt;Concluida",Evaluaciones!$L$5:$L$104,"&lt;&gt;",Evaluaciones!$L$5:$L$104,"&lt;"&amp;TODAY())</f>
        <v/>
      </c>
    </row>
    <row r="11">
      <c r="A11" s="5" t="inlineStr">
        <is>
          <t>Importe estimado abierto</t>
        </is>
      </c>
      <c r="B11" s="13">
        <f>SUMIFS(Evaluaciones!$K$5:$K$104,Evaluaciones!$A$5:$A$104,"&lt;&gt;",Evaluaciones!$J$5:$J$104,"&lt;&gt;Concluida")</f>
        <v/>
      </c>
    </row>
    <row r="12">
      <c r="A12" s="9" t="inlineStr">
        <is>
          <t>Promedio de días abiertos</t>
        </is>
      </c>
      <c r="B12" s="14">
        <f>IFERROR(AVERAGEIFS(Evaluaciones!$N$5:$N$104,Evaluaciones!$A$5:$A$104,"&lt;&gt;",Evaluaciones!$J$5:$J$104,"&lt;&gt;Concluida"),"")</f>
        <v/>
      </c>
    </row>
    <row r="13">
      <c r="A13" s="5" t="inlineStr">
        <is>
          <t>Avance concluido</t>
        </is>
      </c>
      <c r="B13" s="15">
        <f>IFERROR(COUNTIFS(Evaluaciones!$A$5:$A$104,"&lt;&gt;",Evaluaciones!$J$5:$J$104,"Concluida")/COUNTA(Evaluaciones!$A$5:$A$104),"")</f>
        <v/>
      </c>
    </row>
    <row r="14">
      <c r="A14" s="9" t="inlineStr">
        <is>
          <t>Registros con fechas a revisar</t>
        </is>
      </c>
      <c r="B14" s="10">
        <f>SUMPRODUCT(--(Evaluaciones!$A$5:$A$104&lt;&gt;""),--(((Evaluaciones!$L$5:$L$104&lt;&gt;"")*(Evaluaciones!$L$5:$L$104&lt;Evaluaciones!$B$5:$B$104)+(Evaluaciones!$M$5:$M$104&lt;&gt;"")*(Evaluaciones!$M$5:$M$104&lt;Evaluaciones!$B$5:$B$104))&gt;0))</f>
        <v/>
      </c>
    </row>
  </sheetData>
  <mergeCells count="1">
    <mergeCell ref="A1:H1"/>
  </mergeCells>
  <conditionalFormatting sqref="B9:B10">
    <cfRule type="expression" priority="1" dxfId="0">
      <formula>B9&gt;0</formula>
    </cfRule>
  </conditionalFormatting>
  <conditionalFormatting sqref="B14">
    <cfRule type="expression" priority="2" dxfId="0">
      <formula>B14&gt;0</formula>
    </cfRule>
  </conditionalFormatting>
  <pageMargins left="0.75" right="0.75" top="1" bottom="1" header="0.5" footer="0.5"/>
  <drawing xmlns:r="http://schemas.openxmlformats.org/officeDocument/2006/relationships" r:id="rId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Q104"/>
  <sheetViews>
    <sheetView showGridLines="0" zoomScale="75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1" customWidth="1" min="1" max="1"/>
    <col width="15" customWidth="1" min="2" max="2"/>
    <col width="26" customWidth="1" min="3" max="3"/>
    <col width="21" customWidth="1" min="4" max="4"/>
    <col width="29" customWidth="1" min="5" max="5"/>
    <col width="30" customWidth="1" min="6" max="6"/>
    <col width="36" customWidth="1" min="7" max="7"/>
    <col width="16" customWidth="1" min="8" max="8"/>
    <col width="26" customWidth="1" min="9" max="9"/>
    <col width="16" customWidth="1" min="10" max="10"/>
    <col width="19" customWidth="1" min="11" max="11"/>
    <col width="16" customWidth="1" min="12" max="12"/>
    <col width="16" customWidth="1" min="13" max="13"/>
    <col width="14" customWidth="1" min="14" max="14"/>
    <col width="16" customWidth="1" min="15" max="15"/>
    <col width="33" customWidth="1" min="16" max="16"/>
    <col width="35" customWidth="1" min="17" max="17"/>
  </cols>
  <sheetData>
    <row r="1" ht="28" customHeight="1">
      <c r="A1" s="1" t="inlineStr">
        <is>
          <t>Registro administrativo de pruebas y hallazgos de dirección</t>
        </is>
      </c>
      <c r="B1" s="28" t="n"/>
      <c r="C1" s="28" t="n"/>
      <c r="D1" s="28" t="n"/>
      <c r="E1" s="28" t="n"/>
      <c r="F1" s="28" t="n"/>
      <c r="G1" s="28" t="n"/>
      <c r="H1" s="28" t="n"/>
      <c r="I1" s="28" t="n"/>
      <c r="J1" s="28" t="n"/>
      <c r="K1" s="28" t="n"/>
      <c r="L1" s="28" t="n"/>
      <c r="M1" s="28" t="n"/>
      <c r="N1" s="28" t="n"/>
      <c r="O1" s="28" t="n"/>
      <c r="P1" s="28" t="n"/>
      <c r="Q1" s="29" t="n"/>
    </row>
    <row r="2">
      <c r="A2" s="16" t="inlineStr">
        <is>
          <t>Captura manual para casos ficticios. Las alertas ordenan la revisión; no sustituyen diagnóstico técnico ni autorización.</t>
        </is>
      </c>
      <c r="Q2" s="17" t="inlineStr">
        <is>
          <t>Filas preparadas: 5 a 104</t>
        </is>
      </c>
    </row>
    <row r="3"/>
    <row r="4" ht="42" customHeight="1">
      <c r="A4" s="4" t="inlineStr">
        <is>
          <t>Folio ficticio</t>
        </is>
      </c>
      <c r="B4" s="4" t="inlineStr">
        <is>
          <t>Fecha de ingreso</t>
        </is>
      </c>
      <c r="C4" s="4" t="inlineStr">
        <is>
          <t>Vehículo ficticio</t>
        </is>
      </c>
      <c r="D4" s="4" t="inlineStr">
        <is>
          <t>Tipo de dirección</t>
        </is>
      </c>
      <c r="E4" s="4" t="inlineStr">
        <is>
          <t>Síntoma reportado</t>
        </is>
      </c>
      <c r="F4" s="4" t="inlineStr">
        <is>
          <t>Prueba o revisión registrada</t>
        </is>
      </c>
      <c r="G4" s="4" t="inlineStr">
        <is>
          <t>Hallazgo registrado</t>
        </is>
      </c>
      <c r="H4" s="4" t="inlineStr">
        <is>
          <t>Severidad</t>
        </is>
      </c>
      <c r="I4" s="4" t="inlineStr">
        <is>
          <t>Responsable ficticio</t>
        </is>
      </c>
      <c r="J4" s="4" t="inlineStr">
        <is>
          <t>Estado</t>
        </is>
      </c>
      <c r="K4" s="4" t="inlineStr">
        <is>
          <t>Costo estimado (MXN)</t>
        </is>
      </c>
      <c r="L4" s="4" t="inlineStr">
        <is>
          <t>Fecha compromiso</t>
        </is>
      </c>
      <c r="M4" s="4" t="inlineStr">
        <is>
          <t>Fecha de cierre</t>
        </is>
      </c>
      <c r="N4" s="4" t="inlineStr">
        <is>
          <t>Días abiertos</t>
        </is>
      </c>
      <c r="O4" s="4" t="inlineStr">
        <is>
          <t>Nivel de prioridad</t>
        </is>
      </c>
      <c r="P4" s="4" t="inlineStr">
        <is>
          <t>Alerta administrativa</t>
        </is>
      </c>
      <c r="Q4" s="4" t="inlineStr">
        <is>
          <t>Observaciones</t>
        </is>
      </c>
    </row>
    <row r="5" ht="34" customHeight="1">
      <c r="A5" s="18" t="inlineStr">
        <is>
          <t>FICT-DIR-2026-001</t>
        </is>
      </c>
      <c r="B5" s="19" t="n">
        <v>46266</v>
      </c>
      <c r="C5" s="18" t="inlineStr">
        <is>
          <t>Unidad ficticia Ámbar 01</t>
        </is>
      </c>
      <c r="D5" s="18" t="inlineStr">
        <is>
          <t>Hidráulica</t>
        </is>
      </c>
      <c r="E5" s="18" t="inlineStr">
        <is>
          <t>Juego en volante reportado</t>
        </is>
      </c>
      <c r="F5" s="18" t="inlineStr">
        <is>
          <t>Revisión de juego libre</t>
        </is>
      </c>
      <c r="G5" s="18" t="inlineStr">
        <is>
          <t>Juego perceptible registrado durante la revisión</t>
        </is>
      </c>
      <c r="H5" s="20" t="inlineStr">
        <is>
          <t>Alta</t>
        </is>
      </c>
      <c r="I5" s="18" t="inlineStr">
        <is>
          <t>Técnica ficticia Alma R.</t>
        </is>
      </c>
      <c r="J5" s="20" t="inlineStr">
        <is>
          <t>En revisión</t>
        </is>
      </c>
      <c r="K5" s="21" t="n">
        <v>7800</v>
      </c>
      <c r="L5" s="19" t="n">
        <v>46274</v>
      </c>
      <c r="M5" s="19" t="n"/>
      <c r="N5" s="8">
        <f>IF(OR(B5="",J5=""),"",IF(J5="Concluida",IF(M5="","",MAX(0,M5-B5)),MAX(0,TODAY()-B5)))</f>
        <v/>
      </c>
      <c r="O5" s="8">
        <f>IF(H5="","",IFERROR(VLOOKUP(H5,'Parámetros'!$D$4:$E$7,2,FALSE),""))</f>
        <v/>
      </c>
      <c r="P5" s="22">
        <f>IF(OR(B5="",J5=""),"",IF(AND(M5&lt;&gt;"",M5&lt;B5),"REVISAR: fecha de cierre",IF(AND(L5&lt;&gt;"",L5&lt;B5),"REVISAR: fecha compromiso",IF(J5="Concluida",IF(M5="","REVISAR: falta fecha de cierre","Cerrada"),IF(J5="No realizada","REVISAR: prueba no realizada",IF(H5="Alta","ATENCIÓN: severidad alta",IF(AND(L5&lt;&gt;"",L5&lt;TODAY()),"VENCIDA: revisar compromiso",IF(N5&gt;='Parámetros'!$B$5,"ATENCIÓN: plazo crítico",IF(N5&gt;='Parámetros'!$B$4,"REVISAR: plazo preventivo",IF(AND(K5&lt;&gt;"",K5&gt;='Parámetros'!$B$6),"REVISAR: autorización","En plazo"))))))))))</f>
        <v/>
      </c>
      <c r="Q5" s="18" t="inlineStr">
        <is>
          <t>Esperando autorización interna ficticia.</t>
        </is>
      </c>
    </row>
    <row r="6" ht="34" customHeight="1">
      <c r="A6" s="18" t="inlineStr">
        <is>
          <t>FICT-DIR-2026-002</t>
        </is>
      </c>
      <c r="B6" s="19" t="n">
        <v>46271</v>
      </c>
      <c r="C6" s="18" t="inlineStr">
        <is>
          <t>Unidad ficticia Brisa 02</t>
        </is>
      </c>
      <c r="D6" s="18" t="inlineStr">
        <is>
          <t>Asistida eléctrica</t>
        </is>
      </c>
      <c r="E6" s="18" t="inlineStr">
        <is>
          <t>Asistencia intermitente reportada</t>
        </is>
      </c>
      <c r="F6" s="18" t="inlineStr">
        <is>
          <t>Prueba de asistencia en patio</t>
        </is>
      </c>
      <c r="G6" s="18" t="inlineStr">
        <is>
          <t>Variación registrada durante la prueba</t>
        </is>
      </c>
      <c r="H6" s="20" t="inlineStr">
        <is>
          <t>Media</t>
        </is>
      </c>
      <c r="I6" s="18" t="inlineStr">
        <is>
          <t>Técnico ficticio Beto L.</t>
        </is>
      </c>
      <c r="J6" s="20" t="inlineStr">
        <is>
          <t>En revisión</t>
        </is>
      </c>
      <c r="K6" s="21" t="n">
        <v>3400</v>
      </c>
      <c r="L6" s="19" t="n">
        <v>46277</v>
      </c>
      <c r="M6" s="19" t="n"/>
      <c r="N6" s="12">
        <f>IF(OR(B6="",J6=""),"",IF(J6="Concluida",IF(M6="","",MAX(0,M6-B6)),MAX(0,TODAY()-B6)))</f>
        <v/>
      </c>
      <c r="O6" s="12">
        <f>IF(H6="","",IFERROR(VLOOKUP(H6,'Parámetros'!$D$4:$E$7,2,FALSE),""))</f>
        <v/>
      </c>
      <c r="P6" s="23">
        <f>IF(OR(B6="",J6=""),"",IF(AND(M6&lt;&gt;"",M6&lt;B6),"REVISAR: fecha de cierre",IF(AND(L6&lt;&gt;"",L6&lt;B6),"REVISAR: fecha compromiso",IF(J6="Concluida",IF(M6="","REVISAR: falta fecha de cierre","Cerrada"),IF(J6="No realizada","REVISAR: prueba no realizada",IF(H6="Alta","ATENCIÓN: severidad alta",IF(AND(L6&lt;&gt;"",L6&lt;TODAY()),"VENCIDA: revisar compromiso",IF(N6&gt;='Parámetros'!$B$5,"ATENCIÓN: plazo crítico",IF(N6&gt;='Parámetros'!$B$4,"REVISAR: plazo preventivo",IF(AND(K6&lt;&gt;"",K6&gt;='Parámetros'!$B$6),"REVISAR: autorización","En plazo"))))))))))</f>
        <v/>
      </c>
      <c r="Q6" s="18" t="inlineStr">
        <is>
          <t>Confirmar secuencia de pruebas registrada.</t>
        </is>
      </c>
    </row>
    <row r="7" ht="34" customHeight="1">
      <c r="A7" s="18" t="inlineStr">
        <is>
          <t>FICT-DIR-2026-003</t>
        </is>
      </c>
      <c r="B7" s="19" t="n">
        <v>46263</v>
      </c>
      <c r="C7" s="18" t="inlineStr">
        <is>
          <t>Unidad ficticia Cobre 03</t>
        </is>
      </c>
      <c r="D7" s="18" t="inlineStr">
        <is>
          <t>Mecánica</t>
        </is>
      </c>
      <c r="E7" s="18" t="inlineStr">
        <is>
          <t>Dureza al maniobrar reportada</t>
        </is>
      </c>
      <c r="F7" s="18" t="inlineStr">
        <is>
          <t>Inspección visual de componentes</t>
        </is>
      </c>
      <c r="G7" s="18" t="inlineStr">
        <is>
          <t>Desgaste superficial asentado en la orden</t>
        </is>
      </c>
      <c r="H7" s="20" t="inlineStr">
        <is>
          <t>Baja</t>
        </is>
      </c>
      <c r="I7" s="18" t="inlineStr">
        <is>
          <t>Técnica ficticia Cira M.</t>
        </is>
      </c>
      <c r="J7" s="20" t="inlineStr">
        <is>
          <t>Concluida</t>
        </is>
      </c>
      <c r="K7" s="21" t="n">
        <v>1250</v>
      </c>
      <c r="L7" s="19" t="n">
        <v>46267</v>
      </c>
      <c r="M7" s="19" t="n">
        <v>46265</v>
      </c>
      <c r="N7" s="8">
        <f>IF(OR(B7="",J7=""),"",IF(J7="Concluida",IF(M7="","",MAX(0,M7-B7)),MAX(0,TODAY()-B7)))</f>
        <v/>
      </c>
      <c r="O7" s="8">
        <f>IF(H7="","",IFERROR(VLOOKUP(H7,'Parámetros'!$D$4:$E$7,2,FALSE),""))</f>
        <v/>
      </c>
      <c r="P7" s="22">
        <f>IF(OR(B7="",J7=""),"",IF(AND(M7&lt;&gt;"",M7&lt;B7),"REVISAR: fecha de cierre",IF(AND(L7&lt;&gt;"",L7&lt;B7),"REVISAR: fecha compromiso",IF(J7="Concluida",IF(M7="","REVISAR: falta fecha de cierre","Cerrada"),IF(J7="No realizada","REVISAR: prueba no realizada",IF(H7="Alta","ATENCIÓN: severidad alta",IF(AND(L7&lt;&gt;"",L7&lt;TODAY()),"VENCIDA: revisar compromiso",IF(N7&gt;='Parámetros'!$B$5,"ATENCIÓN: plazo crítico",IF(N7&gt;='Parámetros'!$B$4,"REVISAR: plazo preventivo",IF(AND(K7&lt;&gt;"",K7&gt;='Parámetros'!$B$6),"REVISAR: autorización","En plazo"))))))))))</f>
        <v/>
      </c>
      <c r="Q7" s="18" t="inlineStr">
        <is>
          <t>Registro cerrado con revisión administrativa.</t>
        </is>
      </c>
    </row>
    <row r="8" ht="34" customHeight="1">
      <c r="A8" s="18" t="inlineStr">
        <is>
          <t>FICT-DIR-2026-004</t>
        </is>
      </c>
      <c r="B8" s="19" t="n">
        <v>46274</v>
      </c>
      <c r="C8" s="18" t="inlineStr">
        <is>
          <t>Unidad ficticia Duna 04</t>
        </is>
      </c>
      <c r="D8" s="18" t="inlineStr">
        <is>
          <t>Electrohidráulica</t>
        </is>
      </c>
      <c r="E8" s="18" t="inlineStr">
        <is>
          <t>Ruido durante giro reportado</t>
        </is>
      </c>
      <c r="F8" s="18" t="inlineStr">
        <is>
          <t>Observación de operación en taller</t>
        </is>
      </c>
      <c r="G8" s="18" t="inlineStr">
        <is>
          <t>Ruido reproducido y asentado por la persona responsable</t>
        </is>
      </c>
      <c r="H8" s="20" t="inlineStr">
        <is>
          <t>Baja</t>
        </is>
      </c>
      <c r="I8" s="18" t="inlineStr">
        <is>
          <t>Técnico ficticio Darío P.</t>
        </is>
      </c>
      <c r="J8" s="20" t="inlineStr">
        <is>
          <t>Pendiente</t>
        </is>
      </c>
      <c r="K8" s="21" t="n">
        <v>6200</v>
      </c>
      <c r="L8" s="19" t="n">
        <v>46278</v>
      </c>
      <c r="M8" s="19" t="n"/>
      <c r="N8" s="12">
        <f>IF(OR(B8="",J8=""),"",IF(J8="Concluida",IF(M8="","",MAX(0,M8-B8)),MAX(0,TODAY()-B8)))</f>
        <v/>
      </c>
      <c r="O8" s="12">
        <f>IF(H8="","",IFERROR(VLOOKUP(H8,'Parámetros'!$D$4:$E$7,2,FALSE),""))</f>
        <v/>
      </c>
      <c r="P8" s="23">
        <f>IF(OR(B8="",J8=""),"",IF(AND(M8&lt;&gt;"",M8&lt;B8),"REVISAR: fecha de cierre",IF(AND(L8&lt;&gt;"",L8&lt;B8),"REVISAR: fecha compromiso",IF(J8="Concluida",IF(M8="","REVISAR: falta fecha de cierre","Cerrada"),IF(J8="No realizada","REVISAR: prueba no realizada",IF(H8="Alta","ATENCIÓN: severidad alta",IF(AND(L8&lt;&gt;"",L8&lt;TODAY()),"VENCIDA: revisar compromiso",IF(N8&gt;='Parámetros'!$B$5,"ATENCIÓN: plazo crítico",IF(N8&gt;='Parámetros'!$B$4,"REVISAR: plazo preventivo",IF(AND(K8&lt;&gt;"",K8&gt;='Parámetros'!$B$6),"REVISAR: autorización","En plazo"))))))))))</f>
        <v/>
      </c>
      <c r="Q8" s="18" t="inlineStr">
        <is>
          <t>Importe sujeto a revisión interna del taller ficticio.</t>
        </is>
      </c>
    </row>
    <row r="9" ht="34" customHeight="1">
      <c r="A9" s="18" t="inlineStr">
        <is>
          <t>FICT-DIR-2026-005</t>
        </is>
      </c>
      <c r="B9" s="19" t="n">
        <v>46273</v>
      </c>
      <c r="C9" s="18" t="inlineStr">
        <is>
          <t>Unidad ficticia Encino 05</t>
        </is>
      </c>
      <c r="D9" s="18" t="inlineStr">
        <is>
          <t>Hidráulica</t>
        </is>
      </c>
      <c r="E9" s="18" t="inlineStr">
        <is>
          <t>Mancha de fluido reportada</t>
        </is>
      </c>
      <c r="F9" s="18" t="inlineStr">
        <is>
          <t>Revisión visual de posibles fugas</t>
        </is>
      </c>
      <c r="G9" s="18" t="inlineStr">
        <is>
          <t>Prueba todavía no ejecutada</t>
        </is>
      </c>
      <c r="H9" s="20" t="inlineStr">
        <is>
          <t>Media</t>
        </is>
      </c>
      <c r="I9" s="18" t="inlineStr">
        <is>
          <t>Técnica ficticia Eva S.</t>
        </is>
      </c>
      <c r="J9" s="20" t="inlineStr">
        <is>
          <t>No realizada</t>
        </is>
      </c>
      <c r="K9" s="21" t="n">
        <v>950</v>
      </c>
      <c r="L9" s="19" t="n">
        <v>46276</v>
      </c>
      <c r="M9" s="19" t="n"/>
      <c r="N9" s="8">
        <f>IF(OR(B9="",J9=""),"",IF(J9="Concluida",IF(M9="","",MAX(0,M9-B9)),MAX(0,TODAY()-B9)))</f>
        <v/>
      </c>
      <c r="O9" s="8">
        <f>IF(H9="","",IFERROR(VLOOKUP(H9,'Parámetros'!$D$4:$E$7,2,FALSE),""))</f>
        <v/>
      </c>
      <c r="P9" s="22">
        <f>IF(OR(B9="",J9=""),"",IF(AND(M9&lt;&gt;"",M9&lt;B9),"REVISAR: fecha de cierre",IF(AND(L9&lt;&gt;"",L9&lt;B9),"REVISAR: fecha compromiso",IF(J9="Concluida",IF(M9="","REVISAR: falta fecha de cierre","Cerrada"),IF(J9="No realizada","REVISAR: prueba no realizada",IF(H9="Alta","ATENCIÓN: severidad alta",IF(AND(L9&lt;&gt;"",L9&lt;TODAY()),"VENCIDA: revisar compromiso",IF(N9&gt;='Parámetros'!$B$5,"ATENCIÓN: plazo crítico",IF(N9&gt;='Parámetros'!$B$4,"REVISAR: plazo preventivo",IF(AND(K9&lt;&gt;"",K9&gt;='Parámetros'!$B$6),"REVISAR: autorización","En plazo"))))))))))</f>
        <v/>
      </c>
      <c r="Q9" s="18" t="inlineStr">
        <is>
          <t>Reprogramar espacio de revisión.</t>
        </is>
      </c>
    </row>
    <row r="10" ht="34" customHeight="1">
      <c r="A10" s="18" t="inlineStr">
        <is>
          <t>FICT-DIR-2026-006</t>
        </is>
      </c>
      <c r="B10" s="19" t="n">
        <v>46268</v>
      </c>
      <c r="C10" s="18" t="inlineStr">
        <is>
          <t>Unidad ficticia Faro 06</t>
        </is>
      </c>
      <c r="D10" s="18" t="inlineStr">
        <is>
          <t>Asistida eléctrica</t>
        </is>
      </c>
      <c r="E10" s="18" t="inlineStr">
        <is>
          <t>Testigo reportado por recepción</t>
        </is>
      </c>
      <c r="F10" s="18" t="inlineStr">
        <is>
          <t>Registro de inspección visual</t>
        </is>
      </c>
      <c r="G10" s="18" t="inlineStr">
        <is>
          <t>Sin hallazgo visible en la revisión registrada</t>
        </is>
      </c>
      <c r="H10" s="20" t="inlineStr">
        <is>
          <t>Sin hallazgo</t>
        </is>
      </c>
      <c r="I10" s="18" t="inlineStr">
        <is>
          <t>Técnico ficticio Fabio T.</t>
        </is>
      </c>
      <c r="J10" s="20" t="inlineStr">
        <is>
          <t>Concluida</t>
        </is>
      </c>
      <c r="K10" s="21" t="n">
        <v>0</v>
      </c>
      <c r="L10" s="19" t="n">
        <v>46270</v>
      </c>
      <c r="M10" s="19" t="n">
        <v>46269</v>
      </c>
      <c r="N10" s="12">
        <f>IF(OR(B10="",J10=""),"",IF(J10="Concluida",IF(M10="","",MAX(0,M10-B10)),MAX(0,TODAY()-B10)))</f>
        <v/>
      </c>
      <c r="O10" s="12">
        <f>IF(H10="","",IFERROR(VLOOKUP(H10,'Parámetros'!$D$4:$E$7,2,FALSE),""))</f>
        <v/>
      </c>
      <c r="P10" s="23">
        <f>IF(OR(B10="",J10=""),"",IF(AND(M10&lt;&gt;"",M10&lt;B10),"REVISAR: fecha de cierre",IF(AND(L10&lt;&gt;"",L10&lt;B10),"REVISAR: fecha compromiso",IF(J10="Concluida",IF(M10="","REVISAR: falta fecha de cierre","Cerrada"),IF(J10="No realizada","REVISAR: prueba no realizada",IF(H10="Alta","ATENCIÓN: severidad alta",IF(AND(L10&lt;&gt;"",L10&lt;TODAY()),"VENCIDA: revisar compromiso",IF(N10&gt;='Parámetros'!$B$5,"ATENCIÓN: plazo crítico",IF(N10&gt;='Parámetros'!$B$4,"REVISAR: plazo preventivo",IF(AND(K10&lt;&gt;"",K10&gt;='Parámetros'!$B$6),"REVISAR: autorización","En plazo"))))))))))</f>
        <v/>
      </c>
      <c r="Q10" s="18" t="inlineStr">
        <is>
          <t>Sin cargo estimado en este registro ficticio.</t>
        </is>
      </c>
    </row>
    <row r="11" ht="34" customHeight="1">
      <c r="A11" s="18" t="inlineStr">
        <is>
          <t>FICT-DIR-2026-007</t>
        </is>
      </c>
      <c r="B11" s="19" t="n">
        <v>46269</v>
      </c>
      <c r="C11" s="18" t="inlineStr">
        <is>
          <t>Unidad ficticia Greda 07</t>
        </is>
      </c>
      <c r="D11" s="18" t="inlineStr">
        <is>
          <t>Electrohidráulica</t>
        </is>
      </c>
      <c r="E11" s="18" t="inlineStr">
        <is>
          <t>Pérdida de asistencia reportada</t>
        </is>
      </c>
      <c r="F11" s="18" t="inlineStr">
        <is>
          <t>Prueba funcional registrada</t>
        </is>
      </c>
      <c r="G11" s="18" t="inlineStr">
        <is>
          <t>Pérdida temporal de asistencia asentada</t>
        </is>
      </c>
      <c r="H11" s="20" t="inlineStr">
        <is>
          <t>Alta</t>
        </is>
      </c>
      <c r="I11" s="18" t="inlineStr">
        <is>
          <t>Técnica ficticia Gala V.</t>
        </is>
      </c>
      <c r="J11" s="20" t="inlineStr">
        <is>
          <t>En revisión</t>
        </is>
      </c>
      <c r="K11" s="21" t="n">
        <v>9850</v>
      </c>
      <c r="L11" s="19" t="n">
        <v>46276</v>
      </c>
      <c r="M11" s="19" t="n"/>
      <c r="N11" s="8">
        <f>IF(OR(B11="",J11=""),"",IF(J11="Concluida",IF(M11="","",MAX(0,M11-B11)),MAX(0,TODAY()-B11)))</f>
        <v/>
      </c>
      <c r="O11" s="8">
        <f>IF(H11="","",IFERROR(VLOOKUP(H11,'Parámetros'!$D$4:$E$7,2,FALSE),""))</f>
        <v/>
      </c>
      <c r="P11" s="22">
        <f>IF(OR(B11="",J11=""),"",IF(AND(M11&lt;&gt;"",M11&lt;B11),"REVISAR: fecha de cierre",IF(AND(L11&lt;&gt;"",L11&lt;B11),"REVISAR: fecha compromiso",IF(J11="Concluida",IF(M11="","REVISAR: falta fecha de cierre","Cerrada"),IF(J11="No realizada","REVISAR: prueba no realizada",IF(H11="Alta","ATENCIÓN: severidad alta",IF(AND(L11&lt;&gt;"",L11&lt;TODAY()),"VENCIDA: revisar compromiso",IF(N11&gt;='Parámetros'!$B$5,"ATENCIÓN: plazo crítico",IF(N11&gt;='Parámetros'!$B$4,"REVISAR: plazo preventivo",IF(AND(K11&lt;&gt;"",K11&gt;='Parámetros'!$B$6),"REVISAR: autorización","En plazo"))))))))))</f>
        <v/>
      </c>
      <c r="Q11" s="18" t="inlineStr">
        <is>
          <t>Priorizar revisión del hallazgo capturado.</t>
        </is>
      </c>
    </row>
    <row r="12" ht="34" customHeight="1">
      <c r="A12" s="18" t="inlineStr">
        <is>
          <t>FICT-DIR-2026-008</t>
        </is>
      </c>
      <c r="B12" s="19" t="n">
        <v>46267</v>
      </c>
      <c r="C12" s="18" t="inlineStr">
        <is>
          <t>Unidad ficticia Humo 08</t>
        </is>
      </c>
      <c r="D12" s="18" t="inlineStr">
        <is>
          <t>Mecánica</t>
        </is>
      </c>
      <c r="E12" s="18" t="inlineStr">
        <is>
          <t>Desviación reportada</t>
        </is>
      </c>
      <c r="F12" s="18" t="inlineStr">
        <is>
          <t>Observación de trayectoria en patio</t>
        </is>
      </c>
      <c r="G12" s="18" t="inlineStr">
        <is>
          <t>Desviación reproducida en recorrido controlado</t>
        </is>
      </c>
      <c r="H12" s="20" t="inlineStr">
        <is>
          <t>Media</t>
        </is>
      </c>
      <c r="I12" s="18" t="inlineStr">
        <is>
          <t>Técnico ficticio Hugo C.</t>
        </is>
      </c>
      <c r="J12" s="20" t="inlineStr">
        <is>
          <t>Pendiente</t>
        </is>
      </c>
      <c r="K12" s="21" t="n">
        <v>2800</v>
      </c>
      <c r="L12" s="19" t="n">
        <v>46273</v>
      </c>
      <c r="M12" s="19" t="n"/>
      <c r="N12" s="12">
        <f>IF(OR(B12="",J12=""),"",IF(J12="Concluida",IF(M12="","",MAX(0,M12-B12)),MAX(0,TODAY()-B12)))</f>
        <v/>
      </c>
      <c r="O12" s="12">
        <f>IF(H12="","",IFERROR(VLOOKUP(H12,'Parámetros'!$D$4:$E$7,2,FALSE),""))</f>
        <v/>
      </c>
      <c r="P12" s="23">
        <f>IF(OR(B12="",J12=""),"",IF(AND(M12&lt;&gt;"",M12&lt;B12),"REVISAR: fecha de cierre",IF(AND(L12&lt;&gt;"",L12&lt;B12),"REVISAR: fecha compromiso",IF(J12="Concluida",IF(M12="","REVISAR: falta fecha de cierre","Cerrada"),IF(J12="No realizada","REVISAR: prueba no realizada",IF(H12="Alta","ATENCIÓN: severidad alta",IF(AND(L12&lt;&gt;"",L12&lt;TODAY()),"VENCIDA: revisar compromiso",IF(N12&gt;='Parámetros'!$B$5,"ATENCIÓN: plazo crítico",IF(N12&gt;='Parámetros'!$B$4,"REVISAR: plazo preventivo",IF(AND(K12&lt;&gt;"",K12&gt;='Parámetros'!$B$6),"REVISAR: autorización","En plazo"))))))))))</f>
        <v/>
      </c>
      <c r="Q12" s="18" t="inlineStr">
        <is>
          <t>Revisar fecha compromiso vencida.</t>
        </is>
      </c>
    </row>
    <row r="13" ht="34" customHeight="1">
      <c r="A13" s="18" t="inlineStr">
        <is>
          <t>FICT-DIR-2026-009</t>
        </is>
      </c>
      <c r="B13" s="19" t="n">
        <v>46265</v>
      </c>
      <c r="C13" s="18" t="inlineStr">
        <is>
          <t>Unidad ficticia Índigo 09</t>
        </is>
      </c>
      <c r="D13" s="18" t="inlineStr">
        <is>
          <t>Hidráulica</t>
        </is>
      </c>
      <c r="E13" s="18" t="inlineStr">
        <is>
          <t>Vibración reportada</t>
        </is>
      </c>
      <c r="F13" s="18" t="inlineStr">
        <is>
          <t>Revisión visual y de sujeciones</t>
        </is>
      </c>
      <c r="G13" s="18" t="inlineStr">
        <is>
          <t>Sujeción con ajuste pendiente asentada</t>
        </is>
      </c>
      <c r="H13" s="20" t="inlineStr">
        <is>
          <t>Media</t>
        </is>
      </c>
      <c r="I13" s="18" t="inlineStr">
        <is>
          <t>Técnica ficticia Iris N.</t>
        </is>
      </c>
      <c r="J13" s="20" t="inlineStr">
        <is>
          <t>Concluida</t>
        </is>
      </c>
      <c r="K13" s="21" t="n">
        <v>2150</v>
      </c>
      <c r="L13" s="19" t="n">
        <v>46270</v>
      </c>
      <c r="M13" s="19" t="n">
        <v>46269</v>
      </c>
      <c r="N13" s="8">
        <f>IF(OR(B13="",J13=""),"",IF(J13="Concluida",IF(M13="","",MAX(0,M13-B13)),MAX(0,TODAY()-B13)))</f>
        <v/>
      </c>
      <c r="O13" s="8">
        <f>IF(H13="","",IFERROR(VLOOKUP(H13,'Parámetros'!$D$4:$E$7,2,FALSE),""))</f>
        <v/>
      </c>
      <c r="P13" s="22">
        <f>IF(OR(B13="",J13=""),"",IF(AND(M13&lt;&gt;"",M13&lt;B13),"REVISAR: fecha de cierre",IF(AND(L13&lt;&gt;"",L13&lt;B13),"REVISAR: fecha compromiso",IF(J13="Concluida",IF(M13="","REVISAR: falta fecha de cierre","Cerrada"),IF(J13="No realizada","REVISAR: prueba no realizada",IF(H13="Alta","ATENCIÓN: severidad alta",IF(AND(L13&lt;&gt;"",L13&lt;TODAY()),"VENCIDA: revisar compromiso",IF(N13&gt;='Parámetros'!$B$5,"ATENCIÓN: plazo crítico",IF(N13&gt;='Parámetros'!$B$4,"REVISAR: plazo preventivo",IF(AND(K13&lt;&gt;"",K13&gt;='Parámetros'!$B$6),"REVISAR: autorización","En plazo"))))))))))</f>
        <v/>
      </c>
      <c r="Q13" s="18" t="inlineStr">
        <is>
          <t>Registro concluido para fines administrativos.</t>
        </is>
      </c>
    </row>
    <row r="14" ht="34" customHeight="1">
      <c r="A14" s="18" t="inlineStr">
        <is>
          <t>FICT-DIR-2026-010</t>
        </is>
      </c>
      <c r="B14" s="19" t="n">
        <v>46275</v>
      </c>
      <c r="C14" s="18" t="inlineStr">
        <is>
          <t>Unidad ficticia Jade 10</t>
        </is>
      </c>
      <c r="D14" s="18" t="inlineStr">
        <is>
          <t>Asistida eléctrica</t>
        </is>
      </c>
      <c r="E14" s="18" t="inlineStr">
        <is>
          <t>Sensación de dureza reportada</t>
        </is>
      </c>
      <c r="F14" s="18" t="inlineStr">
        <is>
          <t>Programación de prueba funcional</t>
        </is>
      </c>
      <c r="G14" s="18" t="inlineStr">
        <is>
          <t>Pendiente de iniciar revisión</t>
        </is>
      </c>
      <c r="H14" s="20" t="inlineStr">
        <is>
          <t>Baja</t>
        </is>
      </c>
      <c r="I14" s="18" t="inlineStr">
        <is>
          <t>Técnico ficticio Joel F.</t>
        </is>
      </c>
      <c r="J14" s="20" t="inlineStr">
        <is>
          <t>Pendiente</t>
        </is>
      </c>
      <c r="K14" s="21" t="n">
        <v>1800</v>
      </c>
      <c r="L14" s="19" t="n">
        <v>46279</v>
      </c>
      <c r="M14" s="19" t="n"/>
      <c r="N14" s="12">
        <f>IF(OR(B14="",J14=""),"",IF(J14="Concluida",IF(M14="","",MAX(0,M14-B14)),MAX(0,TODAY()-B14)))</f>
        <v/>
      </c>
      <c r="O14" s="12">
        <f>IF(H14="","",IFERROR(VLOOKUP(H14,'Parámetros'!$D$4:$E$7,2,FALSE),""))</f>
        <v/>
      </c>
      <c r="P14" s="23">
        <f>IF(OR(B14="",J14=""),"",IF(AND(M14&lt;&gt;"",M14&lt;B14),"REVISAR: fecha de cierre",IF(AND(L14&lt;&gt;"",L14&lt;B14),"REVISAR: fecha compromiso",IF(J14="Concluida",IF(M14="","REVISAR: falta fecha de cierre","Cerrada"),IF(J14="No realizada","REVISAR: prueba no realizada",IF(H14="Alta","ATENCIÓN: severidad alta",IF(AND(L14&lt;&gt;"",L14&lt;TODAY()),"VENCIDA: revisar compromiso",IF(N14&gt;='Parámetros'!$B$5,"ATENCIÓN: plazo crítico",IF(N14&gt;='Parámetros'!$B$4,"REVISAR: plazo preventivo",IF(AND(K14&lt;&gt;"",K14&gt;='Parámetros'!$B$6),"REVISAR: autorización","En plazo"))))))))))</f>
        <v/>
      </c>
      <c r="Q14" s="18" t="inlineStr">
        <is>
          <t>Ingreso reciente.</t>
        </is>
      </c>
    </row>
    <row r="15" ht="34" customHeight="1">
      <c r="A15" s="18" t="n"/>
      <c r="B15" s="19" t="n"/>
      <c r="C15" s="18" t="n"/>
      <c r="D15" s="18" t="n"/>
      <c r="E15" s="18" t="n"/>
      <c r="F15" s="18" t="n"/>
      <c r="G15" s="18" t="n"/>
      <c r="H15" s="20" t="n"/>
      <c r="I15" s="18" t="n"/>
      <c r="J15" s="20" t="n"/>
      <c r="K15" s="21" t="n"/>
      <c r="L15" s="19" t="n"/>
      <c r="M15" s="19" t="n"/>
      <c r="N15" s="8">
        <f>IF(OR(B15="",J15=""),"",IF(J15="Concluida",IF(M15="","",MAX(0,M15-B15)),MAX(0,TODAY()-B15)))</f>
        <v/>
      </c>
      <c r="O15" s="8">
        <f>IF(H15="","",IFERROR(VLOOKUP(H15,'Parámetros'!$D$4:$E$7,2,FALSE),""))</f>
        <v/>
      </c>
      <c r="P15" s="22">
        <f>IF(OR(B15="",J15=""),"",IF(AND(M15&lt;&gt;"",M15&lt;B15),"REVISAR: fecha de cierre",IF(AND(L15&lt;&gt;"",L15&lt;B15),"REVISAR: fecha compromiso",IF(J15="Concluida",IF(M15="","REVISAR: falta fecha de cierre","Cerrada"),IF(J15="No realizada","REVISAR: prueba no realizada",IF(H15="Alta","ATENCIÓN: severidad alta",IF(AND(L15&lt;&gt;"",L15&lt;TODAY()),"VENCIDA: revisar compromiso",IF(N15&gt;='Parámetros'!$B$5,"ATENCIÓN: plazo crítico",IF(N15&gt;='Parámetros'!$B$4,"REVISAR: plazo preventivo",IF(AND(K15&lt;&gt;"",K15&gt;='Parámetros'!$B$6),"REVISAR: autorización","En plazo"))))))))))</f>
        <v/>
      </c>
      <c r="Q15" s="18" t="n"/>
    </row>
    <row r="16" ht="34" customHeight="1">
      <c r="A16" s="18" t="n"/>
      <c r="B16" s="19" t="n"/>
      <c r="C16" s="18" t="n"/>
      <c r="D16" s="18" t="n"/>
      <c r="E16" s="18" t="n"/>
      <c r="F16" s="18" t="n"/>
      <c r="G16" s="18" t="n"/>
      <c r="H16" s="20" t="n"/>
      <c r="I16" s="18" t="n"/>
      <c r="J16" s="20" t="n"/>
      <c r="K16" s="21" t="n"/>
      <c r="L16" s="19" t="n"/>
      <c r="M16" s="19" t="n"/>
      <c r="N16" s="12">
        <f>IF(OR(B16="",J16=""),"",IF(J16="Concluida",IF(M16="","",MAX(0,M16-B16)),MAX(0,TODAY()-B16)))</f>
        <v/>
      </c>
      <c r="O16" s="12">
        <f>IF(H16="","",IFERROR(VLOOKUP(H16,'Parámetros'!$D$4:$E$7,2,FALSE),""))</f>
        <v/>
      </c>
      <c r="P16" s="23">
        <f>IF(OR(B16="",J16=""),"",IF(AND(M16&lt;&gt;"",M16&lt;B16),"REVISAR: fecha de cierre",IF(AND(L16&lt;&gt;"",L16&lt;B16),"REVISAR: fecha compromiso",IF(J16="Concluida",IF(M16="","REVISAR: falta fecha de cierre","Cerrada"),IF(J16="No realizada","REVISAR: prueba no realizada",IF(H16="Alta","ATENCIÓN: severidad alta",IF(AND(L16&lt;&gt;"",L16&lt;TODAY()),"VENCIDA: revisar compromiso",IF(N16&gt;='Parámetros'!$B$5,"ATENCIÓN: plazo crítico",IF(N16&gt;='Parámetros'!$B$4,"REVISAR: plazo preventivo",IF(AND(K16&lt;&gt;"",K16&gt;='Parámetros'!$B$6),"REVISAR: autorización","En plazo"))))))))))</f>
        <v/>
      </c>
      <c r="Q16" s="18" t="n"/>
    </row>
    <row r="17" ht="34" customHeight="1">
      <c r="A17" s="18" t="n"/>
      <c r="B17" s="19" t="n"/>
      <c r="C17" s="18" t="n"/>
      <c r="D17" s="18" t="n"/>
      <c r="E17" s="18" t="n"/>
      <c r="F17" s="18" t="n"/>
      <c r="G17" s="18" t="n"/>
      <c r="H17" s="20" t="n"/>
      <c r="I17" s="18" t="n"/>
      <c r="J17" s="20" t="n"/>
      <c r="K17" s="21" t="n"/>
      <c r="L17" s="19" t="n"/>
      <c r="M17" s="19" t="n"/>
      <c r="N17" s="8">
        <f>IF(OR(B17="",J17=""),"",IF(J17="Concluida",IF(M17="","",MAX(0,M17-B17)),MAX(0,TODAY()-B17)))</f>
        <v/>
      </c>
      <c r="O17" s="8">
        <f>IF(H17="","",IFERROR(VLOOKUP(H17,'Parámetros'!$D$4:$E$7,2,FALSE),""))</f>
        <v/>
      </c>
      <c r="P17" s="22">
        <f>IF(OR(B17="",J17=""),"",IF(AND(M17&lt;&gt;"",M17&lt;B17),"REVISAR: fecha de cierre",IF(AND(L17&lt;&gt;"",L17&lt;B17),"REVISAR: fecha compromiso",IF(J17="Concluida",IF(M17="","REVISAR: falta fecha de cierre","Cerrada"),IF(J17="No realizada","REVISAR: prueba no realizada",IF(H17="Alta","ATENCIÓN: severidad alta",IF(AND(L17&lt;&gt;"",L17&lt;TODAY()),"VENCIDA: revisar compromiso",IF(N17&gt;='Parámetros'!$B$5,"ATENCIÓN: plazo crítico",IF(N17&gt;='Parámetros'!$B$4,"REVISAR: plazo preventivo",IF(AND(K17&lt;&gt;"",K17&gt;='Parámetros'!$B$6),"REVISAR: autorización","En plazo"))))))))))</f>
        <v/>
      </c>
      <c r="Q17" s="18" t="n"/>
    </row>
    <row r="18" ht="34" customHeight="1">
      <c r="A18" s="18" t="n"/>
      <c r="B18" s="19" t="n"/>
      <c r="C18" s="18" t="n"/>
      <c r="D18" s="18" t="n"/>
      <c r="E18" s="18" t="n"/>
      <c r="F18" s="18" t="n"/>
      <c r="G18" s="18" t="n"/>
      <c r="H18" s="20" t="n"/>
      <c r="I18" s="18" t="n"/>
      <c r="J18" s="20" t="n"/>
      <c r="K18" s="21" t="n"/>
      <c r="L18" s="19" t="n"/>
      <c r="M18" s="19" t="n"/>
      <c r="N18" s="12">
        <f>IF(OR(B18="",J18=""),"",IF(J18="Concluida",IF(M18="","",MAX(0,M18-B18)),MAX(0,TODAY()-B18)))</f>
        <v/>
      </c>
      <c r="O18" s="12">
        <f>IF(H18="","",IFERROR(VLOOKUP(H18,'Parámetros'!$D$4:$E$7,2,FALSE),""))</f>
        <v/>
      </c>
      <c r="P18" s="23">
        <f>IF(OR(B18="",J18=""),"",IF(AND(M18&lt;&gt;"",M18&lt;B18),"REVISAR: fecha de cierre",IF(AND(L18&lt;&gt;"",L18&lt;B18),"REVISAR: fecha compromiso",IF(J18="Concluida",IF(M18="","REVISAR: falta fecha de cierre","Cerrada"),IF(J18="No realizada","REVISAR: prueba no realizada",IF(H18="Alta","ATENCIÓN: severidad alta",IF(AND(L18&lt;&gt;"",L18&lt;TODAY()),"VENCIDA: revisar compromiso",IF(N18&gt;='Parámetros'!$B$5,"ATENCIÓN: plazo crítico",IF(N18&gt;='Parámetros'!$B$4,"REVISAR: plazo preventivo",IF(AND(K18&lt;&gt;"",K18&gt;='Parámetros'!$B$6),"REVISAR: autorización","En plazo"))))))))))</f>
        <v/>
      </c>
      <c r="Q18" s="18" t="n"/>
    </row>
    <row r="19" ht="34" customHeight="1">
      <c r="A19" s="18" t="n"/>
      <c r="B19" s="19" t="n"/>
      <c r="C19" s="18" t="n"/>
      <c r="D19" s="18" t="n"/>
      <c r="E19" s="18" t="n"/>
      <c r="F19" s="18" t="n"/>
      <c r="G19" s="18" t="n"/>
      <c r="H19" s="20" t="n"/>
      <c r="I19" s="18" t="n"/>
      <c r="J19" s="20" t="n"/>
      <c r="K19" s="21" t="n"/>
      <c r="L19" s="19" t="n"/>
      <c r="M19" s="19" t="n"/>
      <c r="N19" s="8">
        <f>IF(OR(B19="",J19=""),"",IF(J19="Concluida",IF(M19="","",MAX(0,M19-B19)),MAX(0,TODAY()-B19)))</f>
        <v/>
      </c>
      <c r="O19" s="8">
        <f>IF(H19="","",IFERROR(VLOOKUP(H19,'Parámetros'!$D$4:$E$7,2,FALSE),""))</f>
        <v/>
      </c>
      <c r="P19" s="22">
        <f>IF(OR(B19="",J19=""),"",IF(AND(M19&lt;&gt;"",M19&lt;B19),"REVISAR: fecha de cierre",IF(AND(L19&lt;&gt;"",L19&lt;B19),"REVISAR: fecha compromiso",IF(J19="Concluida",IF(M19="","REVISAR: falta fecha de cierre","Cerrada"),IF(J19="No realizada","REVISAR: prueba no realizada",IF(H19="Alta","ATENCIÓN: severidad alta",IF(AND(L19&lt;&gt;"",L19&lt;TODAY()),"VENCIDA: revisar compromiso",IF(N19&gt;='Parámetros'!$B$5,"ATENCIÓN: plazo crítico",IF(N19&gt;='Parámetros'!$B$4,"REVISAR: plazo preventivo",IF(AND(K19&lt;&gt;"",K19&gt;='Parámetros'!$B$6),"REVISAR: autorización","En plazo"))))))))))</f>
        <v/>
      </c>
      <c r="Q19" s="18" t="n"/>
    </row>
    <row r="20" ht="34" customHeight="1">
      <c r="A20" s="18" t="n"/>
      <c r="B20" s="19" t="n"/>
      <c r="C20" s="18" t="n"/>
      <c r="D20" s="18" t="n"/>
      <c r="E20" s="18" t="n"/>
      <c r="F20" s="18" t="n"/>
      <c r="G20" s="18" t="n"/>
      <c r="H20" s="20" t="n"/>
      <c r="I20" s="18" t="n"/>
      <c r="J20" s="20" t="n"/>
      <c r="K20" s="21" t="n"/>
      <c r="L20" s="19" t="n"/>
      <c r="M20" s="19" t="n"/>
      <c r="N20" s="12">
        <f>IF(OR(B20="",J20=""),"",IF(J20="Concluida",IF(M20="","",MAX(0,M20-B20)),MAX(0,TODAY()-B20)))</f>
        <v/>
      </c>
      <c r="O20" s="12">
        <f>IF(H20="","",IFERROR(VLOOKUP(H20,'Parámetros'!$D$4:$E$7,2,FALSE),""))</f>
        <v/>
      </c>
      <c r="P20" s="23">
        <f>IF(OR(B20="",J20=""),"",IF(AND(M20&lt;&gt;"",M20&lt;B20),"REVISAR: fecha de cierre",IF(AND(L20&lt;&gt;"",L20&lt;B20),"REVISAR: fecha compromiso",IF(J20="Concluida",IF(M20="","REVISAR: falta fecha de cierre","Cerrada"),IF(J20="No realizada","REVISAR: prueba no realizada",IF(H20="Alta","ATENCIÓN: severidad alta",IF(AND(L20&lt;&gt;"",L20&lt;TODAY()),"VENCIDA: revisar compromiso",IF(N20&gt;='Parámetros'!$B$5,"ATENCIÓN: plazo crítico",IF(N20&gt;='Parámetros'!$B$4,"REVISAR: plazo preventivo",IF(AND(K20&lt;&gt;"",K20&gt;='Parámetros'!$B$6),"REVISAR: autorización","En plazo"))))))))))</f>
        <v/>
      </c>
      <c r="Q20" s="18" t="n"/>
    </row>
    <row r="21" ht="34" customHeight="1">
      <c r="A21" s="18" t="n"/>
      <c r="B21" s="19" t="n"/>
      <c r="C21" s="18" t="n"/>
      <c r="D21" s="18" t="n"/>
      <c r="E21" s="18" t="n"/>
      <c r="F21" s="18" t="n"/>
      <c r="G21" s="18" t="n"/>
      <c r="H21" s="20" t="n"/>
      <c r="I21" s="18" t="n"/>
      <c r="J21" s="20" t="n"/>
      <c r="K21" s="21" t="n"/>
      <c r="L21" s="19" t="n"/>
      <c r="M21" s="19" t="n"/>
      <c r="N21" s="8">
        <f>IF(OR(B21="",J21=""),"",IF(J21="Concluida",IF(M21="","",MAX(0,M21-B21)),MAX(0,TODAY()-B21)))</f>
        <v/>
      </c>
      <c r="O21" s="8">
        <f>IF(H21="","",IFERROR(VLOOKUP(H21,'Parámetros'!$D$4:$E$7,2,FALSE),""))</f>
        <v/>
      </c>
      <c r="P21" s="22">
        <f>IF(OR(B21="",J21=""),"",IF(AND(M21&lt;&gt;"",M21&lt;B21),"REVISAR: fecha de cierre",IF(AND(L21&lt;&gt;"",L21&lt;B21),"REVISAR: fecha compromiso",IF(J21="Concluida",IF(M21="","REVISAR: falta fecha de cierre","Cerrada"),IF(J21="No realizada","REVISAR: prueba no realizada",IF(H21="Alta","ATENCIÓN: severidad alta",IF(AND(L21&lt;&gt;"",L21&lt;TODAY()),"VENCIDA: revisar compromiso",IF(N21&gt;='Parámetros'!$B$5,"ATENCIÓN: plazo crítico",IF(N21&gt;='Parámetros'!$B$4,"REVISAR: plazo preventivo",IF(AND(K21&lt;&gt;"",K21&gt;='Parámetros'!$B$6),"REVISAR: autorización","En plazo"))))))))))</f>
        <v/>
      </c>
      <c r="Q21" s="18" t="n"/>
    </row>
    <row r="22" ht="34" customHeight="1">
      <c r="A22" s="18" t="n"/>
      <c r="B22" s="19" t="n"/>
      <c r="C22" s="18" t="n"/>
      <c r="D22" s="18" t="n"/>
      <c r="E22" s="18" t="n"/>
      <c r="F22" s="18" t="n"/>
      <c r="G22" s="18" t="n"/>
      <c r="H22" s="20" t="n"/>
      <c r="I22" s="18" t="n"/>
      <c r="J22" s="20" t="n"/>
      <c r="K22" s="21" t="n"/>
      <c r="L22" s="19" t="n"/>
      <c r="M22" s="19" t="n"/>
      <c r="N22" s="12">
        <f>IF(OR(B22="",J22=""),"",IF(J22="Concluida",IF(M22="","",MAX(0,M22-B22)),MAX(0,TODAY()-B22)))</f>
        <v/>
      </c>
      <c r="O22" s="12">
        <f>IF(H22="","",IFERROR(VLOOKUP(H22,'Parámetros'!$D$4:$E$7,2,FALSE),""))</f>
        <v/>
      </c>
      <c r="P22" s="23">
        <f>IF(OR(B22="",J22=""),"",IF(AND(M22&lt;&gt;"",M22&lt;B22),"REVISAR: fecha de cierre",IF(AND(L22&lt;&gt;"",L22&lt;B22),"REVISAR: fecha compromiso",IF(J22="Concluida",IF(M22="","REVISAR: falta fecha de cierre","Cerrada"),IF(J22="No realizada","REVISAR: prueba no realizada",IF(H22="Alta","ATENCIÓN: severidad alta",IF(AND(L22&lt;&gt;"",L22&lt;TODAY()),"VENCIDA: revisar compromiso",IF(N22&gt;='Parámetros'!$B$5,"ATENCIÓN: plazo crítico",IF(N22&gt;='Parámetros'!$B$4,"REVISAR: plazo preventivo",IF(AND(K22&lt;&gt;"",K22&gt;='Parámetros'!$B$6),"REVISAR: autorización","En plazo"))))))))))</f>
        <v/>
      </c>
      <c r="Q22" s="18" t="n"/>
    </row>
    <row r="23" ht="34" customHeight="1">
      <c r="A23" s="18" t="n"/>
      <c r="B23" s="19" t="n"/>
      <c r="C23" s="18" t="n"/>
      <c r="D23" s="18" t="n"/>
      <c r="E23" s="18" t="n"/>
      <c r="F23" s="18" t="n"/>
      <c r="G23" s="18" t="n"/>
      <c r="H23" s="20" t="n"/>
      <c r="I23" s="18" t="n"/>
      <c r="J23" s="20" t="n"/>
      <c r="K23" s="21" t="n"/>
      <c r="L23" s="19" t="n"/>
      <c r="M23" s="19" t="n"/>
      <c r="N23" s="8">
        <f>IF(OR(B23="",J23=""),"",IF(J23="Concluida",IF(M23="","",MAX(0,M23-B23)),MAX(0,TODAY()-B23)))</f>
        <v/>
      </c>
      <c r="O23" s="8">
        <f>IF(H23="","",IFERROR(VLOOKUP(H23,'Parámetros'!$D$4:$E$7,2,FALSE),""))</f>
        <v/>
      </c>
      <c r="P23" s="22">
        <f>IF(OR(B23="",J23=""),"",IF(AND(M23&lt;&gt;"",M23&lt;B23),"REVISAR: fecha de cierre",IF(AND(L23&lt;&gt;"",L23&lt;B23),"REVISAR: fecha compromiso",IF(J23="Concluida",IF(M23="","REVISAR: falta fecha de cierre","Cerrada"),IF(J23="No realizada","REVISAR: prueba no realizada",IF(H23="Alta","ATENCIÓN: severidad alta",IF(AND(L23&lt;&gt;"",L23&lt;TODAY()),"VENCIDA: revisar compromiso",IF(N23&gt;='Parámetros'!$B$5,"ATENCIÓN: plazo crítico",IF(N23&gt;='Parámetros'!$B$4,"REVISAR: plazo preventivo",IF(AND(K23&lt;&gt;"",K23&gt;='Parámetros'!$B$6),"REVISAR: autorización","En plazo"))))))))))</f>
        <v/>
      </c>
      <c r="Q23" s="18" t="n"/>
    </row>
    <row r="24" ht="34" customHeight="1">
      <c r="A24" s="18" t="n"/>
      <c r="B24" s="19" t="n"/>
      <c r="C24" s="18" t="n"/>
      <c r="D24" s="18" t="n"/>
      <c r="E24" s="18" t="n"/>
      <c r="F24" s="18" t="n"/>
      <c r="G24" s="18" t="n"/>
      <c r="H24" s="20" t="n"/>
      <c r="I24" s="18" t="n"/>
      <c r="J24" s="20" t="n"/>
      <c r="K24" s="21" t="n"/>
      <c r="L24" s="19" t="n"/>
      <c r="M24" s="19" t="n"/>
      <c r="N24" s="12">
        <f>IF(OR(B24="",J24=""),"",IF(J24="Concluida",IF(M24="","",MAX(0,M24-B24)),MAX(0,TODAY()-B24)))</f>
        <v/>
      </c>
      <c r="O24" s="12">
        <f>IF(H24="","",IFERROR(VLOOKUP(H24,'Parámetros'!$D$4:$E$7,2,FALSE),""))</f>
        <v/>
      </c>
      <c r="P24" s="23">
        <f>IF(OR(B24="",J24=""),"",IF(AND(M24&lt;&gt;"",M24&lt;B24),"REVISAR: fecha de cierre",IF(AND(L24&lt;&gt;"",L24&lt;B24),"REVISAR: fecha compromiso",IF(J24="Concluida",IF(M24="","REVISAR: falta fecha de cierre","Cerrada"),IF(J24="No realizada","REVISAR: prueba no realizada",IF(H24="Alta","ATENCIÓN: severidad alta",IF(AND(L24&lt;&gt;"",L24&lt;TODAY()),"VENCIDA: revisar compromiso",IF(N24&gt;='Parámetros'!$B$5,"ATENCIÓN: plazo crítico",IF(N24&gt;='Parámetros'!$B$4,"REVISAR: plazo preventivo",IF(AND(K24&lt;&gt;"",K24&gt;='Parámetros'!$B$6),"REVISAR: autorización","En plazo"))))))))))</f>
        <v/>
      </c>
      <c r="Q24" s="18" t="n"/>
    </row>
    <row r="25" ht="34" customHeight="1">
      <c r="A25" s="18" t="n"/>
      <c r="B25" s="19" t="n"/>
      <c r="C25" s="18" t="n"/>
      <c r="D25" s="18" t="n"/>
      <c r="E25" s="18" t="n"/>
      <c r="F25" s="18" t="n"/>
      <c r="G25" s="18" t="n"/>
      <c r="H25" s="20" t="n"/>
      <c r="I25" s="18" t="n"/>
      <c r="J25" s="20" t="n"/>
      <c r="K25" s="21" t="n"/>
      <c r="L25" s="19" t="n"/>
      <c r="M25" s="19" t="n"/>
      <c r="N25" s="8">
        <f>IF(OR(B25="",J25=""),"",IF(J25="Concluida",IF(M25="","",MAX(0,M25-B25)),MAX(0,TODAY()-B25)))</f>
        <v/>
      </c>
      <c r="O25" s="8">
        <f>IF(H25="","",IFERROR(VLOOKUP(H25,'Parámetros'!$D$4:$E$7,2,FALSE),""))</f>
        <v/>
      </c>
      <c r="P25" s="22">
        <f>IF(OR(B25="",J25=""),"",IF(AND(M25&lt;&gt;"",M25&lt;B25),"REVISAR: fecha de cierre",IF(AND(L25&lt;&gt;"",L25&lt;B25),"REVISAR: fecha compromiso",IF(J25="Concluida",IF(M25="","REVISAR: falta fecha de cierre","Cerrada"),IF(J25="No realizada","REVISAR: prueba no realizada",IF(H25="Alta","ATENCIÓN: severidad alta",IF(AND(L25&lt;&gt;"",L25&lt;TODAY()),"VENCIDA: revisar compromiso",IF(N25&gt;='Parámetros'!$B$5,"ATENCIÓN: plazo crítico",IF(N25&gt;='Parámetros'!$B$4,"REVISAR: plazo preventivo",IF(AND(K25&lt;&gt;"",K25&gt;='Parámetros'!$B$6),"REVISAR: autorización","En plazo"))))))))))</f>
        <v/>
      </c>
      <c r="Q25" s="18" t="n"/>
    </row>
    <row r="26" ht="34" customHeight="1">
      <c r="A26" s="18" t="n"/>
      <c r="B26" s="19" t="n"/>
      <c r="C26" s="18" t="n"/>
      <c r="D26" s="18" t="n"/>
      <c r="E26" s="18" t="n"/>
      <c r="F26" s="18" t="n"/>
      <c r="G26" s="18" t="n"/>
      <c r="H26" s="20" t="n"/>
      <c r="I26" s="18" t="n"/>
      <c r="J26" s="20" t="n"/>
      <c r="K26" s="21" t="n"/>
      <c r="L26" s="19" t="n"/>
      <c r="M26" s="19" t="n"/>
      <c r="N26" s="12">
        <f>IF(OR(B26="",J26=""),"",IF(J26="Concluida",IF(M26="","",MAX(0,M26-B26)),MAX(0,TODAY()-B26)))</f>
        <v/>
      </c>
      <c r="O26" s="12">
        <f>IF(H26="","",IFERROR(VLOOKUP(H26,'Parámetros'!$D$4:$E$7,2,FALSE),""))</f>
        <v/>
      </c>
      <c r="P26" s="23">
        <f>IF(OR(B26="",J26=""),"",IF(AND(M26&lt;&gt;"",M26&lt;B26),"REVISAR: fecha de cierre",IF(AND(L26&lt;&gt;"",L26&lt;B26),"REVISAR: fecha compromiso",IF(J26="Concluida",IF(M26="","REVISAR: falta fecha de cierre","Cerrada"),IF(J26="No realizada","REVISAR: prueba no realizada",IF(H26="Alta","ATENCIÓN: severidad alta",IF(AND(L26&lt;&gt;"",L26&lt;TODAY()),"VENCIDA: revisar compromiso",IF(N26&gt;='Parámetros'!$B$5,"ATENCIÓN: plazo crítico",IF(N26&gt;='Parámetros'!$B$4,"REVISAR: plazo preventivo",IF(AND(K26&lt;&gt;"",K26&gt;='Parámetros'!$B$6),"REVISAR: autorización","En plazo"))))))))))</f>
        <v/>
      </c>
      <c r="Q26" s="18" t="n"/>
    </row>
    <row r="27" ht="34" customHeight="1">
      <c r="A27" s="18" t="n"/>
      <c r="B27" s="19" t="n"/>
      <c r="C27" s="18" t="n"/>
      <c r="D27" s="18" t="n"/>
      <c r="E27" s="18" t="n"/>
      <c r="F27" s="18" t="n"/>
      <c r="G27" s="18" t="n"/>
      <c r="H27" s="20" t="n"/>
      <c r="I27" s="18" t="n"/>
      <c r="J27" s="20" t="n"/>
      <c r="K27" s="21" t="n"/>
      <c r="L27" s="19" t="n"/>
      <c r="M27" s="19" t="n"/>
      <c r="N27" s="8">
        <f>IF(OR(B27="",J27=""),"",IF(J27="Concluida",IF(M27="","",MAX(0,M27-B27)),MAX(0,TODAY()-B27)))</f>
        <v/>
      </c>
      <c r="O27" s="8">
        <f>IF(H27="","",IFERROR(VLOOKUP(H27,'Parámetros'!$D$4:$E$7,2,FALSE),""))</f>
        <v/>
      </c>
      <c r="P27" s="22">
        <f>IF(OR(B27="",J27=""),"",IF(AND(M27&lt;&gt;"",M27&lt;B27),"REVISAR: fecha de cierre",IF(AND(L27&lt;&gt;"",L27&lt;B27),"REVISAR: fecha compromiso",IF(J27="Concluida",IF(M27="","REVISAR: falta fecha de cierre","Cerrada"),IF(J27="No realizada","REVISAR: prueba no realizada",IF(H27="Alta","ATENCIÓN: severidad alta",IF(AND(L27&lt;&gt;"",L27&lt;TODAY()),"VENCIDA: revisar compromiso",IF(N27&gt;='Parámetros'!$B$5,"ATENCIÓN: plazo crítico",IF(N27&gt;='Parámetros'!$B$4,"REVISAR: plazo preventivo",IF(AND(K27&lt;&gt;"",K27&gt;='Parámetros'!$B$6),"REVISAR: autorización","En plazo"))))))))))</f>
        <v/>
      </c>
      <c r="Q27" s="18" t="n"/>
    </row>
    <row r="28" ht="34" customHeight="1">
      <c r="A28" s="18" t="n"/>
      <c r="B28" s="19" t="n"/>
      <c r="C28" s="18" t="n"/>
      <c r="D28" s="18" t="n"/>
      <c r="E28" s="18" t="n"/>
      <c r="F28" s="18" t="n"/>
      <c r="G28" s="18" t="n"/>
      <c r="H28" s="20" t="n"/>
      <c r="I28" s="18" t="n"/>
      <c r="J28" s="20" t="n"/>
      <c r="K28" s="21" t="n"/>
      <c r="L28" s="19" t="n"/>
      <c r="M28" s="19" t="n"/>
      <c r="N28" s="12">
        <f>IF(OR(B28="",J28=""),"",IF(J28="Concluida",IF(M28="","",MAX(0,M28-B28)),MAX(0,TODAY()-B28)))</f>
        <v/>
      </c>
      <c r="O28" s="12">
        <f>IF(H28="","",IFERROR(VLOOKUP(H28,'Parámetros'!$D$4:$E$7,2,FALSE),""))</f>
        <v/>
      </c>
      <c r="P28" s="23">
        <f>IF(OR(B28="",J28=""),"",IF(AND(M28&lt;&gt;"",M28&lt;B28),"REVISAR: fecha de cierre",IF(AND(L28&lt;&gt;"",L28&lt;B28),"REVISAR: fecha compromiso",IF(J28="Concluida",IF(M28="","REVISAR: falta fecha de cierre","Cerrada"),IF(J28="No realizada","REVISAR: prueba no realizada",IF(H28="Alta","ATENCIÓN: severidad alta",IF(AND(L28&lt;&gt;"",L28&lt;TODAY()),"VENCIDA: revisar compromiso",IF(N28&gt;='Parámetros'!$B$5,"ATENCIÓN: plazo crítico",IF(N28&gt;='Parámetros'!$B$4,"REVISAR: plazo preventivo",IF(AND(K28&lt;&gt;"",K28&gt;='Parámetros'!$B$6),"REVISAR: autorización","En plazo"))))))))))</f>
        <v/>
      </c>
      <c r="Q28" s="18" t="n"/>
    </row>
    <row r="29" ht="34" customHeight="1">
      <c r="A29" s="18" t="n"/>
      <c r="B29" s="19" t="n"/>
      <c r="C29" s="18" t="n"/>
      <c r="D29" s="18" t="n"/>
      <c r="E29" s="18" t="n"/>
      <c r="F29" s="18" t="n"/>
      <c r="G29" s="18" t="n"/>
      <c r="H29" s="20" t="n"/>
      <c r="I29" s="18" t="n"/>
      <c r="J29" s="20" t="n"/>
      <c r="K29" s="21" t="n"/>
      <c r="L29" s="19" t="n"/>
      <c r="M29" s="19" t="n"/>
      <c r="N29" s="8">
        <f>IF(OR(B29="",J29=""),"",IF(J29="Concluida",IF(M29="","",MAX(0,M29-B29)),MAX(0,TODAY()-B29)))</f>
        <v/>
      </c>
      <c r="O29" s="8">
        <f>IF(H29="","",IFERROR(VLOOKUP(H29,'Parámetros'!$D$4:$E$7,2,FALSE),""))</f>
        <v/>
      </c>
      <c r="P29" s="22">
        <f>IF(OR(B29="",J29=""),"",IF(AND(M29&lt;&gt;"",M29&lt;B29),"REVISAR: fecha de cierre",IF(AND(L29&lt;&gt;"",L29&lt;B29),"REVISAR: fecha compromiso",IF(J29="Concluida",IF(M29="","REVISAR: falta fecha de cierre","Cerrada"),IF(J29="No realizada","REVISAR: prueba no realizada",IF(H29="Alta","ATENCIÓN: severidad alta",IF(AND(L29&lt;&gt;"",L29&lt;TODAY()),"VENCIDA: revisar compromiso",IF(N29&gt;='Parámetros'!$B$5,"ATENCIÓN: plazo crítico",IF(N29&gt;='Parámetros'!$B$4,"REVISAR: plazo preventivo",IF(AND(K29&lt;&gt;"",K29&gt;='Parámetros'!$B$6),"REVISAR: autorización","En plazo"))))))))))</f>
        <v/>
      </c>
      <c r="Q29" s="18" t="n"/>
    </row>
    <row r="30" ht="34" customHeight="1">
      <c r="A30" s="18" t="n"/>
      <c r="B30" s="19" t="n"/>
      <c r="C30" s="18" t="n"/>
      <c r="D30" s="18" t="n"/>
      <c r="E30" s="18" t="n"/>
      <c r="F30" s="18" t="n"/>
      <c r="G30" s="18" t="n"/>
      <c r="H30" s="20" t="n"/>
      <c r="I30" s="18" t="n"/>
      <c r="J30" s="20" t="n"/>
      <c r="K30" s="21" t="n"/>
      <c r="L30" s="19" t="n"/>
      <c r="M30" s="19" t="n"/>
      <c r="N30" s="12">
        <f>IF(OR(B30="",J30=""),"",IF(J30="Concluida",IF(M30="","",MAX(0,M30-B30)),MAX(0,TODAY()-B30)))</f>
        <v/>
      </c>
      <c r="O30" s="12">
        <f>IF(H30="","",IFERROR(VLOOKUP(H30,'Parámetros'!$D$4:$E$7,2,FALSE),""))</f>
        <v/>
      </c>
      <c r="P30" s="23">
        <f>IF(OR(B30="",J30=""),"",IF(AND(M30&lt;&gt;"",M30&lt;B30),"REVISAR: fecha de cierre",IF(AND(L30&lt;&gt;"",L30&lt;B30),"REVISAR: fecha compromiso",IF(J30="Concluida",IF(M30="","REVISAR: falta fecha de cierre","Cerrada"),IF(J30="No realizada","REVISAR: prueba no realizada",IF(H30="Alta","ATENCIÓN: severidad alta",IF(AND(L30&lt;&gt;"",L30&lt;TODAY()),"VENCIDA: revisar compromiso",IF(N30&gt;='Parámetros'!$B$5,"ATENCIÓN: plazo crítico",IF(N30&gt;='Parámetros'!$B$4,"REVISAR: plazo preventivo",IF(AND(K30&lt;&gt;"",K30&gt;='Parámetros'!$B$6),"REVISAR: autorización","En plazo"))))))))))</f>
        <v/>
      </c>
      <c r="Q30" s="18" t="n"/>
    </row>
    <row r="31" ht="34" customHeight="1">
      <c r="A31" s="18" t="n"/>
      <c r="B31" s="19" t="n"/>
      <c r="C31" s="18" t="n"/>
      <c r="D31" s="18" t="n"/>
      <c r="E31" s="18" t="n"/>
      <c r="F31" s="18" t="n"/>
      <c r="G31" s="18" t="n"/>
      <c r="H31" s="20" t="n"/>
      <c r="I31" s="18" t="n"/>
      <c r="J31" s="20" t="n"/>
      <c r="K31" s="21" t="n"/>
      <c r="L31" s="19" t="n"/>
      <c r="M31" s="19" t="n"/>
      <c r="N31" s="8">
        <f>IF(OR(B31="",J31=""),"",IF(J31="Concluida",IF(M31="","",MAX(0,M31-B31)),MAX(0,TODAY()-B31)))</f>
        <v/>
      </c>
      <c r="O31" s="8">
        <f>IF(H31="","",IFERROR(VLOOKUP(H31,'Parámetros'!$D$4:$E$7,2,FALSE),""))</f>
        <v/>
      </c>
      <c r="P31" s="22">
        <f>IF(OR(B31="",J31=""),"",IF(AND(M31&lt;&gt;"",M31&lt;B31),"REVISAR: fecha de cierre",IF(AND(L31&lt;&gt;"",L31&lt;B31),"REVISAR: fecha compromiso",IF(J31="Concluida",IF(M31="","REVISAR: falta fecha de cierre","Cerrada"),IF(J31="No realizada","REVISAR: prueba no realizada",IF(H31="Alta","ATENCIÓN: severidad alta",IF(AND(L31&lt;&gt;"",L31&lt;TODAY()),"VENCIDA: revisar compromiso",IF(N31&gt;='Parámetros'!$B$5,"ATENCIÓN: plazo crítico",IF(N31&gt;='Parámetros'!$B$4,"REVISAR: plazo preventivo",IF(AND(K31&lt;&gt;"",K31&gt;='Parámetros'!$B$6),"REVISAR: autorización","En plazo"))))))))))</f>
        <v/>
      </c>
      <c r="Q31" s="18" t="n"/>
    </row>
    <row r="32" ht="34" customHeight="1">
      <c r="A32" s="18" t="n"/>
      <c r="B32" s="19" t="n"/>
      <c r="C32" s="18" t="n"/>
      <c r="D32" s="18" t="n"/>
      <c r="E32" s="18" t="n"/>
      <c r="F32" s="18" t="n"/>
      <c r="G32" s="18" t="n"/>
      <c r="H32" s="20" t="n"/>
      <c r="I32" s="18" t="n"/>
      <c r="J32" s="20" t="n"/>
      <c r="K32" s="21" t="n"/>
      <c r="L32" s="19" t="n"/>
      <c r="M32" s="19" t="n"/>
      <c r="N32" s="12">
        <f>IF(OR(B32="",J32=""),"",IF(J32="Concluida",IF(M32="","",MAX(0,M32-B32)),MAX(0,TODAY()-B32)))</f>
        <v/>
      </c>
      <c r="O32" s="12">
        <f>IF(H32="","",IFERROR(VLOOKUP(H32,'Parámetros'!$D$4:$E$7,2,FALSE),""))</f>
        <v/>
      </c>
      <c r="P32" s="23">
        <f>IF(OR(B32="",J32=""),"",IF(AND(M32&lt;&gt;"",M32&lt;B32),"REVISAR: fecha de cierre",IF(AND(L32&lt;&gt;"",L32&lt;B32),"REVISAR: fecha compromiso",IF(J32="Concluida",IF(M32="","REVISAR: falta fecha de cierre","Cerrada"),IF(J32="No realizada","REVISAR: prueba no realizada",IF(H32="Alta","ATENCIÓN: severidad alta",IF(AND(L32&lt;&gt;"",L32&lt;TODAY()),"VENCIDA: revisar compromiso",IF(N32&gt;='Parámetros'!$B$5,"ATENCIÓN: plazo crítico",IF(N32&gt;='Parámetros'!$B$4,"REVISAR: plazo preventivo",IF(AND(K32&lt;&gt;"",K32&gt;='Parámetros'!$B$6),"REVISAR: autorización","En plazo"))))))))))</f>
        <v/>
      </c>
      <c r="Q32" s="18" t="n"/>
    </row>
    <row r="33" ht="34" customHeight="1">
      <c r="A33" s="18" t="n"/>
      <c r="B33" s="19" t="n"/>
      <c r="C33" s="18" t="n"/>
      <c r="D33" s="18" t="n"/>
      <c r="E33" s="18" t="n"/>
      <c r="F33" s="18" t="n"/>
      <c r="G33" s="18" t="n"/>
      <c r="H33" s="20" t="n"/>
      <c r="I33" s="18" t="n"/>
      <c r="J33" s="20" t="n"/>
      <c r="K33" s="21" t="n"/>
      <c r="L33" s="19" t="n"/>
      <c r="M33" s="19" t="n"/>
      <c r="N33" s="8">
        <f>IF(OR(B33="",J33=""),"",IF(J33="Concluida",IF(M33="","",MAX(0,M33-B33)),MAX(0,TODAY()-B33)))</f>
        <v/>
      </c>
      <c r="O33" s="8">
        <f>IF(H33="","",IFERROR(VLOOKUP(H33,'Parámetros'!$D$4:$E$7,2,FALSE),""))</f>
        <v/>
      </c>
      <c r="P33" s="22">
        <f>IF(OR(B33="",J33=""),"",IF(AND(M33&lt;&gt;"",M33&lt;B33),"REVISAR: fecha de cierre",IF(AND(L33&lt;&gt;"",L33&lt;B33),"REVISAR: fecha compromiso",IF(J33="Concluida",IF(M33="","REVISAR: falta fecha de cierre","Cerrada"),IF(J33="No realizada","REVISAR: prueba no realizada",IF(H33="Alta","ATENCIÓN: severidad alta",IF(AND(L33&lt;&gt;"",L33&lt;TODAY()),"VENCIDA: revisar compromiso",IF(N33&gt;='Parámetros'!$B$5,"ATENCIÓN: plazo crítico",IF(N33&gt;='Parámetros'!$B$4,"REVISAR: plazo preventivo",IF(AND(K33&lt;&gt;"",K33&gt;='Parámetros'!$B$6),"REVISAR: autorización","En plazo"))))))))))</f>
        <v/>
      </c>
      <c r="Q33" s="18" t="n"/>
    </row>
    <row r="34" ht="34" customHeight="1">
      <c r="A34" s="18" t="n"/>
      <c r="B34" s="19" t="n"/>
      <c r="C34" s="18" t="n"/>
      <c r="D34" s="18" t="n"/>
      <c r="E34" s="18" t="n"/>
      <c r="F34" s="18" t="n"/>
      <c r="G34" s="18" t="n"/>
      <c r="H34" s="20" t="n"/>
      <c r="I34" s="18" t="n"/>
      <c r="J34" s="20" t="n"/>
      <c r="K34" s="21" t="n"/>
      <c r="L34" s="19" t="n"/>
      <c r="M34" s="19" t="n"/>
      <c r="N34" s="12">
        <f>IF(OR(B34="",J34=""),"",IF(J34="Concluida",IF(M34="","",MAX(0,M34-B34)),MAX(0,TODAY()-B34)))</f>
        <v/>
      </c>
      <c r="O34" s="12">
        <f>IF(H34="","",IFERROR(VLOOKUP(H34,'Parámetros'!$D$4:$E$7,2,FALSE),""))</f>
        <v/>
      </c>
      <c r="P34" s="23">
        <f>IF(OR(B34="",J34=""),"",IF(AND(M34&lt;&gt;"",M34&lt;B34),"REVISAR: fecha de cierre",IF(AND(L34&lt;&gt;"",L34&lt;B34),"REVISAR: fecha compromiso",IF(J34="Concluida",IF(M34="","REVISAR: falta fecha de cierre","Cerrada"),IF(J34="No realizada","REVISAR: prueba no realizada",IF(H34="Alta","ATENCIÓN: severidad alta",IF(AND(L34&lt;&gt;"",L34&lt;TODAY()),"VENCIDA: revisar compromiso",IF(N34&gt;='Parámetros'!$B$5,"ATENCIÓN: plazo crítico",IF(N34&gt;='Parámetros'!$B$4,"REVISAR: plazo preventivo",IF(AND(K34&lt;&gt;"",K34&gt;='Parámetros'!$B$6),"REVISAR: autorización","En plazo"))))))))))</f>
        <v/>
      </c>
      <c r="Q34" s="18" t="n"/>
    </row>
    <row r="35" ht="34" customHeight="1">
      <c r="A35" s="18" t="n"/>
      <c r="B35" s="19" t="n"/>
      <c r="C35" s="18" t="n"/>
      <c r="D35" s="18" t="n"/>
      <c r="E35" s="18" t="n"/>
      <c r="F35" s="18" t="n"/>
      <c r="G35" s="18" t="n"/>
      <c r="H35" s="20" t="n"/>
      <c r="I35" s="18" t="n"/>
      <c r="J35" s="20" t="n"/>
      <c r="K35" s="21" t="n"/>
      <c r="L35" s="19" t="n"/>
      <c r="M35" s="19" t="n"/>
      <c r="N35" s="8">
        <f>IF(OR(B35="",J35=""),"",IF(J35="Concluida",IF(M35="","",MAX(0,M35-B35)),MAX(0,TODAY()-B35)))</f>
        <v/>
      </c>
      <c r="O35" s="8">
        <f>IF(H35="","",IFERROR(VLOOKUP(H35,'Parámetros'!$D$4:$E$7,2,FALSE),""))</f>
        <v/>
      </c>
      <c r="P35" s="22">
        <f>IF(OR(B35="",J35=""),"",IF(AND(M35&lt;&gt;"",M35&lt;B35),"REVISAR: fecha de cierre",IF(AND(L35&lt;&gt;"",L35&lt;B35),"REVISAR: fecha compromiso",IF(J35="Concluida",IF(M35="","REVISAR: falta fecha de cierre","Cerrada"),IF(J35="No realizada","REVISAR: prueba no realizada",IF(H35="Alta","ATENCIÓN: severidad alta",IF(AND(L35&lt;&gt;"",L35&lt;TODAY()),"VENCIDA: revisar compromiso",IF(N35&gt;='Parámetros'!$B$5,"ATENCIÓN: plazo crítico",IF(N35&gt;='Parámetros'!$B$4,"REVISAR: plazo preventivo",IF(AND(K35&lt;&gt;"",K35&gt;='Parámetros'!$B$6),"REVISAR: autorización","En plazo"))))))))))</f>
        <v/>
      </c>
      <c r="Q35" s="18" t="n"/>
    </row>
    <row r="36" ht="34" customHeight="1">
      <c r="A36" s="18" t="n"/>
      <c r="B36" s="19" t="n"/>
      <c r="C36" s="18" t="n"/>
      <c r="D36" s="18" t="n"/>
      <c r="E36" s="18" t="n"/>
      <c r="F36" s="18" t="n"/>
      <c r="G36" s="18" t="n"/>
      <c r="H36" s="20" t="n"/>
      <c r="I36" s="18" t="n"/>
      <c r="J36" s="20" t="n"/>
      <c r="K36" s="21" t="n"/>
      <c r="L36" s="19" t="n"/>
      <c r="M36" s="19" t="n"/>
      <c r="N36" s="12">
        <f>IF(OR(B36="",J36=""),"",IF(J36="Concluida",IF(M36="","",MAX(0,M36-B36)),MAX(0,TODAY()-B36)))</f>
        <v/>
      </c>
      <c r="O36" s="12">
        <f>IF(H36="","",IFERROR(VLOOKUP(H36,'Parámetros'!$D$4:$E$7,2,FALSE),""))</f>
        <v/>
      </c>
      <c r="P36" s="23">
        <f>IF(OR(B36="",J36=""),"",IF(AND(M36&lt;&gt;"",M36&lt;B36),"REVISAR: fecha de cierre",IF(AND(L36&lt;&gt;"",L36&lt;B36),"REVISAR: fecha compromiso",IF(J36="Concluida",IF(M36="","REVISAR: falta fecha de cierre","Cerrada"),IF(J36="No realizada","REVISAR: prueba no realizada",IF(H36="Alta","ATENCIÓN: severidad alta",IF(AND(L36&lt;&gt;"",L36&lt;TODAY()),"VENCIDA: revisar compromiso",IF(N36&gt;='Parámetros'!$B$5,"ATENCIÓN: plazo crítico",IF(N36&gt;='Parámetros'!$B$4,"REVISAR: plazo preventivo",IF(AND(K36&lt;&gt;"",K36&gt;='Parámetros'!$B$6),"REVISAR: autorización","En plazo"))))))))))</f>
        <v/>
      </c>
      <c r="Q36" s="18" t="n"/>
    </row>
    <row r="37" ht="34" customHeight="1">
      <c r="A37" s="18" t="n"/>
      <c r="B37" s="19" t="n"/>
      <c r="C37" s="18" t="n"/>
      <c r="D37" s="18" t="n"/>
      <c r="E37" s="18" t="n"/>
      <c r="F37" s="18" t="n"/>
      <c r="G37" s="18" t="n"/>
      <c r="H37" s="20" t="n"/>
      <c r="I37" s="18" t="n"/>
      <c r="J37" s="20" t="n"/>
      <c r="K37" s="21" t="n"/>
      <c r="L37" s="19" t="n"/>
      <c r="M37" s="19" t="n"/>
      <c r="N37" s="8">
        <f>IF(OR(B37="",J37=""),"",IF(J37="Concluida",IF(M37="","",MAX(0,M37-B37)),MAX(0,TODAY()-B37)))</f>
        <v/>
      </c>
      <c r="O37" s="8">
        <f>IF(H37="","",IFERROR(VLOOKUP(H37,'Parámetros'!$D$4:$E$7,2,FALSE),""))</f>
        <v/>
      </c>
      <c r="P37" s="22">
        <f>IF(OR(B37="",J37=""),"",IF(AND(M37&lt;&gt;"",M37&lt;B37),"REVISAR: fecha de cierre",IF(AND(L37&lt;&gt;"",L37&lt;B37),"REVISAR: fecha compromiso",IF(J37="Concluida",IF(M37="","REVISAR: falta fecha de cierre","Cerrada"),IF(J37="No realizada","REVISAR: prueba no realizada",IF(H37="Alta","ATENCIÓN: severidad alta",IF(AND(L37&lt;&gt;"",L37&lt;TODAY()),"VENCIDA: revisar compromiso",IF(N37&gt;='Parámetros'!$B$5,"ATENCIÓN: plazo crítico",IF(N37&gt;='Parámetros'!$B$4,"REVISAR: plazo preventivo",IF(AND(K37&lt;&gt;"",K37&gt;='Parámetros'!$B$6),"REVISAR: autorización","En plazo"))))))))))</f>
        <v/>
      </c>
      <c r="Q37" s="18" t="n"/>
    </row>
    <row r="38" ht="34" customHeight="1">
      <c r="A38" s="18" t="n"/>
      <c r="B38" s="19" t="n"/>
      <c r="C38" s="18" t="n"/>
      <c r="D38" s="18" t="n"/>
      <c r="E38" s="18" t="n"/>
      <c r="F38" s="18" t="n"/>
      <c r="G38" s="18" t="n"/>
      <c r="H38" s="20" t="n"/>
      <c r="I38" s="18" t="n"/>
      <c r="J38" s="20" t="n"/>
      <c r="K38" s="21" t="n"/>
      <c r="L38" s="19" t="n"/>
      <c r="M38" s="19" t="n"/>
      <c r="N38" s="12">
        <f>IF(OR(B38="",J38=""),"",IF(J38="Concluida",IF(M38="","",MAX(0,M38-B38)),MAX(0,TODAY()-B38)))</f>
        <v/>
      </c>
      <c r="O38" s="12">
        <f>IF(H38="","",IFERROR(VLOOKUP(H38,'Parámetros'!$D$4:$E$7,2,FALSE),""))</f>
        <v/>
      </c>
      <c r="P38" s="23">
        <f>IF(OR(B38="",J38=""),"",IF(AND(M38&lt;&gt;"",M38&lt;B38),"REVISAR: fecha de cierre",IF(AND(L38&lt;&gt;"",L38&lt;B38),"REVISAR: fecha compromiso",IF(J38="Concluida",IF(M38="","REVISAR: falta fecha de cierre","Cerrada"),IF(J38="No realizada","REVISAR: prueba no realizada",IF(H38="Alta","ATENCIÓN: severidad alta",IF(AND(L38&lt;&gt;"",L38&lt;TODAY()),"VENCIDA: revisar compromiso",IF(N38&gt;='Parámetros'!$B$5,"ATENCIÓN: plazo crítico",IF(N38&gt;='Parámetros'!$B$4,"REVISAR: plazo preventivo",IF(AND(K38&lt;&gt;"",K38&gt;='Parámetros'!$B$6),"REVISAR: autorización","En plazo"))))))))))</f>
        <v/>
      </c>
      <c r="Q38" s="18" t="n"/>
    </row>
    <row r="39" ht="34" customHeight="1">
      <c r="A39" s="18" t="n"/>
      <c r="B39" s="19" t="n"/>
      <c r="C39" s="18" t="n"/>
      <c r="D39" s="18" t="n"/>
      <c r="E39" s="18" t="n"/>
      <c r="F39" s="18" t="n"/>
      <c r="G39" s="18" t="n"/>
      <c r="H39" s="20" t="n"/>
      <c r="I39" s="18" t="n"/>
      <c r="J39" s="20" t="n"/>
      <c r="K39" s="21" t="n"/>
      <c r="L39" s="19" t="n"/>
      <c r="M39" s="19" t="n"/>
      <c r="N39" s="8">
        <f>IF(OR(B39="",J39=""),"",IF(J39="Concluida",IF(M39="","",MAX(0,M39-B39)),MAX(0,TODAY()-B39)))</f>
        <v/>
      </c>
      <c r="O39" s="8">
        <f>IF(H39="","",IFERROR(VLOOKUP(H39,'Parámetros'!$D$4:$E$7,2,FALSE),""))</f>
        <v/>
      </c>
      <c r="P39" s="22">
        <f>IF(OR(B39="",J39=""),"",IF(AND(M39&lt;&gt;"",M39&lt;B39),"REVISAR: fecha de cierre",IF(AND(L39&lt;&gt;"",L39&lt;B39),"REVISAR: fecha compromiso",IF(J39="Concluida",IF(M39="","REVISAR: falta fecha de cierre","Cerrada"),IF(J39="No realizada","REVISAR: prueba no realizada",IF(H39="Alta","ATENCIÓN: severidad alta",IF(AND(L39&lt;&gt;"",L39&lt;TODAY()),"VENCIDA: revisar compromiso",IF(N39&gt;='Parámetros'!$B$5,"ATENCIÓN: plazo crítico",IF(N39&gt;='Parámetros'!$B$4,"REVISAR: plazo preventivo",IF(AND(K39&lt;&gt;"",K39&gt;='Parámetros'!$B$6),"REVISAR: autorización","En plazo"))))))))))</f>
        <v/>
      </c>
      <c r="Q39" s="18" t="n"/>
    </row>
    <row r="40" ht="34" customHeight="1">
      <c r="A40" s="18" t="n"/>
      <c r="B40" s="19" t="n"/>
      <c r="C40" s="18" t="n"/>
      <c r="D40" s="18" t="n"/>
      <c r="E40" s="18" t="n"/>
      <c r="F40" s="18" t="n"/>
      <c r="G40" s="18" t="n"/>
      <c r="H40" s="20" t="n"/>
      <c r="I40" s="18" t="n"/>
      <c r="J40" s="20" t="n"/>
      <c r="K40" s="21" t="n"/>
      <c r="L40" s="19" t="n"/>
      <c r="M40" s="19" t="n"/>
      <c r="N40" s="12">
        <f>IF(OR(B40="",J40=""),"",IF(J40="Concluida",IF(M40="","",MAX(0,M40-B40)),MAX(0,TODAY()-B40)))</f>
        <v/>
      </c>
      <c r="O40" s="12">
        <f>IF(H40="","",IFERROR(VLOOKUP(H40,'Parámetros'!$D$4:$E$7,2,FALSE),""))</f>
        <v/>
      </c>
      <c r="P40" s="23">
        <f>IF(OR(B40="",J40=""),"",IF(AND(M40&lt;&gt;"",M40&lt;B40),"REVISAR: fecha de cierre",IF(AND(L40&lt;&gt;"",L40&lt;B40),"REVISAR: fecha compromiso",IF(J40="Concluida",IF(M40="","REVISAR: falta fecha de cierre","Cerrada"),IF(J40="No realizada","REVISAR: prueba no realizada",IF(H40="Alta","ATENCIÓN: severidad alta",IF(AND(L40&lt;&gt;"",L40&lt;TODAY()),"VENCIDA: revisar compromiso",IF(N40&gt;='Parámetros'!$B$5,"ATENCIÓN: plazo crítico",IF(N40&gt;='Parámetros'!$B$4,"REVISAR: plazo preventivo",IF(AND(K40&lt;&gt;"",K40&gt;='Parámetros'!$B$6),"REVISAR: autorización","En plazo"))))))))))</f>
        <v/>
      </c>
      <c r="Q40" s="18" t="n"/>
    </row>
    <row r="41" ht="34" customHeight="1">
      <c r="A41" s="18" t="n"/>
      <c r="B41" s="19" t="n"/>
      <c r="C41" s="18" t="n"/>
      <c r="D41" s="18" t="n"/>
      <c r="E41" s="18" t="n"/>
      <c r="F41" s="18" t="n"/>
      <c r="G41" s="18" t="n"/>
      <c r="H41" s="20" t="n"/>
      <c r="I41" s="18" t="n"/>
      <c r="J41" s="20" t="n"/>
      <c r="K41" s="21" t="n"/>
      <c r="L41" s="19" t="n"/>
      <c r="M41" s="19" t="n"/>
      <c r="N41" s="8">
        <f>IF(OR(B41="",J41=""),"",IF(J41="Concluida",IF(M41="","",MAX(0,M41-B41)),MAX(0,TODAY()-B41)))</f>
        <v/>
      </c>
      <c r="O41" s="8">
        <f>IF(H41="","",IFERROR(VLOOKUP(H41,'Parámetros'!$D$4:$E$7,2,FALSE),""))</f>
        <v/>
      </c>
      <c r="P41" s="22">
        <f>IF(OR(B41="",J41=""),"",IF(AND(M41&lt;&gt;"",M41&lt;B41),"REVISAR: fecha de cierre",IF(AND(L41&lt;&gt;"",L41&lt;B41),"REVISAR: fecha compromiso",IF(J41="Concluida",IF(M41="","REVISAR: falta fecha de cierre","Cerrada"),IF(J41="No realizada","REVISAR: prueba no realizada",IF(H41="Alta","ATENCIÓN: severidad alta",IF(AND(L41&lt;&gt;"",L41&lt;TODAY()),"VENCIDA: revisar compromiso",IF(N41&gt;='Parámetros'!$B$5,"ATENCIÓN: plazo crítico",IF(N41&gt;='Parámetros'!$B$4,"REVISAR: plazo preventivo",IF(AND(K41&lt;&gt;"",K41&gt;='Parámetros'!$B$6),"REVISAR: autorización","En plazo"))))))))))</f>
        <v/>
      </c>
      <c r="Q41" s="18" t="n"/>
    </row>
    <row r="42" ht="34" customHeight="1">
      <c r="A42" s="18" t="n"/>
      <c r="B42" s="19" t="n"/>
      <c r="C42" s="18" t="n"/>
      <c r="D42" s="18" t="n"/>
      <c r="E42" s="18" t="n"/>
      <c r="F42" s="18" t="n"/>
      <c r="G42" s="18" t="n"/>
      <c r="H42" s="20" t="n"/>
      <c r="I42" s="18" t="n"/>
      <c r="J42" s="20" t="n"/>
      <c r="K42" s="21" t="n"/>
      <c r="L42" s="19" t="n"/>
      <c r="M42" s="19" t="n"/>
      <c r="N42" s="12">
        <f>IF(OR(B42="",J42=""),"",IF(J42="Concluida",IF(M42="","",MAX(0,M42-B42)),MAX(0,TODAY()-B42)))</f>
        <v/>
      </c>
      <c r="O42" s="12">
        <f>IF(H42="","",IFERROR(VLOOKUP(H42,'Parámetros'!$D$4:$E$7,2,FALSE),""))</f>
        <v/>
      </c>
      <c r="P42" s="23">
        <f>IF(OR(B42="",J42=""),"",IF(AND(M42&lt;&gt;"",M42&lt;B42),"REVISAR: fecha de cierre",IF(AND(L42&lt;&gt;"",L42&lt;B42),"REVISAR: fecha compromiso",IF(J42="Concluida",IF(M42="","REVISAR: falta fecha de cierre","Cerrada"),IF(J42="No realizada","REVISAR: prueba no realizada",IF(H42="Alta","ATENCIÓN: severidad alta",IF(AND(L42&lt;&gt;"",L42&lt;TODAY()),"VENCIDA: revisar compromiso",IF(N42&gt;='Parámetros'!$B$5,"ATENCIÓN: plazo crítico",IF(N42&gt;='Parámetros'!$B$4,"REVISAR: plazo preventivo",IF(AND(K42&lt;&gt;"",K42&gt;='Parámetros'!$B$6),"REVISAR: autorización","En plazo"))))))))))</f>
        <v/>
      </c>
      <c r="Q42" s="18" t="n"/>
    </row>
    <row r="43" ht="34" customHeight="1">
      <c r="A43" s="18" t="n"/>
      <c r="B43" s="19" t="n"/>
      <c r="C43" s="18" t="n"/>
      <c r="D43" s="18" t="n"/>
      <c r="E43" s="18" t="n"/>
      <c r="F43" s="18" t="n"/>
      <c r="G43" s="18" t="n"/>
      <c r="H43" s="20" t="n"/>
      <c r="I43" s="18" t="n"/>
      <c r="J43" s="20" t="n"/>
      <c r="K43" s="21" t="n"/>
      <c r="L43" s="19" t="n"/>
      <c r="M43" s="19" t="n"/>
      <c r="N43" s="8">
        <f>IF(OR(B43="",J43=""),"",IF(J43="Concluida",IF(M43="","",MAX(0,M43-B43)),MAX(0,TODAY()-B43)))</f>
        <v/>
      </c>
      <c r="O43" s="8">
        <f>IF(H43="","",IFERROR(VLOOKUP(H43,'Parámetros'!$D$4:$E$7,2,FALSE),""))</f>
        <v/>
      </c>
      <c r="P43" s="22">
        <f>IF(OR(B43="",J43=""),"",IF(AND(M43&lt;&gt;"",M43&lt;B43),"REVISAR: fecha de cierre",IF(AND(L43&lt;&gt;"",L43&lt;B43),"REVISAR: fecha compromiso",IF(J43="Concluida",IF(M43="","REVISAR: falta fecha de cierre","Cerrada"),IF(J43="No realizada","REVISAR: prueba no realizada",IF(H43="Alta","ATENCIÓN: severidad alta",IF(AND(L43&lt;&gt;"",L43&lt;TODAY()),"VENCIDA: revisar compromiso",IF(N43&gt;='Parámetros'!$B$5,"ATENCIÓN: plazo crítico",IF(N43&gt;='Parámetros'!$B$4,"REVISAR: plazo preventivo",IF(AND(K43&lt;&gt;"",K43&gt;='Parámetros'!$B$6),"REVISAR: autorización","En plazo"))))))))))</f>
        <v/>
      </c>
      <c r="Q43" s="18" t="n"/>
    </row>
    <row r="44" ht="34" customHeight="1">
      <c r="A44" s="18" t="n"/>
      <c r="B44" s="19" t="n"/>
      <c r="C44" s="18" t="n"/>
      <c r="D44" s="18" t="n"/>
      <c r="E44" s="18" t="n"/>
      <c r="F44" s="18" t="n"/>
      <c r="G44" s="18" t="n"/>
      <c r="H44" s="20" t="n"/>
      <c r="I44" s="18" t="n"/>
      <c r="J44" s="20" t="n"/>
      <c r="K44" s="21" t="n"/>
      <c r="L44" s="19" t="n"/>
      <c r="M44" s="19" t="n"/>
      <c r="N44" s="12">
        <f>IF(OR(B44="",J44=""),"",IF(J44="Concluida",IF(M44="","",MAX(0,M44-B44)),MAX(0,TODAY()-B44)))</f>
        <v/>
      </c>
      <c r="O44" s="12">
        <f>IF(H44="","",IFERROR(VLOOKUP(H44,'Parámetros'!$D$4:$E$7,2,FALSE),""))</f>
        <v/>
      </c>
      <c r="P44" s="23">
        <f>IF(OR(B44="",J44=""),"",IF(AND(M44&lt;&gt;"",M44&lt;B44),"REVISAR: fecha de cierre",IF(AND(L44&lt;&gt;"",L44&lt;B44),"REVISAR: fecha compromiso",IF(J44="Concluida",IF(M44="","REVISAR: falta fecha de cierre","Cerrada"),IF(J44="No realizada","REVISAR: prueba no realizada",IF(H44="Alta","ATENCIÓN: severidad alta",IF(AND(L44&lt;&gt;"",L44&lt;TODAY()),"VENCIDA: revisar compromiso",IF(N44&gt;='Parámetros'!$B$5,"ATENCIÓN: plazo crítico",IF(N44&gt;='Parámetros'!$B$4,"REVISAR: plazo preventivo",IF(AND(K44&lt;&gt;"",K44&gt;='Parámetros'!$B$6),"REVISAR: autorización","En plazo"))))))))))</f>
        <v/>
      </c>
      <c r="Q44" s="18" t="n"/>
    </row>
    <row r="45" ht="34" customHeight="1">
      <c r="A45" s="18" t="n"/>
      <c r="B45" s="19" t="n"/>
      <c r="C45" s="18" t="n"/>
      <c r="D45" s="18" t="n"/>
      <c r="E45" s="18" t="n"/>
      <c r="F45" s="18" t="n"/>
      <c r="G45" s="18" t="n"/>
      <c r="H45" s="20" t="n"/>
      <c r="I45" s="18" t="n"/>
      <c r="J45" s="20" t="n"/>
      <c r="K45" s="21" t="n"/>
      <c r="L45" s="19" t="n"/>
      <c r="M45" s="19" t="n"/>
      <c r="N45" s="8">
        <f>IF(OR(B45="",J45=""),"",IF(J45="Concluida",IF(M45="","",MAX(0,M45-B45)),MAX(0,TODAY()-B45)))</f>
        <v/>
      </c>
      <c r="O45" s="8">
        <f>IF(H45="","",IFERROR(VLOOKUP(H45,'Parámetros'!$D$4:$E$7,2,FALSE),""))</f>
        <v/>
      </c>
      <c r="P45" s="22">
        <f>IF(OR(B45="",J45=""),"",IF(AND(M45&lt;&gt;"",M45&lt;B45),"REVISAR: fecha de cierre",IF(AND(L45&lt;&gt;"",L45&lt;B45),"REVISAR: fecha compromiso",IF(J45="Concluida",IF(M45="","REVISAR: falta fecha de cierre","Cerrada"),IF(J45="No realizada","REVISAR: prueba no realizada",IF(H45="Alta","ATENCIÓN: severidad alta",IF(AND(L45&lt;&gt;"",L45&lt;TODAY()),"VENCIDA: revisar compromiso",IF(N45&gt;='Parámetros'!$B$5,"ATENCIÓN: plazo crítico",IF(N45&gt;='Parámetros'!$B$4,"REVISAR: plazo preventivo",IF(AND(K45&lt;&gt;"",K45&gt;='Parámetros'!$B$6),"REVISAR: autorización","En plazo"))))))))))</f>
        <v/>
      </c>
      <c r="Q45" s="18" t="n"/>
    </row>
    <row r="46" ht="34" customHeight="1">
      <c r="A46" s="18" t="n"/>
      <c r="B46" s="19" t="n"/>
      <c r="C46" s="18" t="n"/>
      <c r="D46" s="18" t="n"/>
      <c r="E46" s="18" t="n"/>
      <c r="F46" s="18" t="n"/>
      <c r="G46" s="18" t="n"/>
      <c r="H46" s="20" t="n"/>
      <c r="I46" s="18" t="n"/>
      <c r="J46" s="20" t="n"/>
      <c r="K46" s="21" t="n"/>
      <c r="L46" s="19" t="n"/>
      <c r="M46" s="19" t="n"/>
      <c r="N46" s="12">
        <f>IF(OR(B46="",J46=""),"",IF(J46="Concluida",IF(M46="","",MAX(0,M46-B46)),MAX(0,TODAY()-B46)))</f>
        <v/>
      </c>
      <c r="O46" s="12">
        <f>IF(H46="","",IFERROR(VLOOKUP(H46,'Parámetros'!$D$4:$E$7,2,FALSE),""))</f>
        <v/>
      </c>
      <c r="P46" s="23">
        <f>IF(OR(B46="",J46=""),"",IF(AND(M46&lt;&gt;"",M46&lt;B46),"REVISAR: fecha de cierre",IF(AND(L46&lt;&gt;"",L46&lt;B46),"REVISAR: fecha compromiso",IF(J46="Concluida",IF(M46="","REVISAR: falta fecha de cierre","Cerrada"),IF(J46="No realizada","REVISAR: prueba no realizada",IF(H46="Alta","ATENCIÓN: severidad alta",IF(AND(L46&lt;&gt;"",L46&lt;TODAY()),"VENCIDA: revisar compromiso",IF(N46&gt;='Parámetros'!$B$5,"ATENCIÓN: plazo crítico",IF(N46&gt;='Parámetros'!$B$4,"REVISAR: plazo preventivo",IF(AND(K46&lt;&gt;"",K46&gt;='Parámetros'!$B$6),"REVISAR: autorización","En plazo"))))))))))</f>
        <v/>
      </c>
      <c r="Q46" s="18" t="n"/>
    </row>
    <row r="47" ht="34" customHeight="1">
      <c r="A47" s="18" t="n"/>
      <c r="B47" s="19" t="n"/>
      <c r="C47" s="18" t="n"/>
      <c r="D47" s="18" t="n"/>
      <c r="E47" s="18" t="n"/>
      <c r="F47" s="18" t="n"/>
      <c r="G47" s="18" t="n"/>
      <c r="H47" s="20" t="n"/>
      <c r="I47" s="18" t="n"/>
      <c r="J47" s="20" t="n"/>
      <c r="K47" s="21" t="n"/>
      <c r="L47" s="19" t="n"/>
      <c r="M47" s="19" t="n"/>
      <c r="N47" s="8">
        <f>IF(OR(B47="",J47=""),"",IF(J47="Concluida",IF(M47="","",MAX(0,M47-B47)),MAX(0,TODAY()-B47)))</f>
        <v/>
      </c>
      <c r="O47" s="8">
        <f>IF(H47="","",IFERROR(VLOOKUP(H47,'Parámetros'!$D$4:$E$7,2,FALSE),""))</f>
        <v/>
      </c>
      <c r="P47" s="22">
        <f>IF(OR(B47="",J47=""),"",IF(AND(M47&lt;&gt;"",M47&lt;B47),"REVISAR: fecha de cierre",IF(AND(L47&lt;&gt;"",L47&lt;B47),"REVISAR: fecha compromiso",IF(J47="Concluida",IF(M47="","REVISAR: falta fecha de cierre","Cerrada"),IF(J47="No realizada","REVISAR: prueba no realizada",IF(H47="Alta","ATENCIÓN: severidad alta",IF(AND(L47&lt;&gt;"",L47&lt;TODAY()),"VENCIDA: revisar compromiso",IF(N47&gt;='Parámetros'!$B$5,"ATENCIÓN: plazo crítico",IF(N47&gt;='Parámetros'!$B$4,"REVISAR: plazo preventivo",IF(AND(K47&lt;&gt;"",K47&gt;='Parámetros'!$B$6),"REVISAR: autorización","En plazo"))))))))))</f>
        <v/>
      </c>
      <c r="Q47" s="18" t="n"/>
    </row>
    <row r="48" ht="34" customHeight="1">
      <c r="A48" s="18" t="n"/>
      <c r="B48" s="19" t="n"/>
      <c r="C48" s="18" t="n"/>
      <c r="D48" s="18" t="n"/>
      <c r="E48" s="18" t="n"/>
      <c r="F48" s="18" t="n"/>
      <c r="G48" s="18" t="n"/>
      <c r="H48" s="20" t="n"/>
      <c r="I48" s="18" t="n"/>
      <c r="J48" s="20" t="n"/>
      <c r="K48" s="21" t="n"/>
      <c r="L48" s="19" t="n"/>
      <c r="M48" s="19" t="n"/>
      <c r="N48" s="12">
        <f>IF(OR(B48="",J48=""),"",IF(J48="Concluida",IF(M48="","",MAX(0,M48-B48)),MAX(0,TODAY()-B48)))</f>
        <v/>
      </c>
      <c r="O48" s="12">
        <f>IF(H48="","",IFERROR(VLOOKUP(H48,'Parámetros'!$D$4:$E$7,2,FALSE),""))</f>
        <v/>
      </c>
      <c r="P48" s="23">
        <f>IF(OR(B48="",J48=""),"",IF(AND(M48&lt;&gt;"",M48&lt;B48),"REVISAR: fecha de cierre",IF(AND(L48&lt;&gt;"",L48&lt;B48),"REVISAR: fecha compromiso",IF(J48="Concluida",IF(M48="","REVISAR: falta fecha de cierre","Cerrada"),IF(J48="No realizada","REVISAR: prueba no realizada",IF(H48="Alta","ATENCIÓN: severidad alta",IF(AND(L48&lt;&gt;"",L48&lt;TODAY()),"VENCIDA: revisar compromiso",IF(N48&gt;='Parámetros'!$B$5,"ATENCIÓN: plazo crítico",IF(N48&gt;='Parámetros'!$B$4,"REVISAR: plazo preventivo",IF(AND(K48&lt;&gt;"",K48&gt;='Parámetros'!$B$6),"REVISAR: autorización","En plazo"))))))))))</f>
        <v/>
      </c>
      <c r="Q48" s="18" t="n"/>
    </row>
    <row r="49" ht="34" customHeight="1">
      <c r="A49" s="18" t="n"/>
      <c r="B49" s="19" t="n"/>
      <c r="C49" s="18" t="n"/>
      <c r="D49" s="18" t="n"/>
      <c r="E49" s="18" t="n"/>
      <c r="F49" s="18" t="n"/>
      <c r="G49" s="18" t="n"/>
      <c r="H49" s="20" t="n"/>
      <c r="I49" s="18" t="n"/>
      <c r="J49" s="20" t="n"/>
      <c r="K49" s="21" t="n"/>
      <c r="L49" s="19" t="n"/>
      <c r="M49" s="19" t="n"/>
      <c r="N49" s="8">
        <f>IF(OR(B49="",J49=""),"",IF(J49="Concluida",IF(M49="","",MAX(0,M49-B49)),MAX(0,TODAY()-B49)))</f>
        <v/>
      </c>
      <c r="O49" s="8">
        <f>IF(H49="","",IFERROR(VLOOKUP(H49,'Parámetros'!$D$4:$E$7,2,FALSE),""))</f>
        <v/>
      </c>
      <c r="P49" s="22">
        <f>IF(OR(B49="",J49=""),"",IF(AND(M49&lt;&gt;"",M49&lt;B49),"REVISAR: fecha de cierre",IF(AND(L49&lt;&gt;"",L49&lt;B49),"REVISAR: fecha compromiso",IF(J49="Concluida",IF(M49="","REVISAR: falta fecha de cierre","Cerrada"),IF(J49="No realizada","REVISAR: prueba no realizada",IF(H49="Alta","ATENCIÓN: severidad alta",IF(AND(L49&lt;&gt;"",L49&lt;TODAY()),"VENCIDA: revisar compromiso",IF(N49&gt;='Parámetros'!$B$5,"ATENCIÓN: plazo crítico",IF(N49&gt;='Parámetros'!$B$4,"REVISAR: plazo preventivo",IF(AND(K49&lt;&gt;"",K49&gt;='Parámetros'!$B$6),"REVISAR: autorización","En plazo"))))))))))</f>
        <v/>
      </c>
      <c r="Q49" s="18" t="n"/>
    </row>
    <row r="50" ht="34" customHeight="1">
      <c r="A50" s="18" t="n"/>
      <c r="B50" s="19" t="n"/>
      <c r="C50" s="18" t="n"/>
      <c r="D50" s="18" t="n"/>
      <c r="E50" s="18" t="n"/>
      <c r="F50" s="18" t="n"/>
      <c r="G50" s="18" t="n"/>
      <c r="H50" s="20" t="n"/>
      <c r="I50" s="18" t="n"/>
      <c r="J50" s="20" t="n"/>
      <c r="K50" s="21" t="n"/>
      <c r="L50" s="19" t="n"/>
      <c r="M50" s="19" t="n"/>
      <c r="N50" s="12">
        <f>IF(OR(B50="",J50=""),"",IF(J50="Concluida",IF(M50="","",MAX(0,M50-B50)),MAX(0,TODAY()-B50)))</f>
        <v/>
      </c>
      <c r="O50" s="12">
        <f>IF(H50="","",IFERROR(VLOOKUP(H50,'Parámetros'!$D$4:$E$7,2,FALSE),""))</f>
        <v/>
      </c>
      <c r="P50" s="23">
        <f>IF(OR(B50="",J50=""),"",IF(AND(M50&lt;&gt;"",M50&lt;B50),"REVISAR: fecha de cierre",IF(AND(L50&lt;&gt;"",L50&lt;B50),"REVISAR: fecha compromiso",IF(J50="Concluida",IF(M50="","REVISAR: falta fecha de cierre","Cerrada"),IF(J50="No realizada","REVISAR: prueba no realizada",IF(H50="Alta","ATENCIÓN: severidad alta",IF(AND(L50&lt;&gt;"",L50&lt;TODAY()),"VENCIDA: revisar compromiso",IF(N50&gt;='Parámetros'!$B$5,"ATENCIÓN: plazo crítico",IF(N50&gt;='Parámetros'!$B$4,"REVISAR: plazo preventivo",IF(AND(K50&lt;&gt;"",K50&gt;='Parámetros'!$B$6),"REVISAR: autorización","En plazo"))))))))))</f>
        <v/>
      </c>
      <c r="Q50" s="18" t="n"/>
    </row>
    <row r="51" ht="34" customHeight="1">
      <c r="A51" s="18" t="n"/>
      <c r="B51" s="19" t="n"/>
      <c r="C51" s="18" t="n"/>
      <c r="D51" s="18" t="n"/>
      <c r="E51" s="18" t="n"/>
      <c r="F51" s="18" t="n"/>
      <c r="G51" s="18" t="n"/>
      <c r="H51" s="20" t="n"/>
      <c r="I51" s="18" t="n"/>
      <c r="J51" s="20" t="n"/>
      <c r="K51" s="21" t="n"/>
      <c r="L51" s="19" t="n"/>
      <c r="M51" s="19" t="n"/>
      <c r="N51" s="8">
        <f>IF(OR(B51="",J51=""),"",IF(J51="Concluida",IF(M51="","",MAX(0,M51-B51)),MAX(0,TODAY()-B51)))</f>
        <v/>
      </c>
      <c r="O51" s="8">
        <f>IF(H51="","",IFERROR(VLOOKUP(H51,'Parámetros'!$D$4:$E$7,2,FALSE),""))</f>
        <v/>
      </c>
      <c r="P51" s="22">
        <f>IF(OR(B51="",J51=""),"",IF(AND(M51&lt;&gt;"",M51&lt;B51),"REVISAR: fecha de cierre",IF(AND(L51&lt;&gt;"",L51&lt;B51),"REVISAR: fecha compromiso",IF(J51="Concluida",IF(M51="","REVISAR: falta fecha de cierre","Cerrada"),IF(J51="No realizada","REVISAR: prueba no realizada",IF(H51="Alta","ATENCIÓN: severidad alta",IF(AND(L51&lt;&gt;"",L51&lt;TODAY()),"VENCIDA: revisar compromiso",IF(N51&gt;='Parámetros'!$B$5,"ATENCIÓN: plazo crítico",IF(N51&gt;='Parámetros'!$B$4,"REVISAR: plazo preventivo",IF(AND(K51&lt;&gt;"",K51&gt;='Parámetros'!$B$6),"REVISAR: autorización","En plazo"))))))))))</f>
        <v/>
      </c>
      <c r="Q51" s="18" t="n"/>
    </row>
    <row r="52" ht="34" customHeight="1">
      <c r="A52" s="18" t="n"/>
      <c r="B52" s="19" t="n"/>
      <c r="C52" s="18" t="n"/>
      <c r="D52" s="18" t="n"/>
      <c r="E52" s="18" t="n"/>
      <c r="F52" s="18" t="n"/>
      <c r="G52" s="18" t="n"/>
      <c r="H52" s="20" t="n"/>
      <c r="I52" s="18" t="n"/>
      <c r="J52" s="20" t="n"/>
      <c r="K52" s="21" t="n"/>
      <c r="L52" s="19" t="n"/>
      <c r="M52" s="19" t="n"/>
      <c r="N52" s="12">
        <f>IF(OR(B52="",J52=""),"",IF(J52="Concluida",IF(M52="","",MAX(0,M52-B52)),MAX(0,TODAY()-B52)))</f>
        <v/>
      </c>
      <c r="O52" s="12">
        <f>IF(H52="","",IFERROR(VLOOKUP(H52,'Parámetros'!$D$4:$E$7,2,FALSE),""))</f>
        <v/>
      </c>
      <c r="P52" s="23">
        <f>IF(OR(B52="",J52=""),"",IF(AND(M52&lt;&gt;"",M52&lt;B52),"REVISAR: fecha de cierre",IF(AND(L52&lt;&gt;"",L52&lt;B52),"REVISAR: fecha compromiso",IF(J52="Concluida",IF(M52="","REVISAR: falta fecha de cierre","Cerrada"),IF(J52="No realizada","REVISAR: prueba no realizada",IF(H52="Alta","ATENCIÓN: severidad alta",IF(AND(L52&lt;&gt;"",L52&lt;TODAY()),"VENCIDA: revisar compromiso",IF(N52&gt;='Parámetros'!$B$5,"ATENCIÓN: plazo crítico",IF(N52&gt;='Parámetros'!$B$4,"REVISAR: plazo preventivo",IF(AND(K52&lt;&gt;"",K52&gt;='Parámetros'!$B$6),"REVISAR: autorización","En plazo"))))))))))</f>
        <v/>
      </c>
      <c r="Q52" s="18" t="n"/>
    </row>
    <row r="53" ht="34" customHeight="1">
      <c r="A53" s="18" t="n"/>
      <c r="B53" s="19" t="n"/>
      <c r="C53" s="18" t="n"/>
      <c r="D53" s="18" t="n"/>
      <c r="E53" s="18" t="n"/>
      <c r="F53" s="18" t="n"/>
      <c r="G53" s="18" t="n"/>
      <c r="H53" s="20" t="n"/>
      <c r="I53" s="18" t="n"/>
      <c r="J53" s="20" t="n"/>
      <c r="K53" s="21" t="n"/>
      <c r="L53" s="19" t="n"/>
      <c r="M53" s="19" t="n"/>
      <c r="N53" s="8">
        <f>IF(OR(B53="",J53=""),"",IF(J53="Concluida",IF(M53="","",MAX(0,M53-B53)),MAX(0,TODAY()-B53)))</f>
        <v/>
      </c>
      <c r="O53" s="8">
        <f>IF(H53="","",IFERROR(VLOOKUP(H53,'Parámetros'!$D$4:$E$7,2,FALSE),""))</f>
        <v/>
      </c>
      <c r="P53" s="22">
        <f>IF(OR(B53="",J53=""),"",IF(AND(M53&lt;&gt;"",M53&lt;B53),"REVISAR: fecha de cierre",IF(AND(L53&lt;&gt;"",L53&lt;B53),"REVISAR: fecha compromiso",IF(J53="Concluida",IF(M53="","REVISAR: falta fecha de cierre","Cerrada"),IF(J53="No realizada","REVISAR: prueba no realizada",IF(H53="Alta","ATENCIÓN: severidad alta",IF(AND(L53&lt;&gt;"",L53&lt;TODAY()),"VENCIDA: revisar compromiso",IF(N53&gt;='Parámetros'!$B$5,"ATENCIÓN: plazo crítico",IF(N53&gt;='Parámetros'!$B$4,"REVISAR: plazo preventivo",IF(AND(K53&lt;&gt;"",K53&gt;='Parámetros'!$B$6),"REVISAR: autorización","En plazo"))))))))))</f>
        <v/>
      </c>
      <c r="Q53" s="18" t="n"/>
    </row>
    <row r="54" ht="34" customHeight="1">
      <c r="A54" s="18" t="n"/>
      <c r="B54" s="19" t="n"/>
      <c r="C54" s="18" t="n"/>
      <c r="D54" s="18" t="n"/>
      <c r="E54" s="18" t="n"/>
      <c r="F54" s="18" t="n"/>
      <c r="G54" s="18" t="n"/>
      <c r="H54" s="20" t="n"/>
      <c r="I54" s="18" t="n"/>
      <c r="J54" s="20" t="n"/>
      <c r="K54" s="21" t="n"/>
      <c r="L54" s="19" t="n"/>
      <c r="M54" s="19" t="n"/>
      <c r="N54" s="12">
        <f>IF(OR(B54="",J54=""),"",IF(J54="Concluida",IF(M54="","",MAX(0,M54-B54)),MAX(0,TODAY()-B54)))</f>
        <v/>
      </c>
      <c r="O54" s="12">
        <f>IF(H54="","",IFERROR(VLOOKUP(H54,'Parámetros'!$D$4:$E$7,2,FALSE),""))</f>
        <v/>
      </c>
      <c r="P54" s="23">
        <f>IF(OR(B54="",J54=""),"",IF(AND(M54&lt;&gt;"",M54&lt;B54),"REVISAR: fecha de cierre",IF(AND(L54&lt;&gt;"",L54&lt;B54),"REVISAR: fecha compromiso",IF(J54="Concluida",IF(M54="","REVISAR: falta fecha de cierre","Cerrada"),IF(J54="No realizada","REVISAR: prueba no realizada",IF(H54="Alta","ATENCIÓN: severidad alta",IF(AND(L54&lt;&gt;"",L54&lt;TODAY()),"VENCIDA: revisar compromiso",IF(N54&gt;='Parámetros'!$B$5,"ATENCIÓN: plazo crítico",IF(N54&gt;='Parámetros'!$B$4,"REVISAR: plazo preventivo",IF(AND(K54&lt;&gt;"",K54&gt;='Parámetros'!$B$6),"REVISAR: autorización","En plazo"))))))))))</f>
        <v/>
      </c>
      <c r="Q54" s="18" t="n"/>
    </row>
    <row r="55" ht="34" customHeight="1">
      <c r="A55" s="18" t="n"/>
      <c r="B55" s="19" t="n"/>
      <c r="C55" s="18" t="n"/>
      <c r="D55" s="18" t="n"/>
      <c r="E55" s="18" t="n"/>
      <c r="F55" s="18" t="n"/>
      <c r="G55" s="18" t="n"/>
      <c r="H55" s="20" t="n"/>
      <c r="I55" s="18" t="n"/>
      <c r="J55" s="20" t="n"/>
      <c r="K55" s="21" t="n"/>
      <c r="L55" s="19" t="n"/>
      <c r="M55" s="19" t="n"/>
      <c r="N55" s="8">
        <f>IF(OR(B55="",J55=""),"",IF(J55="Concluida",IF(M55="","",MAX(0,M55-B55)),MAX(0,TODAY()-B55)))</f>
        <v/>
      </c>
      <c r="O55" s="8">
        <f>IF(H55="","",IFERROR(VLOOKUP(H55,'Parámetros'!$D$4:$E$7,2,FALSE),""))</f>
        <v/>
      </c>
      <c r="P55" s="22">
        <f>IF(OR(B55="",J55=""),"",IF(AND(M55&lt;&gt;"",M55&lt;B55),"REVISAR: fecha de cierre",IF(AND(L55&lt;&gt;"",L55&lt;B55),"REVISAR: fecha compromiso",IF(J55="Concluida",IF(M55="","REVISAR: falta fecha de cierre","Cerrada"),IF(J55="No realizada","REVISAR: prueba no realizada",IF(H55="Alta","ATENCIÓN: severidad alta",IF(AND(L55&lt;&gt;"",L55&lt;TODAY()),"VENCIDA: revisar compromiso",IF(N55&gt;='Parámetros'!$B$5,"ATENCIÓN: plazo crítico",IF(N55&gt;='Parámetros'!$B$4,"REVISAR: plazo preventivo",IF(AND(K55&lt;&gt;"",K55&gt;='Parámetros'!$B$6),"REVISAR: autorización","En plazo"))))))))))</f>
        <v/>
      </c>
      <c r="Q55" s="18" t="n"/>
    </row>
    <row r="56" ht="34" customHeight="1">
      <c r="A56" s="18" t="n"/>
      <c r="B56" s="19" t="n"/>
      <c r="C56" s="18" t="n"/>
      <c r="D56" s="18" t="n"/>
      <c r="E56" s="18" t="n"/>
      <c r="F56" s="18" t="n"/>
      <c r="G56" s="18" t="n"/>
      <c r="H56" s="20" t="n"/>
      <c r="I56" s="18" t="n"/>
      <c r="J56" s="20" t="n"/>
      <c r="K56" s="21" t="n"/>
      <c r="L56" s="19" t="n"/>
      <c r="M56" s="19" t="n"/>
      <c r="N56" s="12">
        <f>IF(OR(B56="",J56=""),"",IF(J56="Concluida",IF(M56="","",MAX(0,M56-B56)),MAX(0,TODAY()-B56)))</f>
        <v/>
      </c>
      <c r="O56" s="12">
        <f>IF(H56="","",IFERROR(VLOOKUP(H56,'Parámetros'!$D$4:$E$7,2,FALSE),""))</f>
        <v/>
      </c>
      <c r="P56" s="23">
        <f>IF(OR(B56="",J56=""),"",IF(AND(M56&lt;&gt;"",M56&lt;B56),"REVISAR: fecha de cierre",IF(AND(L56&lt;&gt;"",L56&lt;B56),"REVISAR: fecha compromiso",IF(J56="Concluida",IF(M56="","REVISAR: falta fecha de cierre","Cerrada"),IF(J56="No realizada","REVISAR: prueba no realizada",IF(H56="Alta","ATENCIÓN: severidad alta",IF(AND(L56&lt;&gt;"",L56&lt;TODAY()),"VENCIDA: revisar compromiso",IF(N56&gt;='Parámetros'!$B$5,"ATENCIÓN: plazo crítico",IF(N56&gt;='Parámetros'!$B$4,"REVISAR: plazo preventivo",IF(AND(K56&lt;&gt;"",K56&gt;='Parámetros'!$B$6),"REVISAR: autorización","En plazo"))))))))))</f>
        <v/>
      </c>
      <c r="Q56" s="18" t="n"/>
    </row>
    <row r="57" ht="34" customHeight="1">
      <c r="A57" s="18" t="n"/>
      <c r="B57" s="19" t="n"/>
      <c r="C57" s="18" t="n"/>
      <c r="D57" s="18" t="n"/>
      <c r="E57" s="18" t="n"/>
      <c r="F57" s="18" t="n"/>
      <c r="G57" s="18" t="n"/>
      <c r="H57" s="20" t="n"/>
      <c r="I57" s="18" t="n"/>
      <c r="J57" s="20" t="n"/>
      <c r="K57" s="21" t="n"/>
      <c r="L57" s="19" t="n"/>
      <c r="M57" s="19" t="n"/>
      <c r="N57" s="8">
        <f>IF(OR(B57="",J57=""),"",IF(J57="Concluida",IF(M57="","",MAX(0,M57-B57)),MAX(0,TODAY()-B57)))</f>
        <v/>
      </c>
      <c r="O57" s="8">
        <f>IF(H57="","",IFERROR(VLOOKUP(H57,'Parámetros'!$D$4:$E$7,2,FALSE),""))</f>
        <v/>
      </c>
      <c r="P57" s="22">
        <f>IF(OR(B57="",J57=""),"",IF(AND(M57&lt;&gt;"",M57&lt;B57),"REVISAR: fecha de cierre",IF(AND(L57&lt;&gt;"",L57&lt;B57),"REVISAR: fecha compromiso",IF(J57="Concluida",IF(M57="","REVISAR: falta fecha de cierre","Cerrada"),IF(J57="No realizada","REVISAR: prueba no realizada",IF(H57="Alta","ATENCIÓN: severidad alta",IF(AND(L57&lt;&gt;"",L57&lt;TODAY()),"VENCIDA: revisar compromiso",IF(N57&gt;='Parámetros'!$B$5,"ATENCIÓN: plazo crítico",IF(N57&gt;='Parámetros'!$B$4,"REVISAR: plazo preventivo",IF(AND(K57&lt;&gt;"",K57&gt;='Parámetros'!$B$6),"REVISAR: autorización","En plazo"))))))))))</f>
        <v/>
      </c>
      <c r="Q57" s="18" t="n"/>
    </row>
    <row r="58" ht="34" customHeight="1">
      <c r="A58" s="18" t="n"/>
      <c r="B58" s="19" t="n"/>
      <c r="C58" s="18" t="n"/>
      <c r="D58" s="18" t="n"/>
      <c r="E58" s="18" t="n"/>
      <c r="F58" s="18" t="n"/>
      <c r="G58" s="18" t="n"/>
      <c r="H58" s="20" t="n"/>
      <c r="I58" s="18" t="n"/>
      <c r="J58" s="20" t="n"/>
      <c r="K58" s="21" t="n"/>
      <c r="L58" s="19" t="n"/>
      <c r="M58" s="19" t="n"/>
      <c r="N58" s="12">
        <f>IF(OR(B58="",J58=""),"",IF(J58="Concluida",IF(M58="","",MAX(0,M58-B58)),MAX(0,TODAY()-B58)))</f>
        <v/>
      </c>
      <c r="O58" s="12">
        <f>IF(H58="","",IFERROR(VLOOKUP(H58,'Parámetros'!$D$4:$E$7,2,FALSE),""))</f>
        <v/>
      </c>
      <c r="P58" s="23">
        <f>IF(OR(B58="",J58=""),"",IF(AND(M58&lt;&gt;"",M58&lt;B58),"REVISAR: fecha de cierre",IF(AND(L58&lt;&gt;"",L58&lt;B58),"REVISAR: fecha compromiso",IF(J58="Concluida",IF(M58="","REVISAR: falta fecha de cierre","Cerrada"),IF(J58="No realizada","REVISAR: prueba no realizada",IF(H58="Alta","ATENCIÓN: severidad alta",IF(AND(L58&lt;&gt;"",L58&lt;TODAY()),"VENCIDA: revisar compromiso",IF(N58&gt;='Parámetros'!$B$5,"ATENCIÓN: plazo crítico",IF(N58&gt;='Parámetros'!$B$4,"REVISAR: plazo preventivo",IF(AND(K58&lt;&gt;"",K58&gt;='Parámetros'!$B$6),"REVISAR: autorización","En plazo"))))))))))</f>
        <v/>
      </c>
      <c r="Q58" s="18" t="n"/>
    </row>
    <row r="59" ht="34" customHeight="1">
      <c r="A59" s="18" t="n"/>
      <c r="B59" s="19" t="n"/>
      <c r="C59" s="18" t="n"/>
      <c r="D59" s="18" t="n"/>
      <c r="E59" s="18" t="n"/>
      <c r="F59" s="18" t="n"/>
      <c r="G59" s="18" t="n"/>
      <c r="H59" s="20" t="n"/>
      <c r="I59" s="18" t="n"/>
      <c r="J59" s="20" t="n"/>
      <c r="K59" s="21" t="n"/>
      <c r="L59" s="19" t="n"/>
      <c r="M59" s="19" t="n"/>
      <c r="N59" s="8">
        <f>IF(OR(B59="",J59=""),"",IF(J59="Concluida",IF(M59="","",MAX(0,M59-B59)),MAX(0,TODAY()-B59)))</f>
        <v/>
      </c>
      <c r="O59" s="8">
        <f>IF(H59="","",IFERROR(VLOOKUP(H59,'Parámetros'!$D$4:$E$7,2,FALSE),""))</f>
        <v/>
      </c>
      <c r="P59" s="22">
        <f>IF(OR(B59="",J59=""),"",IF(AND(M59&lt;&gt;"",M59&lt;B59),"REVISAR: fecha de cierre",IF(AND(L59&lt;&gt;"",L59&lt;B59),"REVISAR: fecha compromiso",IF(J59="Concluida",IF(M59="","REVISAR: falta fecha de cierre","Cerrada"),IF(J59="No realizada","REVISAR: prueba no realizada",IF(H59="Alta","ATENCIÓN: severidad alta",IF(AND(L59&lt;&gt;"",L59&lt;TODAY()),"VENCIDA: revisar compromiso",IF(N59&gt;='Parámetros'!$B$5,"ATENCIÓN: plazo crítico",IF(N59&gt;='Parámetros'!$B$4,"REVISAR: plazo preventivo",IF(AND(K59&lt;&gt;"",K59&gt;='Parámetros'!$B$6),"REVISAR: autorización","En plazo"))))))))))</f>
        <v/>
      </c>
      <c r="Q59" s="18" t="n"/>
    </row>
    <row r="60" ht="34" customHeight="1">
      <c r="A60" s="18" t="n"/>
      <c r="B60" s="19" t="n"/>
      <c r="C60" s="18" t="n"/>
      <c r="D60" s="18" t="n"/>
      <c r="E60" s="18" t="n"/>
      <c r="F60" s="18" t="n"/>
      <c r="G60" s="18" t="n"/>
      <c r="H60" s="20" t="n"/>
      <c r="I60" s="18" t="n"/>
      <c r="J60" s="20" t="n"/>
      <c r="K60" s="21" t="n"/>
      <c r="L60" s="19" t="n"/>
      <c r="M60" s="19" t="n"/>
      <c r="N60" s="12">
        <f>IF(OR(B60="",J60=""),"",IF(J60="Concluida",IF(M60="","",MAX(0,M60-B60)),MAX(0,TODAY()-B60)))</f>
        <v/>
      </c>
      <c r="O60" s="12">
        <f>IF(H60="","",IFERROR(VLOOKUP(H60,'Parámetros'!$D$4:$E$7,2,FALSE),""))</f>
        <v/>
      </c>
      <c r="P60" s="23">
        <f>IF(OR(B60="",J60=""),"",IF(AND(M60&lt;&gt;"",M60&lt;B60),"REVISAR: fecha de cierre",IF(AND(L60&lt;&gt;"",L60&lt;B60),"REVISAR: fecha compromiso",IF(J60="Concluida",IF(M60="","REVISAR: falta fecha de cierre","Cerrada"),IF(J60="No realizada","REVISAR: prueba no realizada",IF(H60="Alta","ATENCIÓN: severidad alta",IF(AND(L60&lt;&gt;"",L60&lt;TODAY()),"VENCIDA: revisar compromiso",IF(N60&gt;='Parámetros'!$B$5,"ATENCIÓN: plazo crítico",IF(N60&gt;='Parámetros'!$B$4,"REVISAR: plazo preventivo",IF(AND(K60&lt;&gt;"",K60&gt;='Parámetros'!$B$6),"REVISAR: autorización","En plazo"))))))))))</f>
        <v/>
      </c>
      <c r="Q60" s="18" t="n"/>
    </row>
    <row r="61" ht="34" customHeight="1">
      <c r="A61" s="18" t="n"/>
      <c r="B61" s="19" t="n"/>
      <c r="C61" s="18" t="n"/>
      <c r="D61" s="18" t="n"/>
      <c r="E61" s="18" t="n"/>
      <c r="F61" s="18" t="n"/>
      <c r="G61" s="18" t="n"/>
      <c r="H61" s="20" t="n"/>
      <c r="I61" s="18" t="n"/>
      <c r="J61" s="20" t="n"/>
      <c r="K61" s="21" t="n"/>
      <c r="L61" s="19" t="n"/>
      <c r="M61" s="19" t="n"/>
      <c r="N61" s="8">
        <f>IF(OR(B61="",J61=""),"",IF(J61="Concluida",IF(M61="","",MAX(0,M61-B61)),MAX(0,TODAY()-B61)))</f>
        <v/>
      </c>
      <c r="O61" s="8">
        <f>IF(H61="","",IFERROR(VLOOKUP(H61,'Parámetros'!$D$4:$E$7,2,FALSE),""))</f>
        <v/>
      </c>
      <c r="P61" s="22">
        <f>IF(OR(B61="",J61=""),"",IF(AND(M61&lt;&gt;"",M61&lt;B61),"REVISAR: fecha de cierre",IF(AND(L61&lt;&gt;"",L61&lt;B61),"REVISAR: fecha compromiso",IF(J61="Concluida",IF(M61="","REVISAR: falta fecha de cierre","Cerrada"),IF(J61="No realizada","REVISAR: prueba no realizada",IF(H61="Alta","ATENCIÓN: severidad alta",IF(AND(L61&lt;&gt;"",L61&lt;TODAY()),"VENCIDA: revisar compromiso",IF(N61&gt;='Parámetros'!$B$5,"ATENCIÓN: plazo crítico",IF(N61&gt;='Parámetros'!$B$4,"REVISAR: plazo preventivo",IF(AND(K61&lt;&gt;"",K61&gt;='Parámetros'!$B$6),"REVISAR: autorización","En plazo"))))))))))</f>
        <v/>
      </c>
      <c r="Q61" s="18" t="n"/>
    </row>
    <row r="62" ht="34" customHeight="1">
      <c r="A62" s="18" t="n"/>
      <c r="B62" s="19" t="n"/>
      <c r="C62" s="18" t="n"/>
      <c r="D62" s="18" t="n"/>
      <c r="E62" s="18" t="n"/>
      <c r="F62" s="18" t="n"/>
      <c r="G62" s="18" t="n"/>
      <c r="H62" s="20" t="n"/>
      <c r="I62" s="18" t="n"/>
      <c r="J62" s="20" t="n"/>
      <c r="K62" s="21" t="n"/>
      <c r="L62" s="19" t="n"/>
      <c r="M62" s="19" t="n"/>
      <c r="N62" s="12">
        <f>IF(OR(B62="",J62=""),"",IF(J62="Concluida",IF(M62="","",MAX(0,M62-B62)),MAX(0,TODAY()-B62)))</f>
        <v/>
      </c>
      <c r="O62" s="12">
        <f>IF(H62="","",IFERROR(VLOOKUP(H62,'Parámetros'!$D$4:$E$7,2,FALSE),""))</f>
        <v/>
      </c>
      <c r="P62" s="23">
        <f>IF(OR(B62="",J62=""),"",IF(AND(M62&lt;&gt;"",M62&lt;B62),"REVISAR: fecha de cierre",IF(AND(L62&lt;&gt;"",L62&lt;B62),"REVISAR: fecha compromiso",IF(J62="Concluida",IF(M62="","REVISAR: falta fecha de cierre","Cerrada"),IF(J62="No realizada","REVISAR: prueba no realizada",IF(H62="Alta","ATENCIÓN: severidad alta",IF(AND(L62&lt;&gt;"",L62&lt;TODAY()),"VENCIDA: revisar compromiso",IF(N62&gt;='Parámetros'!$B$5,"ATENCIÓN: plazo crítico",IF(N62&gt;='Parámetros'!$B$4,"REVISAR: plazo preventivo",IF(AND(K62&lt;&gt;"",K62&gt;='Parámetros'!$B$6),"REVISAR: autorización","En plazo"))))))))))</f>
        <v/>
      </c>
      <c r="Q62" s="18" t="n"/>
    </row>
    <row r="63" ht="34" customHeight="1">
      <c r="A63" s="18" t="n"/>
      <c r="B63" s="19" t="n"/>
      <c r="C63" s="18" t="n"/>
      <c r="D63" s="18" t="n"/>
      <c r="E63" s="18" t="n"/>
      <c r="F63" s="18" t="n"/>
      <c r="G63" s="18" t="n"/>
      <c r="H63" s="20" t="n"/>
      <c r="I63" s="18" t="n"/>
      <c r="J63" s="20" t="n"/>
      <c r="K63" s="21" t="n"/>
      <c r="L63" s="19" t="n"/>
      <c r="M63" s="19" t="n"/>
      <c r="N63" s="8">
        <f>IF(OR(B63="",J63=""),"",IF(J63="Concluida",IF(M63="","",MAX(0,M63-B63)),MAX(0,TODAY()-B63)))</f>
        <v/>
      </c>
      <c r="O63" s="8">
        <f>IF(H63="","",IFERROR(VLOOKUP(H63,'Parámetros'!$D$4:$E$7,2,FALSE),""))</f>
        <v/>
      </c>
      <c r="P63" s="22">
        <f>IF(OR(B63="",J63=""),"",IF(AND(M63&lt;&gt;"",M63&lt;B63),"REVISAR: fecha de cierre",IF(AND(L63&lt;&gt;"",L63&lt;B63),"REVISAR: fecha compromiso",IF(J63="Concluida",IF(M63="","REVISAR: falta fecha de cierre","Cerrada"),IF(J63="No realizada","REVISAR: prueba no realizada",IF(H63="Alta","ATENCIÓN: severidad alta",IF(AND(L63&lt;&gt;"",L63&lt;TODAY()),"VENCIDA: revisar compromiso",IF(N63&gt;='Parámetros'!$B$5,"ATENCIÓN: plazo crítico",IF(N63&gt;='Parámetros'!$B$4,"REVISAR: plazo preventivo",IF(AND(K63&lt;&gt;"",K63&gt;='Parámetros'!$B$6),"REVISAR: autorización","En plazo"))))))))))</f>
        <v/>
      </c>
      <c r="Q63" s="18" t="n"/>
    </row>
    <row r="64" ht="34" customHeight="1">
      <c r="A64" s="18" t="n"/>
      <c r="B64" s="19" t="n"/>
      <c r="C64" s="18" t="n"/>
      <c r="D64" s="18" t="n"/>
      <c r="E64" s="18" t="n"/>
      <c r="F64" s="18" t="n"/>
      <c r="G64" s="18" t="n"/>
      <c r="H64" s="20" t="n"/>
      <c r="I64" s="18" t="n"/>
      <c r="J64" s="20" t="n"/>
      <c r="K64" s="21" t="n"/>
      <c r="L64" s="19" t="n"/>
      <c r="M64" s="19" t="n"/>
      <c r="N64" s="12">
        <f>IF(OR(B64="",J64=""),"",IF(J64="Concluida",IF(M64="","",MAX(0,M64-B64)),MAX(0,TODAY()-B64)))</f>
        <v/>
      </c>
      <c r="O64" s="12">
        <f>IF(H64="","",IFERROR(VLOOKUP(H64,'Parámetros'!$D$4:$E$7,2,FALSE),""))</f>
        <v/>
      </c>
      <c r="P64" s="23">
        <f>IF(OR(B64="",J64=""),"",IF(AND(M64&lt;&gt;"",M64&lt;B64),"REVISAR: fecha de cierre",IF(AND(L64&lt;&gt;"",L64&lt;B64),"REVISAR: fecha compromiso",IF(J64="Concluida",IF(M64="","REVISAR: falta fecha de cierre","Cerrada"),IF(J64="No realizada","REVISAR: prueba no realizada",IF(H64="Alta","ATENCIÓN: severidad alta",IF(AND(L64&lt;&gt;"",L64&lt;TODAY()),"VENCIDA: revisar compromiso",IF(N64&gt;='Parámetros'!$B$5,"ATENCIÓN: plazo crítico",IF(N64&gt;='Parámetros'!$B$4,"REVISAR: plazo preventivo",IF(AND(K64&lt;&gt;"",K64&gt;='Parámetros'!$B$6),"REVISAR: autorización","En plazo"))))))))))</f>
        <v/>
      </c>
      <c r="Q64" s="18" t="n"/>
    </row>
    <row r="65" ht="34" customHeight="1">
      <c r="A65" s="18" t="n"/>
      <c r="B65" s="19" t="n"/>
      <c r="C65" s="18" t="n"/>
      <c r="D65" s="18" t="n"/>
      <c r="E65" s="18" t="n"/>
      <c r="F65" s="18" t="n"/>
      <c r="G65" s="18" t="n"/>
      <c r="H65" s="20" t="n"/>
      <c r="I65" s="18" t="n"/>
      <c r="J65" s="20" t="n"/>
      <c r="K65" s="21" t="n"/>
      <c r="L65" s="19" t="n"/>
      <c r="M65" s="19" t="n"/>
      <c r="N65" s="8">
        <f>IF(OR(B65="",J65=""),"",IF(J65="Concluida",IF(M65="","",MAX(0,M65-B65)),MAX(0,TODAY()-B65)))</f>
        <v/>
      </c>
      <c r="O65" s="8">
        <f>IF(H65="","",IFERROR(VLOOKUP(H65,'Parámetros'!$D$4:$E$7,2,FALSE),""))</f>
        <v/>
      </c>
      <c r="P65" s="22">
        <f>IF(OR(B65="",J65=""),"",IF(AND(M65&lt;&gt;"",M65&lt;B65),"REVISAR: fecha de cierre",IF(AND(L65&lt;&gt;"",L65&lt;B65),"REVISAR: fecha compromiso",IF(J65="Concluida",IF(M65="","REVISAR: falta fecha de cierre","Cerrada"),IF(J65="No realizada","REVISAR: prueba no realizada",IF(H65="Alta","ATENCIÓN: severidad alta",IF(AND(L65&lt;&gt;"",L65&lt;TODAY()),"VENCIDA: revisar compromiso",IF(N65&gt;='Parámetros'!$B$5,"ATENCIÓN: plazo crítico",IF(N65&gt;='Parámetros'!$B$4,"REVISAR: plazo preventivo",IF(AND(K65&lt;&gt;"",K65&gt;='Parámetros'!$B$6),"REVISAR: autorización","En plazo"))))))))))</f>
        <v/>
      </c>
      <c r="Q65" s="18" t="n"/>
    </row>
    <row r="66" ht="34" customHeight="1">
      <c r="A66" s="18" t="n"/>
      <c r="B66" s="19" t="n"/>
      <c r="C66" s="18" t="n"/>
      <c r="D66" s="18" t="n"/>
      <c r="E66" s="18" t="n"/>
      <c r="F66" s="18" t="n"/>
      <c r="G66" s="18" t="n"/>
      <c r="H66" s="20" t="n"/>
      <c r="I66" s="18" t="n"/>
      <c r="J66" s="20" t="n"/>
      <c r="K66" s="21" t="n"/>
      <c r="L66" s="19" t="n"/>
      <c r="M66" s="19" t="n"/>
      <c r="N66" s="12">
        <f>IF(OR(B66="",J66=""),"",IF(J66="Concluida",IF(M66="","",MAX(0,M66-B66)),MAX(0,TODAY()-B66)))</f>
        <v/>
      </c>
      <c r="O66" s="12">
        <f>IF(H66="","",IFERROR(VLOOKUP(H66,'Parámetros'!$D$4:$E$7,2,FALSE),""))</f>
        <v/>
      </c>
      <c r="P66" s="23">
        <f>IF(OR(B66="",J66=""),"",IF(AND(M66&lt;&gt;"",M66&lt;B66),"REVISAR: fecha de cierre",IF(AND(L66&lt;&gt;"",L66&lt;B66),"REVISAR: fecha compromiso",IF(J66="Concluida",IF(M66="","REVISAR: falta fecha de cierre","Cerrada"),IF(J66="No realizada","REVISAR: prueba no realizada",IF(H66="Alta","ATENCIÓN: severidad alta",IF(AND(L66&lt;&gt;"",L66&lt;TODAY()),"VENCIDA: revisar compromiso",IF(N66&gt;='Parámetros'!$B$5,"ATENCIÓN: plazo crítico",IF(N66&gt;='Parámetros'!$B$4,"REVISAR: plazo preventivo",IF(AND(K66&lt;&gt;"",K66&gt;='Parámetros'!$B$6),"REVISAR: autorización","En plazo"))))))))))</f>
        <v/>
      </c>
      <c r="Q66" s="18" t="n"/>
    </row>
    <row r="67" ht="34" customHeight="1">
      <c r="A67" s="18" t="n"/>
      <c r="B67" s="19" t="n"/>
      <c r="C67" s="18" t="n"/>
      <c r="D67" s="18" t="n"/>
      <c r="E67" s="18" t="n"/>
      <c r="F67" s="18" t="n"/>
      <c r="G67" s="18" t="n"/>
      <c r="H67" s="20" t="n"/>
      <c r="I67" s="18" t="n"/>
      <c r="J67" s="20" t="n"/>
      <c r="K67" s="21" t="n"/>
      <c r="L67" s="19" t="n"/>
      <c r="M67" s="19" t="n"/>
      <c r="N67" s="8">
        <f>IF(OR(B67="",J67=""),"",IF(J67="Concluida",IF(M67="","",MAX(0,M67-B67)),MAX(0,TODAY()-B67)))</f>
        <v/>
      </c>
      <c r="O67" s="8">
        <f>IF(H67="","",IFERROR(VLOOKUP(H67,'Parámetros'!$D$4:$E$7,2,FALSE),""))</f>
        <v/>
      </c>
      <c r="P67" s="22">
        <f>IF(OR(B67="",J67=""),"",IF(AND(M67&lt;&gt;"",M67&lt;B67),"REVISAR: fecha de cierre",IF(AND(L67&lt;&gt;"",L67&lt;B67),"REVISAR: fecha compromiso",IF(J67="Concluida",IF(M67="","REVISAR: falta fecha de cierre","Cerrada"),IF(J67="No realizada","REVISAR: prueba no realizada",IF(H67="Alta","ATENCIÓN: severidad alta",IF(AND(L67&lt;&gt;"",L67&lt;TODAY()),"VENCIDA: revisar compromiso",IF(N67&gt;='Parámetros'!$B$5,"ATENCIÓN: plazo crítico",IF(N67&gt;='Parámetros'!$B$4,"REVISAR: plazo preventivo",IF(AND(K67&lt;&gt;"",K67&gt;='Parámetros'!$B$6),"REVISAR: autorización","En plazo"))))))))))</f>
        <v/>
      </c>
      <c r="Q67" s="18" t="n"/>
    </row>
    <row r="68" ht="34" customHeight="1">
      <c r="A68" s="18" t="n"/>
      <c r="B68" s="19" t="n"/>
      <c r="C68" s="18" t="n"/>
      <c r="D68" s="18" t="n"/>
      <c r="E68" s="18" t="n"/>
      <c r="F68" s="18" t="n"/>
      <c r="G68" s="18" t="n"/>
      <c r="H68" s="20" t="n"/>
      <c r="I68" s="18" t="n"/>
      <c r="J68" s="20" t="n"/>
      <c r="K68" s="21" t="n"/>
      <c r="L68" s="19" t="n"/>
      <c r="M68" s="19" t="n"/>
      <c r="N68" s="12">
        <f>IF(OR(B68="",J68=""),"",IF(J68="Concluida",IF(M68="","",MAX(0,M68-B68)),MAX(0,TODAY()-B68)))</f>
        <v/>
      </c>
      <c r="O68" s="12">
        <f>IF(H68="","",IFERROR(VLOOKUP(H68,'Parámetros'!$D$4:$E$7,2,FALSE),""))</f>
        <v/>
      </c>
      <c r="P68" s="23">
        <f>IF(OR(B68="",J68=""),"",IF(AND(M68&lt;&gt;"",M68&lt;B68),"REVISAR: fecha de cierre",IF(AND(L68&lt;&gt;"",L68&lt;B68),"REVISAR: fecha compromiso",IF(J68="Concluida",IF(M68="","REVISAR: falta fecha de cierre","Cerrada"),IF(J68="No realizada","REVISAR: prueba no realizada",IF(H68="Alta","ATENCIÓN: severidad alta",IF(AND(L68&lt;&gt;"",L68&lt;TODAY()),"VENCIDA: revisar compromiso",IF(N68&gt;='Parámetros'!$B$5,"ATENCIÓN: plazo crítico",IF(N68&gt;='Parámetros'!$B$4,"REVISAR: plazo preventivo",IF(AND(K68&lt;&gt;"",K68&gt;='Parámetros'!$B$6),"REVISAR: autorización","En plazo"))))))))))</f>
        <v/>
      </c>
      <c r="Q68" s="18" t="n"/>
    </row>
    <row r="69" ht="34" customHeight="1">
      <c r="A69" s="18" t="n"/>
      <c r="B69" s="19" t="n"/>
      <c r="C69" s="18" t="n"/>
      <c r="D69" s="18" t="n"/>
      <c r="E69" s="18" t="n"/>
      <c r="F69" s="18" t="n"/>
      <c r="G69" s="18" t="n"/>
      <c r="H69" s="20" t="n"/>
      <c r="I69" s="18" t="n"/>
      <c r="J69" s="20" t="n"/>
      <c r="K69" s="21" t="n"/>
      <c r="L69" s="19" t="n"/>
      <c r="M69" s="19" t="n"/>
      <c r="N69" s="8">
        <f>IF(OR(B69="",J69=""),"",IF(J69="Concluida",IF(M69="","",MAX(0,M69-B69)),MAX(0,TODAY()-B69)))</f>
        <v/>
      </c>
      <c r="O69" s="8">
        <f>IF(H69="","",IFERROR(VLOOKUP(H69,'Parámetros'!$D$4:$E$7,2,FALSE),""))</f>
        <v/>
      </c>
      <c r="P69" s="22">
        <f>IF(OR(B69="",J69=""),"",IF(AND(M69&lt;&gt;"",M69&lt;B69),"REVISAR: fecha de cierre",IF(AND(L69&lt;&gt;"",L69&lt;B69),"REVISAR: fecha compromiso",IF(J69="Concluida",IF(M69="","REVISAR: falta fecha de cierre","Cerrada"),IF(J69="No realizada","REVISAR: prueba no realizada",IF(H69="Alta","ATENCIÓN: severidad alta",IF(AND(L69&lt;&gt;"",L69&lt;TODAY()),"VENCIDA: revisar compromiso",IF(N69&gt;='Parámetros'!$B$5,"ATENCIÓN: plazo crítico",IF(N69&gt;='Parámetros'!$B$4,"REVISAR: plazo preventivo",IF(AND(K69&lt;&gt;"",K69&gt;='Parámetros'!$B$6),"REVISAR: autorización","En plazo"))))))))))</f>
        <v/>
      </c>
      <c r="Q69" s="18" t="n"/>
    </row>
    <row r="70" ht="34" customHeight="1">
      <c r="A70" s="18" t="n"/>
      <c r="B70" s="19" t="n"/>
      <c r="C70" s="18" t="n"/>
      <c r="D70" s="18" t="n"/>
      <c r="E70" s="18" t="n"/>
      <c r="F70" s="18" t="n"/>
      <c r="G70" s="18" t="n"/>
      <c r="H70" s="20" t="n"/>
      <c r="I70" s="18" t="n"/>
      <c r="J70" s="20" t="n"/>
      <c r="K70" s="21" t="n"/>
      <c r="L70" s="19" t="n"/>
      <c r="M70" s="19" t="n"/>
      <c r="N70" s="12">
        <f>IF(OR(B70="",J70=""),"",IF(J70="Concluida",IF(M70="","",MAX(0,M70-B70)),MAX(0,TODAY()-B70)))</f>
        <v/>
      </c>
      <c r="O70" s="12">
        <f>IF(H70="","",IFERROR(VLOOKUP(H70,'Parámetros'!$D$4:$E$7,2,FALSE),""))</f>
        <v/>
      </c>
      <c r="P70" s="23">
        <f>IF(OR(B70="",J70=""),"",IF(AND(M70&lt;&gt;"",M70&lt;B70),"REVISAR: fecha de cierre",IF(AND(L70&lt;&gt;"",L70&lt;B70),"REVISAR: fecha compromiso",IF(J70="Concluida",IF(M70="","REVISAR: falta fecha de cierre","Cerrada"),IF(J70="No realizada","REVISAR: prueba no realizada",IF(H70="Alta","ATENCIÓN: severidad alta",IF(AND(L70&lt;&gt;"",L70&lt;TODAY()),"VENCIDA: revisar compromiso",IF(N70&gt;='Parámetros'!$B$5,"ATENCIÓN: plazo crítico",IF(N70&gt;='Parámetros'!$B$4,"REVISAR: plazo preventivo",IF(AND(K70&lt;&gt;"",K70&gt;='Parámetros'!$B$6),"REVISAR: autorización","En plazo"))))))))))</f>
        <v/>
      </c>
      <c r="Q70" s="18" t="n"/>
    </row>
    <row r="71" ht="34" customHeight="1">
      <c r="A71" s="18" t="n"/>
      <c r="B71" s="19" t="n"/>
      <c r="C71" s="18" t="n"/>
      <c r="D71" s="18" t="n"/>
      <c r="E71" s="18" t="n"/>
      <c r="F71" s="18" t="n"/>
      <c r="G71" s="18" t="n"/>
      <c r="H71" s="20" t="n"/>
      <c r="I71" s="18" t="n"/>
      <c r="J71" s="20" t="n"/>
      <c r="K71" s="21" t="n"/>
      <c r="L71" s="19" t="n"/>
      <c r="M71" s="19" t="n"/>
      <c r="N71" s="8">
        <f>IF(OR(B71="",J71=""),"",IF(J71="Concluida",IF(M71="","",MAX(0,M71-B71)),MAX(0,TODAY()-B71)))</f>
        <v/>
      </c>
      <c r="O71" s="8">
        <f>IF(H71="","",IFERROR(VLOOKUP(H71,'Parámetros'!$D$4:$E$7,2,FALSE),""))</f>
        <v/>
      </c>
      <c r="P71" s="22">
        <f>IF(OR(B71="",J71=""),"",IF(AND(M71&lt;&gt;"",M71&lt;B71),"REVISAR: fecha de cierre",IF(AND(L71&lt;&gt;"",L71&lt;B71),"REVISAR: fecha compromiso",IF(J71="Concluida",IF(M71="","REVISAR: falta fecha de cierre","Cerrada"),IF(J71="No realizada","REVISAR: prueba no realizada",IF(H71="Alta","ATENCIÓN: severidad alta",IF(AND(L71&lt;&gt;"",L71&lt;TODAY()),"VENCIDA: revisar compromiso",IF(N71&gt;='Parámetros'!$B$5,"ATENCIÓN: plazo crítico",IF(N71&gt;='Parámetros'!$B$4,"REVISAR: plazo preventivo",IF(AND(K71&lt;&gt;"",K71&gt;='Parámetros'!$B$6),"REVISAR: autorización","En plazo"))))))))))</f>
        <v/>
      </c>
      <c r="Q71" s="18" t="n"/>
    </row>
    <row r="72" ht="34" customHeight="1">
      <c r="A72" s="18" t="n"/>
      <c r="B72" s="19" t="n"/>
      <c r="C72" s="18" t="n"/>
      <c r="D72" s="18" t="n"/>
      <c r="E72" s="18" t="n"/>
      <c r="F72" s="18" t="n"/>
      <c r="G72" s="18" t="n"/>
      <c r="H72" s="20" t="n"/>
      <c r="I72" s="18" t="n"/>
      <c r="J72" s="20" t="n"/>
      <c r="K72" s="21" t="n"/>
      <c r="L72" s="19" t="n"/>
      <c r="M72" s="19" t="n"/>
      <c r="N72" s="12">
        <f>IF(OR(B72="",J72=""),"",IF(J72="Concluida",IF(M72="","",MAX(0,M72-B72)),MAX(0,TODAY()-B72)))</f>
        <v/>
      </c>
      <c r="O72" s="12">
        <f>IF(H72="","",IFERROR(VLOOKUP(H72,'Parámetros'!$D$4:$E$7,2,FALSE),""))</f>
        <v/>
      </c>
      <c r="P72" s="23">
        <f>IF(OR(B72="",J72=""),"",IF(AND(M72&lt;&gt;"",M72&lt;B72),"REVISAR: fecha de cierre",IF(AND(L72&lt;&gt;"",L72&lt;B72),"REVISAR: fecha compromiso",IF(J72="Concluida",IF(M72="","REVISAR: falta fecha de cierre","Cerrada"),IF(J72="No realizada","REVISAR: prueba no realizada",IF(H72="Alta","ATENCIÓN: severidad alta",IF(AND(L72&lt;&gt;"",L72&lt;TODAY()),"VENCIDA: revisar compromiso",IF(N72&gt;='Parámetros'!$B$5,"ATENCIÓN: plazo crítico",IF(N72&gt;='Parámetros'!$B$4,"REVISAR: plazo preventivo",IF(AND(K72&lt;&gt;"",K72&gt;='Parámetros'!$B$6),"REVISAR: autorización","En plazo"))))))))))</f>
        <v/>
      </c>
      <c r="Q72" s="18" t="n"/>
    </row>
    <row r="73" ht="34" customHeight="1">
      <c r="A73" s="18" t="n"/>
      <c r="B73" s="19" t="n"/>
      <c r="C73" s="18" t="n"/>
      <c r="D73" s="18" t="n"/>
      <c r="E73" s="18" t="n"/>
      <c r="F73" s="18" t="n"/>
      <c r="G73" s="18" t="n"/>
      <c r="H73" s="20" t="n"/>
      <c r="I73" s="18" t="n"/>
      <c r="J73" s="20" t="n"/>
      <c r="K73" s="21" t="n"/>
      <c r="L73" s="19" t="n"/>
      <c r="M73" s="19" t="n"/>
      <c r="N73" s="8">
        <f>IF(OR(B73="",J73=""),"",IF(J73="Concluida",IF(M73="","",MAX(0,M73-B73)),MAX(0,TODAY()-B73)))</f>
        <v/>
      </c>
      <c r="O73" s="8">
        <f>IF(H73="","",IFERROR(VLOOKUP(H73,'Parámetros'!$D$4:$E$7,2,FALSE),""))</f>
        <v/>
      </c>
      <c r="P73" s="22">
        <f>IF(OR(B73="",J73=""),"",IF(AND(M73&lt;&gt;"",M73&lt;B73),"REVISAR: fecha de cierre",IF(AND(L73&lt;&gt;"",L73&lt;B73),"REVISAR: fecha compromiso",IF(J73="Concluida",IF(M73="","REVISAR: falta fecha de cierre","Cerrada"),IF(J73="No realizada","REVISAR: prueba no realizada",IF(H73="Alta","ATENCIÓN: severidad alta",IF(AND(L73&lt;&gt;"",L73&lt;TODAY()),"VENCIDA: revisar compromiso",IF(N73&gt;='Parámetros'!$B$5,"ATENCIÓN: plazo crítico",IF(N73&gt;='Parámetros'!$B$4,"REVISAR: plazo preventivo",IF(AND(K73&lt;&gt;"",K73&gt;='Parámetros'!$B$6),"REVISAR: autorización","En plazo"))))))))))</f>
        <v/>
      </c>
      <c r="Q73" s="18" t="n"/>
    </row>
    <row r="74" ht="34" customHeight="1">
      <c r="A74" s="18" t="n"/>
      <c r="B74" s="19" t="n"/>
      <c r="C74" s="18" t="n"/>
      <c r="D74" s="18" t="n"/>
      <c r="E74" s="18" t="n"/>
      <c r="F74" s="18" t="n"/>
      <c r="G74" s="18" t="n"/>
      <c r="H74" s="20" t="n"/>
      <c r="I74" s="18" t="n"/>
      <c r="J74" s="20" t="n"/>
      <c r="K74" s="21" t="n"/>
      <c r="L74" s="19" t="n"/>
      <c r="M74" s="19" t="n"/>
      <c r="N74" s="12">
        <f>IF(OR(B74="",J74=""),"",IF(J74="Concluida",IF(M74="","",MAX(0,M74-B74)),MAX(0,TODAY()-B74)))</f>
        <v/>
      </c>
      <c r="O74" s="12">
        <f>IF(H74="","",IFERROR(VLOOKUP(H74,'Parámetros'!$D$4:$E$7,2,FALSE),""))</f>
        <v/>
      </c>
      <c r="P74" s="23">
        <f>IF(OR(B74="",J74=""),"",IF(AND(M74&lt;&gt;"",M74&lt;B74),"REVISAR: fecha de cierre",IF(AND(L74&lt;&gt;"",L74&lt;B74),"REVISAR: fecha compromiso",IF(J74="Concluida",IF(M74="","REVISAR: falta fecha de cierre","Cerrada"),IF(J74="No realizada","REVISAR: prueba no realizada",IF(H74="Alta","ATENCIÓN: severidad alta",IF(AND(L74&lt;&gt;"",L74&lt;TODAY()),"VENCIDA: revisar compromiso",IF(N74&gt;='Parámetros'!$B$5,"ATENCIÓN: plazo crítico",IF(N74&gt;='Parámetros'!$B$4,"REVISAR: plazo preventivo",IF(AND(K74&lt;&gt;"",K74&gt;='Parámetros'!$B$6),"REVISAR: autorización","En plazo"))))))))))</f>
        <v/>
      </c>
      <c r="Q74" s="18" t="n"/>
    </row>
    <row r="75" ht="34" customHeight="1">
      <c r="A75" s="18" t="n"/>
      <c r="B75" s="19" t="n"/>
      <c r="C75" s="18" t="n"/>
      <c r="D75" s="18" t="n"/>
      <c r="E75" s="18" t="n"/>
      <c r="F75" s="18" t="n"/>
      <c r="G75" s="18" t="n"/>
      <c r="H75" s="20" t="n"/>
      <c r="I75" s="18" t="n"/>
      <c r="J75" s="20" t="n"/>
      <c r="K75" s="21" t="n"/>
      <c r="L75" s="19" t="n"/>
      <c r="M75" s="19" t="n"/>
      <c r="N75" s="8">
        <f>IF(OR(B75="",J75=""),"",IF(J75="Concluida",IF(M75="","",MAX(0,M75-B75)),MAX(0,TODAY()-B75)))</f>
        <v/>
      </c>
      <c r="O75" s="8">
        <f>IF(H75="","",IFERROR(VLOOKUP(H75,'Parámetros'!$D$4:$E$7,2,FALSE),""))</f>
        <v/>
      </c>
      <c r="P75" s="22">
        <f>IF(OR(B75="",J75=""),"",IF(AND(M75&lt;&gt;"",M75&lt;B75),"REVISAR: fecha de cierre",IF(AND(L75&lt;&gt;"",L75&lt;B75),"REVISAR: fecha compromiso",IF(J75="Concluida",IF(M75="","REVISAR: falta fecha de cierre","Cerrada"),IF(J75="No realizada","REVISAR: prueba no realizada",IF(H75="Alta","ATENCIÓN: severidad alta",IF(AND(L75&lt;&gt;"",L75&lt;TODAY()),"VENCIDA: revisar compromiso",IF(N75&gt;='Parámetros'!$B$5,"ATENCIÓN: plazo crítico",IF(N75&gt;='Parámetros'!$B$4,"REVISAR: plazo preventivo",IF(AND(K75&lt;&gt;"",K75&gt;='Parámetros'!$B$6),"REVISAR: autorización","En plazo"))))))))))</f>
        <v/>
      </c>
      <c r="Q75" s="18" t="n"/>
    </row>
    <row r="76" ht="34" customHeight="1">
      <c r="A76" s="18" t="n"/>
      <c r="B76" s="19" t="n"/>
      <c r="C76" s="18" t="n"/>
      <c r="D76" s="18" t="n"/>
      <c r="E76" s="18" t="n"/>
      <c r="F76" s="18" t="n"/>
      <c r="G76" s="18" t="n"/>
      <c r="H76" s="20" t="n"/>
      <c r="I76" s="18" t="n"/>
      <c r="J76" s="20" t="n"/>
      <c r="K76" s="21" t="n"/>
      <c r="L76" s="19" t="n"/>
      <c r="M76" s="19" t="n"/>
      <c r="N76" s="12">
        <f>IF(OR(B76="",J76=""),"",IF(J76="Concluida",IF(M76="","",MAX(0,M76-B76)),MAX(0,TODAY()-B76)))</f>
        <v/>
      </c>
      <c r="O76" s="12">
        <f>IF(H76="","",IFERROR(VLOOKUP(H76,'Parámetros'!$D$4:$E$7,2,FALSE),""))</f>
        <v/>
      </c>
      <c r="P76" s="23">
        <f>IF(OR(B76="",J76=""),"",IF(AND(M76&lt;&gt;"",M76&lt;B76),"REVISAR: fecha de cierre",IF(AND(L76&lt;&gt;"",L76&lt;B76),"REVISAR: fecha compromiso",IF(J76="Concluida",IF(M76="","REVISAR: falta fecha de cierre","Cerrada"),IF(J76="No realizada","REVISAR: prueba no realizada",IF(H76="Alta","ATENCIÓN: severidad alta",IF(AND(L76&lt;&gt;"",L76&lt;TODAY()),"VENCIDA: revisar compromiso",IF(N76&gt;='Parámetros'!$B$5,"ATENCIÓN: plazo crítico",IF(N76&gt;='Parámetros'!$B$4,"REVISAR: plazo preventivo",IF(AND(K76&lt;&gt;"",K76&gt;='Parámetros'!$B$6),"REVISAR: autorización","En plazo"))))))))))</f>
        <v/>
      </c>
      <c r="Q76" s="18" t="n"/>
    </row>
    <row r="77" ht="34" customHeight="1">
      <c r="A77" s="18" t="n"/>
      <c r="B77" s="19" t="n"/>
      <c r="C77" s="18" t="n"/>
      <c r="D77" s="18" t="n"/>
      <c r="E77" s="18" t="n"/>
      <c r="F77" s="18" t="n"/>
      <c r="G77" s="18" t="n"/>
      <c r="H77" s="20" t="n"/>
      <c r="I77" s="18" t="n"/>
      <c r="J77" s="20" t="n"/>
      <c r="K77" s="21" t="n"/>
      <c r="L77" s="19" t="n"/>
      <c r="M77" s="19" t="n"/>
      <c r="N77" s="8">
        <f>IF(OR(B77="",J77=""),"",IF(J77="Concluida",IF(M77="","",MAX(0,M77-B77)),MAX(0,TODAY()-B77)))</f>
        <v/>
      </c>
      <c r="O77" s="8">
        <f>IF(H77="","",IFERROR(VLOOKUP(H77,'Parámetros'!$D$4:$E$7,2,FALSE),""))</f>
        <v/>
      </c>
      <c r="P77" s="22">
        <f>IF(OR(B77="",J77=""),"",IF(AND(M77&lt;&gt;"",M77&lt;B77),"REVISAR: fecha de cierre",IF(AND(L77&lt;&gt;"",L77&lt;B77),"REVISAR: fecha compromiso",IF(J77="Concluida",IF(M77="","REVISAR: falta fecha de cierre","Cerrada"),IF(J77="No realizada","REVISAR: prueba no realizada",IF(H77="Alta","ATENCIÓN: severidad alta",IF(AND(L77&lt;&gt;"",L77&lt;TODAY()),"VENCIDA: revisar compromiso",IF(N77&gt;='Parámetros'!$B$5,"ATENCIÓN: plazo crítico",IF(N77&gt;='Parámetros'!$B$4,"REVISAR: plazo preventivo",IF(AND(K77&lt;&gt;"",K77&gt;='Parámetros'!$B$6),"REVISAR: autorización","En plazo"))))))))))</f>
        <v/>
      </c>
      <c r="Q77" s="18" t="n"/>
    </row>
    <row r="78" ht="34" customHeight="1">
      <c r="A78" s="18" t="n"/>
      <c r="B78" s="19" t="n"/>
      <c r="C78" s="18" t="n"/>
      <c r="D78" s="18" t="n"/>
      <c r="E78" s="18" t="n"/>
      <c r="F78" s="18" t="n"/>
      <c r="G78" s="18" t="n"/>
      <c r="H78" s="20" t="n"/>
      <c r="I78" s="18" t="n"/>
      <c r="J78" s="20" t="n"/>
      <c r="K78" s="21" t="n"/>
      <c r="L78" s="19" t="n"/>
      <c r="M78" s="19" t="n"/>
      <c r="N78" s="12">
        <f>IF(OR(B78="",J78=""),"",IF(J78="Concluida",IF(M78="","",MAX(0,M78-B78)),MAX(0,TODAY()-B78)))</f>
        <v/>
      </c>
      <c r="O78" s="12">
        <f>IF(H78="","",IFERROR(VLOOKUP(H78,'Parámetros'!$D$4:$E$7,2,FALSE),""))</f>
        <v/>
      </c>
      <c r="P78" s="23">
        <f>IF(OR(B78="",J78=""),"",IF(AND(M78&lt;&gt;"",M78&lt;B78),"REVISAR: fecha de cierre",IF(AND(L78&lt;&gt;"",L78&lt;B78),"REVISAR: fecha compromiso",IF(J78="Concluida",IF(M78="","REVISAR: falta fecha de cierre","Cerrada"),IF(J78="No realizada","REVISAR: prueba no realizada",IF(H78="Alta","ATENCIÓN: severidad alta",IF(AND(L78&lt;&gt;"",L78&lt;TODAY()),"VENCIDA: revisar compromiso",IF(N78&gt;='Parámetros'!$B$5,"ATENCIÓN: plazo crítico",IF(N78&gt;='Parámetros'!$B$4,"REVISAR: plazo preventivo",IF(AND(K78&lt;&gt;"",K78&gt;='Parámetros'!$B$6),"REVISAR: autorización","En plazo"))))))))))</f>
        <v/>
      </c>
      <c r="Q78" s="18" t="n"/>
    </row>
    <row r="79" ht="34" customHeight="1">
      <c r="A79" s="18" t="n"/>
      <c r="B79" s="19" t="n"/>
      <c r="C79" s="18" t="n"/>
      <c r="D79" s="18" t="n"/>
      <c r="E79" s="18" t="n"/>
      <c r="F79" s="18" t="n"/>
      <c r="G79" s="18" t="n"/>
      <c r="H79" s="20" t="n"/>
      <c r="I79" s="18" t="n"/>
      <c r="J79" s="20" t="n"/>
      <c r="K79" s="21" t="n"/>
      <c r="L79" s="19" t="n"/>
      <c r="M79" s="19" t="n"/>
      <c r="N79" s="8">
        <f>IF(OR(B79="",J79=""),"",IF(J79="Concluida",IF(M79="","",MAX(0,M79-B79)),MAX(0,TODAY()-B79)))</f>
        <v/>
      </c>
      <c r="O79" s="8">
        <f>IF(H79="","",IFERROR(VLOOKUP(H79,'Parámetros'!$D$4:$E$7,2,FALSE),""))</f>
        <v/>
      </c>
      <c r="P79" s="22">
        <f>IF(OR(B79="",J79=""),"",IF(AND(M79&lt;&gt;"",M79&lt;B79),"REVISAR: fecha de cierre",IF(AND(L79&lt;&gt;"",L79&lt;B79),"REVISAR: fecha compromiso",IF(J79="Concluida",IF(M79="","REVISAR: falta fecha de cierre","Cerrada"),IF(J79="No realizada","REVISAR: prueba no realizada",IF(H79="Alta","ATENCIÓN: severidad alta",IF(AND(L79&lt;&gt;"",L79&lt;TODAY()),"VENCIDA: revisar compromiso",IF(N79&gt;='Parámetros'!$B$5,"ATENCIÓN: plazo crítico",IF(N79&gt;='Parámetros'!$B$4,"REVISAR: plazo preventivo",IF(AND(K79&lt;&gt;"",K79&gt;='Parámetros'!$B$6),"REVISAR: autorización","En plazo"))))))))))</f>
        <v/>
      </c>
      <c r="Q79" s="18" t="n"/>
    </row>
    <row r="80" ht="34" customHeight="1">
      <c r="A80" s="18" t="n"/>
      <c r="B80" s="19" t="n"/>
      <c r="C80" s="18" t="n"/>
      <c r="D80" s="18" t="n"/>
      <c r="E80" s="18" t="n"/>
      <c r="F80" s="18" t="n"/>
      <c r="G80" s="18" t="n"/>
      <c r="H80" s="20" t="n"/>
      <c r="I80" s="18" t="n"/>
      <c r="J80" s="20" t="n"/>
      <c r="K80" s="21" t="n"/>
      <c r="L80" s="19" t="n"/>
      <c r="M80" s="19" t="n"/>
      <c r="N80" s="12">
        <f>IF(OR(B80="",J80=""),"",IF(J80="Concluida",IF(M80="","",MAX(0,M80-B80)),MAX(0,TODAY()-B80)))</f>
        <v/>
      </c>
      <c r="O80" s="12">
        <f>IF(H80="","",IFERROR(VLOOKUP(H80,'Parámetros'!$D$4:$E$7,2,FALSE),""))</f>
        <v/>
      </c>
      <c r="P80" s="23">
        <f>IF(OR(B80="",J80=""),"",IF(AND(M80&lt;&gt;"",M80&lt;B80),"REVISAR: fecha de cierre",IF(AND(L80&lt;&gt;"",L80&lt;B80),"REVISAR: fecha compromiso",IF(J80="Concluida",IF(M80="","REVISAR: falta fecha de cierre","Cerrada"),IF(J80="No realizada","REVISAR: prueba no realizada",IF(H80="Alta","ATENCIÓN: severidad alta",IF(AND(L80&lt;&gt;"",L80&lt;TODAY()),"VENCIDA: revisar compromiso",IF(N80&gt;='Parámetros'!$B$5,"ATENCIÓN: plazo crítico",IF(N80&gt;='Parámetros'!$B$4,"REVISAR: plazo preventivo",IF(AND(K80&lt;&gt;"",K80&gt;='Parámetros'!$B$6),"REVISAR: autorización","En plazo"))))))))))</f>
        <v/>
      </c>
      <c r="Q80" s="18" t="n"/>
    </row>
    <row r="81" ht="34" customHeight="1">
      <c r="A81" s="18" t="n"/>
      <c r="B81" s="19" t="n"/>
      <c r="C81" s="18" t="n"/>
      <c r="D81" s="18" t="n"/>
      <c r="E81" s="18" t="n"/>
      <c r="F81" s="18" t="n"/>
      <c r="G81" s="18" t="n"/>
      <c r="H81" s="20" t="n"/>
      <c r="I81" s="18" t="n"/>
      <c r="J81" s="20" t="n"/>
      <c r="K81" s="21" t="n"/>
      <c r="L81" s="19" t="n"/>
      <c r="M81" s="19" t="n"/>
      <c r="N81" s="8">
        <f>IF(OR(B81="",J81=""),"",IF(J81="Concluida",IF(M81="","",MAX(0,M81-B81)),MAX(0,TODAY()-B81)))</f>
        <v/>
      </c>
      <c r="O81" s="8">
        <f>IF(H81="","",IFERROR(VLOOKUP(H81,'Parámetros'!$D$4:$E$7,2,FALSE),""))</f>
        <v/>
      </c>
      <c r="P81" s="22">
        <f>IF(OR(B81="",J81=""),"",IF(AND(M81&lt;&gt;"",M81&lt;B81),"REVISAR: fecha de cierre",IF(AND(L81&lt;&gt;"",L81&lt;B81),"REVISAR: fecha compromiso",IF(J81="Concluida",IF(M81="","REVISAR: falta fecha de cierre","Cerrada"),IF(J81="No realizada","REVISAR: prueba no realizada",IF(H81="Alta","ATENCIÓN: severidad alta",IF(AND(L81&lt;&gt;"",L81&lt;TODAY()),"VENCIDA: revisar compromiso",IF(N81&gt;='Parámetros'!$B$5,"ATENCIÓN: plazo crítico",IF(N81&gt;='Parámetros'!$B$4,"REVISAR: plazo preventivo",IF(AND(K81&lt;&gt;"",K81&gt;='Parámetros'!$B$6),"REVISAR: autorización","En plazo"))))))))))</f>
        <v/>
      </c>
      <c r="Q81" s="18" t="n"/>
    </row>
    <row r="82" ht="34" customHeight="1">
      <c r="A82" s="18" t="n"/>
      <c r="B82" s="19" t="n"/>
      <c r="C82" s="18" t="n"/>
      <c r="D82" s="18" t="n"/>
      <c r="E82" s="18" t="n"/>
      <c r="F82" s="18" t="n"/>
      <c r="G82" s="18" t="n"/>
      <c r="H82" s="20" t="n"/>
      <c r="I82" s="18" t="n"/>
      <c r="J82" s="20" t="n"/>
      <c r="K82" s="21" t="n"/>
      <c r="L82" s="19" t="n"/>
      <c r="M82" s="19" t="n"/>
      <c r="N82" s="12">
        <f>IF(OR(B82="",J82=""),"",IF(J82="Concluida",IF(M82="","",MAX(0,M82-B82)),MAX(0,TODAY()-B82)))</f>
        <v/>
      </c>
      <c r="O82" s="12">
        <f>IF(H82="","",IFERROR(VLOOKUP(H82,'Parámetros'!$D$4:$E$7,2,FALSE),""))</f>
        <v/>
      </c>
      <c r="P82" s="23">
        <f>IF(OR(B82="",J82=""),"",IF(AND(M82&lt;&gt;"",M82&lt;B82),"REVISAR: fecha de cierre",IF(AND(L82&lt;&gt;"",L82&lt;B82),"REVISAR: fecha compromiso",IF(J82="Concluida",IF(M82="","REVISAR: falta fecha de cierre","Cerrada"),IF(J82="No realizada","REVISAR: prueba no realizada",IF(H82="Alta","ATENCIÓN: severidad alta",IF(AND(L82&lt;&gt;"",L82&lt;TODAY()),"VENCIDA: revisar compromiso",IF(N82&gt;='Parámetros'!$B$5,"ATENCIÓN: plazo crítico",IF(N82&gt;='Parámetros'!$B$4,"REVISAR: plazo preventivo",IF(AND(K82&lt;&gt;"",K82&gt;='Parámetros'!$B$6),"REVISAR: autorización","En plazo"))))))))))</f>
        <v/>
      </c>
      <c r="Q82" s="18" t="n"/>
    </row>
    <row r="83" ht="34" customHeight="1">
      <c r="A83" s="18" t="n"/>
      <c r="B83" s="19" t="n"/>
      <c r="C83" s="18" t="n"/>
      <c r="D83" s="18" t="n"/>
      <c r="E83" s="18" t="n"/>
      <c r="F83" s="18" t="n"/>
      <c r="G83" s="18" t="n"/>
      <c r="H83" s="20" t="n"/>
      <c r="I83" s="18" t="n"/>
      <c r="J83" s="20" t="n"/>
      <c r="K83" s="21" t="n"/>
      <c r="L83" s="19" t="n"/>
      <c r="M83" s="19" t="n"/>
      <c r="N83" s="8">
        <f>IF(OR(B83="",J83=""),"",IF(J83="Concluida",IF(M83="","",MAX(0,M83-B83)),MAX(0,TODAY()-B83)))</f>
        <v/>
      </c>
      <c r="O83" s="8">
        <f>IF(H83="","",IFERROR(VLOOKUP(H83,'Parámetros'!$D$4:$E$7,2,FALSE),""))</f>
        <v/>
      </c>
      <c r="P83" s="22">
        <f>IF(OR(B83="",J83=""),"",IF(AND(M83&lt;&gt;"",M83&lt;B83),"REVISAR: fecha de cierre",IF(AND(L83&lt;&gt;"",L83&lt;B83),"REVISAR: fecha compromiso",IF(J83="Concluida",IF(M83="","REVISAR: falta fecha de cierre","Cerrada"),IF(J83="No realizada","REVISAR: prueba no realizada",IF(H83="Alta","ATENCIÓN: severidad alta",IF(AND(L83&lt;&gt;"",L83&lt;TODAY()),"VENCIDA: revisar compromiso",IF(N83&gt;='Parámetros'!$B$5,"ATENCIÓN: plazo crítico",IF(N83&gt;='Parámetros'!$B$4,"REVISAR: plazo preventivo",IF(AND(K83&lt;&gt;"",K83&gt;='Parámetros'!$B$6),"REVISAR: autorización","En plazo"))))))))))</f>
        <v/>
      </c>
      <c r="Q83" s="18" t="n"/>
    </row>
    <row r="84" ht="34" customHeight="1">
      <c r="A84" s="18" t="n"/>
      <c r="B84" s="19" t="n"/>
      <c r="C84" s="18" t="n"/>
      <c r="D84" s="18" t="n"/>
      <c r="E84" s="18" t="n"/>
      <c r="F84" s="18" t="n"/>
      <c r="G84" s="18" t="n"/>
      <c r="H84" s="20" t="n"/>
      <c r="I84" s="18" t="n"/>
      <c r="J84" s="20" t="n"/>
      <c r="K84" s="21" t="n"/>
      <c r="L84" s="19" t="n"/>
      <c r="M84" s="19" t="n"/>
      <c r="N84" s="12">
        <f>IF(OR(B84="",J84=""),"",IF(J84="Concluida",IF(M84="","",MAX(0,M84-B84)),MAX(0,TODAY()-B84)))</f>
        <v/>
      </c>
      <c r="O84" s="12">
        <f>IF(H84="","",IFERROR(VLOOKUP(H84,'Parámetros'!$D$4:$E$7,2,FALSE),""))</f>
        <v/>
      </c>
      <c r="P84" s="23">
        <f>IF(OR(B84="",J84=""),"",IF(AND(M84&lt;&gt;"",M84&lt;B84),"REVISAR: fecha de cierre",IF(AND(L84&lt;&gt;"",L84&lt;B84),"REVISAR: fecha compromiso",IF(J84="Concluida",IF(M84="","REVISAR: falta fecha de cierre","Cerrada"),IF(J84="No realizada","REVISAR: prueba no realizada",IF(H84="Alta","ATENCIÓN: severidad alta",IF(AND(L84&lt;&gt;"",L84&lt;TODAY()),"VENCIDA: revisar compromiso",IF(N84&gt;='Parámetros'!$B$5,"ATENCIÓN: plazo crítico",IF(N84&gt;='Parámetros'!$B$4,"REVISAR: plazo preventivo",IF(AND(K84&lt;&gt;"",K84&gt;='Parámetros'!$B$6),"REVISAR: autorización","En plazo"))))))))))</f>
        <v/>
      </c>
      <c r="Q84" s="18" t="n"/>
    </row>
    <row r="85" ht="34" customHeight="1">
      <c r="A85" s="18" t="n"/>
      <c r="B85" s="19" t="n"/>
      <c r="C85" s="18" t="n"/>
      <c r="D85" s="18" t="n"/>
      <c r="E85" s="18" t="n"/>
      <c r="F85" s="18" t="n"/>
      <c r="G85" s="18" t="n"/>
      <c r="H85" s="20" t="n"/>
      <c r="I85" s="18" t="n"/>
      <c r="J85" s="20" t="n"/>
      <c r="K85" s="21" t="n"/>
      <c r="L85" s="19" t="n"/>
      <c r="M85" s="19" t="n"/>
      <c r="N85" s="8">
        <f>IF(OR(B85="",J85=""),"",IF(J85="Concluida",IF(M85="","",MAX(0,M85-B85)),MAX(0,TODAY()-B85)))</f>
        <v/>
      </c>
      <c r="O85" s="8">
        <f>IF(H85="","",IFERROR(VLOOKUP(H85,'Parámetros'!$D$4:$E$7,2,FALSE),""))</f>
        <v/>
      </c>
      <c r="P85" s="22">
        <f>IF(OR(B85="",J85=""),"",IF(AND(M85&lt;&gt;"",M85&lt;B85),"REVISAR: fecha de cierre",IF(AND(L85&lt;&gt;"",L85&lt;B85),"REVISAR: fecha compromiso",IF(J85="Concluida",IF(M85="","REVISAR: falta fecha de cierre","Cerrada"),IF(J85="No realizada","REVISAR: prueba no realizada",IF(H85="Alta","ATENCIÓN: severidad alta",IF(AND(L85&lt;&gt;"",L85&lt;TODAY()),"VENCIDA: revisar compromiso",IF(N85&gt;='Parámetros'!$B$5,"ATENCIÓN: plazo crítico",IF(N85&gt;='Parámetros'!$B$4,"REVISAR: plazo preventivo",IF(AND(K85&lt;&gt;"",K85&gt;='Parámetros'!$B$6),"REVISAR: autorización","En plazo"))))))))))</f>
        <v/>
      </c>
      <c r="Q85" s="18" t="n"/>
    </row>
    <row r="86" ht="34" customHeight="1">
      <c r="A86" s="18" t="n"/>
      <c r="B86" s="19" t="n"/>
      <c r="C86" s="18" t="n"/>
      <c r="D86" s="18" t="n"/>
      <c r="E86" s="18" t="n"/>
      <c r="F86" s="18" t="n"/>
      <c r="G86" s="18" t="n"/>
      <c r="H86" s="20" t="n"/>
      <c r="I86" s="18" t="n"/>
      <c r="J86" s="20" t="n"/>
      <c r="K86" s="21" t="n"/>
      <c r="L86" s="19" t="n"/>
      <c r="M86" s="19" t="n"/>
      <c r="N86" s="12">
        <f>IF(OR(B86="",J86=""),"",IF(J86="Concluida",IF(M86="","",MAX(0,M86-B86)),MAX(0,TODAY()-B86)))</f>
        <v/>
      </c>
      <c r="O86" s="12">
        <f>IF(H86="","",IFERROR(VLOOKUP(H86,'Parámetros'!$D$4:$E$7,2,FALSE),""))</f>
        <v/>
      </c>
      <c r="P86" s="23">
        <f>IF(OR(B86="",J86=""),"",IF(AND(M86&lt;&gt;"",M86&lt;B86),"REVISAR: fecha de cierre",IF(AND(L86&lt;&gt;"",L86&lt;B86),"REVISAR: fecha compromiso",IF(J86="Concluida",IF(M86="","REVISAR: falta fecha de cierre","Cerrada"),IF(J86="No realizada","REVISAR: prueba no realizada",IF(H86="Alta","ATENCIÓN: severidad alta",IF(AND(L86&lt;&gt;"",L86&lt;TODAY()),"VENCIDA: revisar compromiso",IF(N86&gt;='Parámetros'!$B$5,"ATENCIÓN: plazo crítico",IF(N86&gt;='Parámetros'!$B$4,"REVISAR: plazo preventivo",IF(AND(K86&lt;&gt;"",K86&gt;='Parámetros'!$B$6),"REVISAR: autorización","En plazo"))))))))))</f>
        <v/>
      </c>
      <c r="Q86" s="18" t="n"/>
    </row>
    <row r="87" ht="34" customHeight="1">
      <c r="A87" s="18" t="n"/>
      <c r="B87" s="19" t="n"/>
      <c r="C87" s="18" t="n"/>
      <c r="D87" s="18" t="n"/>
      <c r="E87" s="18" t="n"/>
      <c r="F87" s="18" t="n"/>
      <c r="G87" s="18" t="n"/>
      <c r="H87" s="20" t="n"/>
      <c r="I87" s="18" t="n"/>
      <c r="J87" s="20" t="n"/>
      <c r="K87" s="21" t="n"/>
      <c r="L87" s="19" t="n"/>
      <c r="M87" s="19" t="n"/>
      <c r="N87" s="8">
        <f>IF(OR(B87="",J87=""),"",IF(J87="Concluida",IF(M87="","",MAX(0,M87-B87)),MAX(0,TODAY()-B87)))</f>
        <v/>
      </c>
      <c r="O87" s="8">
        <f>IF(H87="","",IFERROR(VLOOKUP(H87,'Parámetros'!$D$4:$E$7,2,FALSE),""))</f>
        <v/>
      </c>
      <c r="P87" s="22">
        <f>IF(OR(B87="",J87=""),"",IF(AND(M87&lt;&gt;"",M87&lt;B87),"REVISAR: fecha de cierre",IF(AND(L87&lt;&gt;"",L87&lt;B87),"REVISAR: fecha compromiso",IF(J87="Concluida",IF(M87="","REVISAR: falta fecha de cierre","Cerrada"),IF(J87="No realizada","REVISAR: prueba no realizada",IF(H87="Alta","ATENCIÓN: severidad alta",IF(AND(L87&lt;&gt;"",L87&lt;TODAY()),"VENCIDA: revisar compromiso",IF(N87&gt;='Parámetros'!$B$5,"ATENCIÓN: plazo crítico",IF(N87&gt;='Parámetros'!$B$4,"REVISAR: plazo preventivo",IF(AND(K87&lt;&gt;"",K87&gt;='Parámetros'!$B$6),"REVISAR: autorización","En plazo"))))))))))</f>
        <v/>
      </c>
      <c r="Q87" s="18" t="n"/>
    </row>
    <row r="88" ht="34" customHeight="1">
      <c r="A88" s="18" t="n"/>
      <c r="B88" s="19" t="n"/>
      <c r="C88" s="18" t="n"/>
      <c r="D88" s="18" t="n"/>
      <c r="E88" s="18" t="n"/>
      <c r="F88" s="18" t="n"/>
      <c r="G88" s="18" t="n"/>
      <c r="H88" s="20" t="n"/>
      <c r="I88" s="18" t="n"/>
      <c r="J88" s="20" t="n"/>
      <c r="K88" s="21" t="n"/>
      <c r="L88" s="19" t="n"/>
      <c r="M88" s="19" t="n"/>
      <c r="N88" s="12">
        <f>IF(OR(B88="",J88=""),"",IF(J88="Concluida",IF(M88="","",MAX(0,M88-B88)),MAX(0,TODAY()-B88)))</f>
        <v/>
      </c>
      <c r="O88" s="12">
        <f>IF(H88="","",IFERROR(VLOOKUP(H88,'Parámetros'!$D$4:$E$7,2,FALSE),""))</f>
        <v/>
      </c>
      <c r="P88" s="23">
        <f>IF(OR(B88="",J88=""),"",IF(AND(M88&lt;&gt;"",M88&lt;B88),"REVISAR: fecha de cierre",IF(AND(L88&lt;&gt;"",L88&lt;B88),"REVISAR: fecha compromiso",IF(J88="Concluida",IF(M88="","REVISAR: falta fecha de cierre","Cerrada"),IF(J88="No realizada","REVISAR: prueba no realizada",IF(H88="Alta","ATENCIÓN: severidad alta",IF(AND(L88&lt;&gt;"",L88&lt;TODAY()),"VENCIDA: revisar compromiso",IF(N88&gt;='Parámetros'!$B$5,"ATENCIÓN: plazo crítico",IF(N88&gt;='Parámetros'!$B$4,"REVISAR: plazo preventivo",IF(AND(K88&lt;&gt;"",K88&gt;='Parámetros'!$B$6),"REVISAR: autorización","En plazo"))))))))))</f>
        <v/>
      </c>
      <c r="Q88" s="18" t="n"/>
    </row>
    <row r="89" ht="34" customHeight="1">
      <c r="A89" s="18" t="n"/>
      <c r="B89" s="19" t="n"/>
      <c r="C89" s="18" t="n"/>
      <c r="D89" s="18" t="n"/>
      <c r="E89" s="18" t="n"/>
      <c r="F89" s="18" t="n"/>
      <c r="G89" s="18" t="n"/>
      <c r="H89" s="20" t="n"/>
      <c r="I89" s="18" t="n"/>
      <c r="J89" s="20" t="n"/>
      <c r="K89" s="21" t="n"/>
      <c r="L89" s="19" t="n"/>
      <c r="M89" s="19" t="n"/>
      <c r="N89" s="8">
        <f>IF(OR(B89="",J89=""),"",IF(J89="Concluida",IF(M89="","",MAX(0,M89-B89)),MAX(0,TODAY()-B89)))</f>
        <v/>
      </c>
      <c r="O89" s="8">
        <f>IF(H89="","",IFERROR(VLOOKUP(H89,'Parámetros'!$D$4:$E$7,2,FALSE),""))</f>
        <v/>
      </c>
      <c r="P89" s="22">
        <f>IF(OR(B89="",J89=""),"",IF(AND(M89&lt;&gt;"",M89&lt;B89),"REVISAR: fecha de cierre",IF(AND(L89&lt;&gt;"",L89&lt;B89),"REVISAR: fecha compromiso",IF(J89="Concluida",IF(M89="","REVISAR: falta fecha de cierre","Cerrada"),IF(J89="No realizada","REVISAR: prueba no realizada",IF(H89="Alta","ATENCIÓN: severidad alta",IF(AND(L89&lt;&gt;"",L89&lt;TODAY()),"VENCIDA: revisar compromiso",IF(N89&gt;='Parámetros'!$B$5,"ATENCIÓN: plazo crítico",IF(N89&gt;='Parámetros'!$B$4,"REVISAR: plazo preventivo",IF(AND(K89&lt;&gt;"",K89&gt;='Parámetros'!$B$6),"REVISAR: autorización","En plazo"))))))))))</f>
        <v/>
      </c>
      <c r="Q89" s="18" t="n"/>
    </row>
    <row r="90" ht="34" customHeight="1">
      <c r="A90" s="18" t="n"/>
      <c r="B90" s="19" t="n"/>
      <c r="C90" s="18" t="n"/>
      <c r="D90" s="18" t="n"/>
      <c r="E90" s="18" t="n"/>
      <c r="F90" s="18" t="n"/>
      <c r="G90" s="18" t="n"/>
      <c r="H90" s="20" t="n"/>
      <c r="I90" s="18" t="n"/>
      <c r="J90" s="20" t="n"/>
      <c r="K90" s="21" t="n"/>
      <c r="L90" s="19" t="n"/>
      <c r="M90" s="19" t="n"/>
      <c r="N90" s="12">
        <f>IF(OR(B90="",J90=""),"",IF(J90="Concluida",IF(M90="","",MAX(0,M90-B90)),MAX(0,TODAY()-B90)))</f>
        <v/>
      </c>
      <c r="O90" s="12">
        <f>IF(H90="","",IFERROR(VLOOKUP(H90,'Parámetros'!$D$4:$E$7,2,FALSE),""))</f>
        <v/>
      </c>
      <c r="P90" s="23">
        <f>IF(OR(B90="",J90=""),"",IF(AND(M90&lt;&gt;"",M90&lt;B90),"REVISAR: fecha de cierre",IF(AND(L90&lt;&gt;"",L90&lt;B90),"REVISAR: fecha compromiso",IF(J90="Concluida",IF(M90="","REVISAR: falta fecha de cierre","Cerrada"),IF(J90="No realizada","REVISAR: prueba no realizada",IF(H90="Alta","ATENCIÓN: severidad alta",IF(AND(L90&lt;&gt;"",L90&lt;TODAY()),"VENCIDA: revisar compromiso",IF(N90&gt;='Parámetros'!$B$5,"ATENCIÓN: plazo crítico",IF(N90&gt;='Parámetros'!$B$4,"REVISAR: plazo preventivo",IF(AND(K90&lt;&gt;"",K90&gt;='Parámetros'!$B$6),"REVISAR: autorización","En plazo"))))))))))</f>
        <v/>
      </c>
      <c r="Q90" s="18" t="n"/>
    </row>
    <row r="91" ht="34" customHeight="1">
      <c r="A91" s="18" t="n"/>
      <c r="B91" s="19" t="n"/>
      <c r="C91" s="18" t="n"/>
      <c r="D91" s="18" t="n"/>
      <c r="E91" s="18" t="n"/>
      <c r="F91" s="18" t="n"/>
      <c r="G91" s="18" t="n"/>
      <c r="H91" s="20" t="n"/>
      <c r="I91" s="18" t="n"/>
      <c r="J91" s="20" t="n"/>
      <c r="K91" s="21" t="n"/>
      <c r="L91" s="19" t="n"/>
      <c r="M91" s="19" t="n"/>
      <c r="N91" s="8">
        <f>IF(OR(B91="",J91=""),"",IF(J91="Concluida",IF(M91="","",MAX(0,M91-B91)),MAX(0,TODAY()-B91)))</f>
        <v/>
      </c>
      <c r="O91" s="8">
        <f>IF(H91="","",IFERROR(VLOOKUP(H91,'Parámetros'!$D$4:$E$7,2,FALSE),""))</f>
        <v/>
      </c>
      <c r="P91" s="22">
        <f>IF(OR(B91="",J91=""),"",IF(AND(M91&lt;&gt;"",M91&lt;B91),"REVISAR: fecha de cierre",IF(AND(L91&lt;&gt;"",L91&lt;B91),"REVISAR: fecha compromiso",IF(J91="Concluida",IF(M91="","REVISAR: falta fecha de cierre","Cerrada"),IF(J91="No realizada","REVISAR: prueba no realizada",IF(H91="Alta","ATENCIÓN: severidad alta",IF(AND(L91&lt;&gt;"",L91&lt;TODAY()),"VENCIDA: revisar compromiso",IF(N91&gt;='Parámetros'!$B$5,"ATENCIÓN: plazo crítico",IF(N91&gt;='Parámetros'!$B$4,"REVISAR: plazo preventivo",IF(AND(K91&lt;&gt;"",K91&gt;='Parámetros'!$B$6),"REVISAR: autorización","En plazo"))))))))))</f>
        <v/>
      </c>
      <c r="Q91" s="18" t="n"/>
    </row>
    <row r="92" ht="34" customHeight="1">
      <c r="A92" s="18" t="n"/>
      <c r="B92" s="19" t="n"/>
      <c r="C92" s="18" t="n"/>
      <c r="D92" s="18" t="n"/>
      <c r="E92" s="18" t="n"/>
      <c r="F92" s="18" t="n"/>
      <c r="G92" s="18" t="n"/>
      <c r="H92" s="20" t="n"/>
      <c r="I92" s="18" t="n"/>
      <c r="J92" s="20" t="n"/>
      <c r="K92" s="21" t="n"/>
      <c r="L92" s="19" t="n"/>
      <c r="M92" s="19" t="n"/>
      <c r="N92" s="12">
        <f>IF(OR(B92="",J92=""),"",IF(J92="Concluida",IF(M92="","",MAX(0,M92-B92)),MAX(0,TODAY()-B92)))</f>
        <v/>
      </c>
      <c r="O92" s="12">
        <f>IF(H92="","",IFERROR(VLOOKUP(H92,'Parámetros'!$D$4:$E$7,2,FALSE),""))</f>
        <v/>
      </c>
      <c r="P92" s="23">
        <f>IF(OR(B92="",J92=""),"",IF(AND(M92&lt;&gt;"",M92&lt;B92),"REVISAR: fecha de cierre",IF(AND(L92&lt;&gt;"",L92&lt;B92),"REVISAR: fecha compromiso",IF(J92="Concluida",IF(M92="","REVISAR: falta fecha de cierre","Cerrada"),IF(J92="No realizada","REVISAR: prueba no realizada",IF(H92="Alta","ATENCIÓN: severidad alta",IF(AND(L92&lt;&gt;"",L92&lt;TODAY()),"VENCIDA: revisar compromiso",IF(N92&gt;='Parámetros'!$B$5,"ATENCIÓN: plazo crítico",IF(N92&gt;='Parámetros'!$B$4,"REVISAR: plazo preventivo",IF(AND(K92&lt;&gt;"",K92&gt;='Parámetros'!$B$6),"REVISAR: autorización","En plazo"))))))))))</f>
        <v/>
      </c>
      <c r="Q92" s="18" t="n"/>
    </row>
    <row r="93" ht="34" customHeight="1">
      <c r="A93" s="18" t="n"/>
      <c r="B93" s="19" t="n"/>
      <c r="C93" s="18" t="n"/>
      <c r="D93" s="18" t="n"/>
      <c r="E93" s="18" t="n"/>
      <c r="F93" s="18" t="n"/>
      <c r="G93" s="18" t="n"/>
      <c r="H93" s="20" t="n"/>
      <c r="I93" s="18" t="n"/>
      <c r="J93" s="20" t="n"/>
      <c r="K93" s="21" t="n"/>
      <c r="L93" s="19" t="n"/>
      <c r="M93" s="19" t="n"/>
      <c r="N93" s="8">
        <f>IF(OR(B93="",J93=""),"",IF(J93="Concluida",IF(M93="","",MAX(0,M93-B93)),MAX(0,TODAY()-B93)))</f>
        <v/>
      </c>
      <c r="O93" s="8">
        <f>IF(H93="","",IFERROR(VLOOKUP(H93,'Parámetros'!$D$4:$E$7,2,FALSE),""))</f>
        <v/>
      </c>
      <c r="P93" s="22">
        <f>IF(OR(B93="",J93=""),"",IF(AND(M93&lt;&gt;"",M93&lt;B93),"REVISAR: fecha de cierre",IF(AND(L93&lt;&gt;"",L93&lt;B93),"REVISAR: fecha compromiso",IF(J93="Concluida",IF(M93="","REVISAR: falta fecha de cierre","Cerrada"),IF(J93="No realizada","REVISAR: prueba no realizada",IF(H93="Alta","ATENCIÓN: severidad alta",IF(AND(L93&lt;&gt;"",L93&lt;TODAY()),"VENCIDA: revisar compromiso",IF(N93&gt;='Parámetros'!$B$5,"ATENCIÓN: plazo crítico",IF(N93&gt;='Parámetros'!$B$4,"REVISAR: plazo preventivo",IF(AND(K93&lt;&gt;"",K93&gt;='Parámetros'!$B$6),"REVISAR: autorización","En plazo"))))))))))</f>
        <v/>
      </c>
      <c r="Q93" s="18" t="n"/>
    </row>
    <row r="94" ht="34" customHeight="1">
      <c r="A94" s="18" t="n"/>
      <c r="B94" s="19" t="n"/>
      <c r="C94" s="18" t="n"/>
      <c r="D94" s="18" t="n"/>
      <c r="E94" s="18" t="n"/>
      <c r="F94" s="18" t="n"/>
      <c r="G94" s="18" t="n"/>
      <c r="H94" s="20" t="n"/>
      <c r="I94" s="18" t="n"/>
      <c r="J94" s="20" t="n"/>
      <c r="K94" s="21" t="n"/>
      <c r="L94" s="19" t="n"/>
      <c r="M94" s="19" t="n"/>
      <c r="N94" s="12">
        <f>IF(OR(B94="",J94=""),"",IF(J94="Concluida",IF(M94="","",MAX(0,M94-B94)),MAX(0,TODAY()-B94)))</f>
        <v/>
      </c>
      <c r="O94" s="12">
        <f>IF(H94="","",IFERROR(VLOOKUP(H94,'Parámetros'!$D$4:$E$7,2,FALSE),""))</f>
        <v/>
      </c>
      <c r="P94" s="23">
        <f>IF(OR(B94="",J94=""),"",IF(AND(M94&lt;&gt;"",M94&lt;B94),"REVISAR: fecha de cierre",IF(AND(L94&lt;&gt;"",L94&lt;B94),"REVISAR: fecha compromiso",IF(J94="Concluida",IF(M94="","REVISAR: falta fecha de cierre","Cerrada"),IF(J94="No realizada","REVISAR: prueba no realizada",IF(H94="Alta","ATENCIÓN: severidad alta",IF(AND(L94&lt;&gt;"",L94&lt;TODAY()),"VENCIDA: revisar compromiso",IF(N94&gt;='Parámetros'!$B$5,"ATENCIÓN: plazo crítico",IF(N94&gt;='Parámetros'!$B$4,"REVISAR: plazo preventivo",IF(AND(K94&lt;&gt;"",K94&gt;='Parámetros'!$B$6),"REVISAR: autorización","En plazo"))))))))))</f>
        <v/>
      </c>
      <c r="Q94" s="18" t="n"/>
    </row>
    <row r="95" ht="34" customHeight="1">
      <c r="A95" s="18" t="n"/>
      <c r="B95" s="19" t="n"/>
      <c r="C95" s="18" t="n"/>
      <c r="D95" s="18" t="n"/>
      <c r="E95" s="18" t="n"/>
      <c r="F95" s="18" t="n"/>
      <c r="G95" s="18" t="n"/>
      <c r="H95" s="20" t="n"/>
      <c r="I95" s="18" t="n"/>
      <c r="J95" s="20" t="n"/>
      <c r="K95" s="21" t="n"/>
      <c r="L95" s="19" t="n"/>
      <c r="M95" s="19" t="n"/>
      <c r="N95" s="8">
        <f>IF(OR(B95="",J95=""),"",IF(J95="Concluida",IF(M95="","",MAX(0,M95-B95)),MAX(0,TODAY()-B95)))</f>
        <v/>
      </c>
      <c r="O95" s="8">
        <f>IF(H95="","",IFERROR(VLOOKUP(H95,'Parámetros'!$D$4:$E$7,2,FALSE),""))</f>
        <v/>
      </c>
      <c r="P95" s="22">
        <f>IF(OR(B95="",J95=""),"",IF(AND(M95&lt;&gt;"",M95&lt;B95),"REVISAR: fecha de cierre",IF(AND(L95&lt;&gt;"",L95&lt;B95),"REVISAR: fecha compromiso",IF(J95="Concluida",IF(M95="","REVISAR: falta fecha de cierre","Cerrada"),IF(J95="No realizada","REVISAR: prueba no realizada",IF(H95="Alta","ATENCIÓN: severidad alta",IF(AND(L95&lt;&gt;"",L95&lt;TODAY()),"VENCIDA: revisar compromiso",IF(N95&gt;='Parámetros'!$B$5,"ATENCIÓN: plazo crítico",IF(N95&gt;='Parámetros'!$B$4,"REVISAR: plazo preventivo",IF(AND(K95&lt;&gt;"",K95&gt;='Parámetros'!$B$6),"REVISAR: autorización","En plazo"))))))))))</f>
        <v/>
      </c>
      <c r="Q95" s="18" t="n"/>
    </row>
    <row r="96" ht="34" customHeight="1">
      <c r="A96" s="18" t="n"/>
      <c r="B96" s="19" t="n"/>
      <c r="C96" s="18" t="n"/>
      <c r="D96" s="18" t="n"/>
      <c r="E96" s="18" t="n"/>
      <c r="F96" s="18" t="n"/>
      <c r="G96" s="18" t="n"/>
      <c r="H96" s="20" t="n"/>
      <c r="I96" s="18" t="n"/>
      <c r="J96" s="20" t="n"/>
      <c r="K96" s="21" t="n"/>
      <c r="L96" s="19" t="n"/>
      <c r="M96" s="19" t="n"/>
      <c r="N96" s="12">
        <f>IF(OR(B96="",J96=""),"",IF(J96="Concluida",IF(M96="","",MAX(0,M96-B96)),MAX(0,TODAY()-B96)))</f>
        <v/>
      </c>
      <c r="O96" s="12">
        <f>IF(H96="","",IFERROR(VLOOKUP(H96,'Parámetros'!$D$4:$E$7,2,FALSE),""))</f>
        <v/>
      </c>
      <c r="P96" s="23">
        <f>IF(OR(B96="",J96=""),"",IF(AND(M96&lt;&gt;"",M96&lt;B96),"REVISAR: fecha de cierre",IF(AND(L96&lt;&gt;"",L96&lt;B96),"REVISAR: fecha compromiso",IF(J96="Concluida",IF(M96="","REVISAR: falta fecha de cierre","Cerrada"),IF(J96="No realizada","REVISAR: prueba no realizada",IF(H96="Alta","ATENCIÓN: severidad alta",IF(AND(L96&lt;&gt;"",L96&lt;TODAY()),"VENCIDA: revisar compromiso",IF(N96&gt;='Parámetros'!$B$5,"ATENCIÓN: plazo crítico",IF(N96&gt;='Parámetros'!$B$4,"REVISAR: plazo preventivo",IF(AND(K96&lt;&gt;"",K96&gt;='Parámetros'!$B$6),"REVISAR: autorización","En plazo"))))))))))</f>
        <v/>
      </c>
      <c r="Q96" s="18" t="n"/>
    </row>
    <row r="97" ht="34" customHeight="1">
      <c r="A97" s="18" t="n"/>
      <c r="B97" s="19" t="n"/>
      <c r="C97" s="18" t="n"/>
      <c r="D97" s="18" t="n"/>
      <c r="E97" s="18" t="n"/>
      <c r="F97" s="18" t="n"/>
      <c r="G97" s="18" t="n"/>
      <c r="H97" s="20" t="n"/>
      <c r="I97" s="18" t="n"/>
      <c r="J97" s="20" t="n"/>
      <c r="K97" s="21" t="n"/>
      <c r="L97" s="19" t="n"/>
      <c r="M97" s="19" t="n"/>
      <c r="N97" s="8">
        <f>IF(OR(B97="",J97=""),"",IF(J97="Concluida",IF(M97="","",MAX(0,M97-B97)),MAX(0,TODAY()-B97)))</f>
        <v/>
      </c>
      <c r="O97" s="8">
        <f>IF(H97="","",IFERROR(VLOOKUP(H97,'Parámetros'!$D$4:$E$7,2,FALSE),""))</f>
        <v/>
      </c>
      <c r="P97" s="22">
        <f>IF(OR(B97="",J97=""),"",IF(AND(M97&lt;&gt;"",M97&lt;B97),"REVISAR: fecha de cierre",IF(AND(L97&lt;&gt;"",L97&lt;B97),"REVISAR: fecha compromiso",IF(J97="Concluida",IF(M97="","REVISAR: falta fecha de cierre","Cerrada"),IF(J97="No realizada","REVISAR: prueba no realizada",IF(H97="Alta","ATENCIÓN: severidad alta",IF(AND(L97&lt;&gt;"",L97&lt;TODAY()),"VENCIDA: revisar compromiso",IF(N97&gt;='Parámetros'!$B$5,"ATENCIÓN: plazo crítico",IF(N97&gt;='Parámetros'!$B$4,"REVISAR: plazo preventivo",IF(AND(K97&lt;&gt;"",K97&gt;='Parámetros'!$B$6),"REVISAR: autorización","En plazo"))))))))))</f>
        <v/>
      </c>
      <c r="Q97" s="18" t="n"/>
    </row>
    <row r="98" ht="34" customHeight="1">
      <c r="A98" s="18" t="n"/>
      <c r="B98" s="19" t="n"/>
      <c r="C98" s="18" t="n"/>
      <c r="D98" s="18" t="n"/>
      <c r="E98" s="18" t="n"/>
      <c r="F98" s="18" t="n"/>
      <c r="G98" s="18" t="n"/>
      <c r="H98" s="20" t="n"/>
      <c r="I98" s="18" t="n"/>
      <c r="J98" s="20" t="n"/>
      <c r="K98" s="21" t="n"/>
      <c r="L98" s="19" t="n"/>
      <c r="M98" s="19" t="n"/>
      <c r="N98" s="12">
        <f>IF(OR(B98="",J98=""),"",IF(J98="Concluida",IF(M98="","",MAX(0,M98-B98)),MAX(0,TODAY()-B98)))</f>
        <v/>
      </c>
      <c r="O98" s="12">
        <f>IF(H98="","",IFERROR(VLOOKUP(H98,'Parámetros'!$D$4:$E$7,2,FALSE),""))</f>
        <v/>
      </c>
      <c r="P98" s="23">
        <f>IF(OR(B98="",J98=""),"",IF(AND(M98&lt;&gt;"",M98&lt;B98),"REVISAR: fecha de cierre",IF(AND(L98&lt;&gt;"",L98&lt;B98),"REVISAR: fecha compromiso",IF(J98="Concluida",IF(M98="","REVISAR: falta fecha de cierre","Cerrada"),IF(J98="No realizada","REVISAR: prueba no realizada",IF(H98="Alta","ATENCIÓN: severidad alta",IF(AND(L98&lt;&gt;"",L98&lt;TODAY()),"VENCIDA: revisar compromiso",IF(N98&gt;='Parámetros'!$B$5,"ATENCIÓN: plazo crítico",IF(N98&gt;='Parámetros'!$B$4,"REVISAR: plazo preventivo",IF(AND(K98&lt;&gt;"",K98&gt;='Parámetros'!$B$6),"REVISAR: autorización","En plazo"))))))))))</f>
        <v/>
      </c>
      <c r="Q98" s="18" t="n"/>
    </row>
    <row r="99" ht="34" customHeight="1">
      <c r="A99" s="18" t="n"/>
      <c r="B99" s="19" t="n"/>
      <c r="C99" s="18" t="n"/>
      <c r="D99" s="18" t="n"/>
      <c r="E99" s="18" t="n"/>
      <c r="F99" s="18" t="n"/>
      <c r="G99" s="18" t="n"/>
      <c r="H99" s="20" t="n"/>
      <c r="I99" s="18" t="n"/>
      <c r="J99" s="20" t="n"/>
      <c r="K99" s="21" t="n"/>
      <c r="L99" s="19" t="n"/>
      <c r="M99" s="19" t="n"/>
      <c r="N99" s="8">
        <f>IF(OR(B99="",J99=""),"",IF(J99="Concluida",IF(M99="","",MAX(0,M99-B99)),MAX(0,TODAY()-B99)))</f>
        <v/>
      </c>
      <c r="O99" s="8">
        <f>IF(H99="","",IFERROR(VLOOKUP(H99,'Parámetros'!$D$4:$E$7,2,FALSE),""))</f>
        <v/>
      </c>
      <c r="P99" s="22">
        <f>IF(OR(B99="",J99=""),"",IF(AND(M99&lt;&gt;"",M99&lt;B99),"REVISAR: fecha de cierre",IF(AND(L99&lt;&gt;"",L99&lt;B99),"REVISAR: fecha compromiso",IF(J99="Concluida",IF(M99="","REVISAR: falta fecha de cierre","Cerrada"),IF(J99="No realizada","REVISAR: prueba no realizada",IF(H99="Alta","ATENCIÓN: severidad alta",IF(AND(L99&lt;&gt;"",L99&lt;TODAY()),"VENCIDA: revisar compromiso",IF(N99&gt;='Parámetros'!$B$5,"ATENCIÓN: plazo crítico",IF(N99&gt;='Parámetros'!$B$4,"REVISAR: plazo preventivo",IF(AND(K99&lt;&gt;"",K99&gt;='Parámetros'!$B$6),"REVISAR: autorización","En plazo"))))))))))</f>
        <v/>
      </c>
      <c r="Q99" s="18" t="n"/>
    </row>
    <row r="100" ht="34" customHeight="1">
      <c r="A100" s="18" t="n"/>
      <c r="B100" s="19" t="n"/>
      <c r="C100" s="18" t="n"/>
      <c r="D100" s="18" t="n"/>
      <c r="E100" s="18" t="n"/>
      <c r="F100" s="18" t="n"/>
      <c r="G100" s="18" t="n"/>
      <c r="H100" s="20" t="n"/>
      <c r="I100" s="18" t="n"/>
      <c r="J100" s="20" t="n"/>
      <c r="K100" s="21" t="n"/>
      <c r="L100" s="19" t="n"/>
      <c r="M100" s="19" t="n"/>
      <c r="N100" s="12">
        <f>IF(OR(B100="",J100=""),"",IF(J100="Concluida",IF(M100="","",MAX(0,M100-B100)),MAX(0,TODAY()-B100)))</f>
        <v/>
      </c>
      <c r="O100" s="12">
        <f>IF(H100="","",IFERROR(VLOOKUP(H100,'Parámetros'!$D$4:$E$7,2,FALSE),""))</f>
        <v/>
      </c>
      <c r="P100" s="23">
        <f>IF(OR(B100="",J100=""),"",IF(AND(M100&lt;&gt;"",M100&lt;B100),"REVISAR: fecha de cierre",IF(AND(L100&lt;&gt;"",L100&lt;B100),"REVISAR: fecha compromiso",IF(J100="Concluida",IF(M100="","REVISAR: falta fecha de cierre","Cerrada"),IF(J100="No realizada","REVISAR: prueba no realizada",IF(H100="Alta","ATENCIÓN: severidad alta",IF(AND(L100&lt;&gt;"",L100&lt;TODAY()),"VENCIDA: revisar compromiso",IF(N100&gt;='Parámetros'!$B$5,"ATENCIÓN: plazo crítico",IF(N100&gt;='Parámetros'!$B$4,"REVISAR: plazo preventivo",IF(AND(K100&lt;&gt;"",K100&gt;='Parámetros'!$B$6),"REVISAR: autorización","En plazo"))))))))))</f>
        <v/>
      </c>
      <c r="Q100" s="18" t="n"/>
    </row>
    <row r="101" ht="34" customHeight="1">
      <c r="A101" s="18" t="n"/>
      <c r="B101" s="19" t="n"/>
      <c r="C101" s="18" t="n"/>
      <c r="D101" s="18" t="n"/>
      <c r="E101" s="18" t="n"/>
      <c r="F101" s="18" t="n"/>
      <c r="G101" s="18" t="n"/>
      <c r="H101" s="20" t="n"/>
      <c r="I101" s="18" t="n"/>
      <c r="J101" s="20" t="n"/>
      <c r="K101" s="21" t="n"/>
      <c r="L101" s="19" t="n"/>
      <c r="M101" s="19" t="n"/>
      <c r="N101" s="8">
        <f>IF(OR(B101="",J101=""),"",IF(J101="Concluida",IF(M101="","",MAX(0,M101-B101)),MAX(0,TODAY()-B101)))</f>
        <v/>
      </c>
      <c r="O101" s="8">
        <f>IF(H101="","",IFERROR(VLOOKUP(H101,'Parámetros'!$D$4:$E$7,2,FALSE),""))</f>
        <v/>
      </c>
      <c r="P101" s="22">
        <f>IF(OR(B101="",J101=""),"",IF(AND(M101&lt;&gt;"",M101&lt;B101),"REVISAR: fecha de cierre",IF(AND(L101&lt;&gt;"",L101&lt;B101),"REVISAR: fecha compromiso",IF(J101="Concluida",IF(M101="","REVISAR: falta fecha de cierre","Cerrada"),IF(J101="No realizada","REVISAR: prueba no realizada",IF(H101="Alta","ATENCIÓN: severidad alta",IF(AND(L101&lt;&gt;"",L101&lt;TODAY()),"VENCIDA: revisar compromiso",IF(N101&gt;='Parámetros'!$B$5,"ATENCIÓN: plazo crítico",IF(N101&gt;='Parámetros'!$B$4,"REVISAR: plazo preventivo",IF(AND(K101&lt;&gt;"",K101&gt;='Parámetros'!$B$6),"REVISAR: autorización","En plazo"))))))))))</f>
        <v/>
      </c>
      <c r="Q101" s="18" t="n"/>
    </row>
    <row r="102" ht="34" customHeight="1">
      <c r="A102" s="18" t="n"/>
      <c r="B102" s="19" t="n"/>
      <c r="C102" s="18" t="n"/>
      <c r="D102" s="18" t="n"/>
      <c r="E102" s="18" t="n"/>
      <c r="F102" s="18" t="n"/>
      <c r="G102" s="18" t="n"/>
      <c r="H102" s="20" t="n"/>
      <c r="I102" s="18" t="n"/>
      <c r="J102" s="20" t="n"/>
      <c r="K102" s="21" t="n"/>
      <c r="L102" s="19" t="n"/>
      <c r="M102" s="19" t="n"/>
      <c r="N102" s="12">
        <f>IF(OR(B102="",J102=""),"",IF(J102="Concluida",IF(M102="","",MAX(0,M102-B102)),MAX(0,TODAY()-B102)))</f>
        <v/>
      </c>
      <c r="O102" s="12">
        <f>IF(H102="","",IFERROR(VLOOKUP(H102,'Parámetros'!$D$4:$E$7,2,FALSE),""))</f>
        <v/>
      </c>
      <c r="P102" s="23">
        <f>IF(OR(B102="",J102=""),"",IF(AND(M102&lt;&gt;"",M102&lt;B102),"REVISAR: fecha de cierre",IF(AND(L102&lt;&gt;"",L102&lt;B102),"REVISAR: fecha compromiso",IF(J102="Concluida",IF(M102="","REVISAR: falta fecha de cierre","Cerrada"),IF(J102="No realizada","REVISAR: prueba no realizada",IF(H102="Alta","ATENCIÓN: severidad alta",IF(AND(L102&lt;&gt;"",L102&lt;TODAY()),"VENCIDA: revisar compromiso",IF(N102&gt;='Parámetros'!$B$5,"ATENCIÓN: plazo crítico",IF(N102&gt;='Parámetros'!$B$4,"REVISAR: plazo preventivo",IF(AND(K102&lt;&gt;"",K102&gt;='Parámetros'!$B$6),"REVISAR: autorización","En plazo"))))))))))</f>
        <v/>
      </c>
      <c r="Q102" s="18" t="n"/>
    </row>
    <row r="103" ht="34" customHeight="1">
      <c r="A103" s="18" t="n"/>
      <c r="B103" s="19" t="n"/>
      <c r="C103" s="18" t="n"/>
      <c r="D103" s="18" t="n"/>
      <c r="E103" s="18" t="n"/>
      <c r="F103" s="18" t="n"/>
      <c r="G103" s="18" t="n"/>
      <c r="H103" s="20" t="n"/>
      <c r="I103" s="18" t="n"/>
      <c r="J103" s="20" t="n"/>
      <c r="K103" s="21" t="n"/>
      <c r="L103" s="19" t="n"/>
      <c r="M103" s="19" t="n"/>
      <c r="N103" s="8">
        <f>IF(OR(B103="",J103=""),"",IF(J103="Concluida",IF(M103="","",MAX(0,M103-B103)),MAX(0,TODAY()-B103)))</f>
        <v/>
      </c>
      <c r="O103" s="8">
        <f>IF(H103="","",IFERROR(VLOOKUP(H103,'Parámetros'!$D$4:$E$7,2,FALSE),""))</f>
        <v/>
      </c>
      <c r="P103" s="22">
        <f>IF(OR(B103="",J103=""),"",IF(AND(M103&lt;&gt;"",M103&lt;B103),"REVISAR: fecha de cierre",IF(AND(L103&lt;&gt;"",L103&lt;B103),"REVISAR: fecha compromiso",IF(J103="Concluida",IF(M103="","REVISAR: falta fecha de cierre","Cerrada"),IF(J103="No realizada","REVISAR: prueba no realizada",IF(H103="Alta","ATENCIÓN: severidad alta",IF(AND(L103&lt;&gt;"",L103&lt;TODAY()),"VENCIDA: revisar compromiso",IF(N103&gt;='Parámetros'!$B$5,"ATENCIÓN: plazo crítico",IF(N103&gt;='Parámetros'!$B$4,"REVISAR: plazo preventivo",IF(AND(K103&lt;&gt;"",K103&gt;='Parámetros'!$B$6),"REVISAR: autorización","En plazo"))))))))))</f>
        <v/>
      </c>
      <c r="Q103" s="18" t="n"/>
    </row>
    <row r="104" ht="34" customHeight="1">
      <c r="A104" s="18" t="n"/>
      <c r="B104" s="19" t="n"/>
      <c r="C104" s="18" t="n"/>
      <c r="D104" s="18" t="n"/>
      <c r="E104" s="18" t="n"/>
      <c r="F104" s="18" t="n"/>
      <c r="G104" s="18" t="n"/>
      <c r="H104" s="20" t="n"/>
      <c r="I104" s="18" t="n"/>
      <c r="J104" s="20" t="n"/>
      <c r="K104" s="21" t="n"/>
      <c r="L104" s="19" t="n"/>
      <c r="M104" s="19" t="n"/>
      <c r="N104" s="12">
        <f>IF(OR(B104="",J104=""),"",IF(J104="Concluida",IF(M104="","",MAX(0,M104-B104)),MAX(0,TODAY()-B104)))</f>
        <v/>
      </c>
      <c r="O104" s="12">
        <f>IF(H104="","",IFERROR(VLOOKUP(H104,'Parámetros'!$D$4:$E$7,2,FALSE),""))</f>
        <v/>
      </c>
      <c r="P104" s="23">
        <f>IF(OR(B104="",J104=""),"",IF(AND(M104&lt;&gt;"",M104&lt;B104),"REVISAR: fecha de cierre",IF(AND(L104&lt;&gt;"",L104&lt;B104),"REVISAR: fecha compromiso",IF(J104="Concluida",IF(M104="","REVISAR: falta fecha de cierre","Cerrada"),IF(J104="No realizada","REVISAR: prueba no realizada",IF(H104="Alta","ATENCIÓN: severidad alta",IF(AND(L104&lt;&gt;"",L104&lt;TODAY()),"VENCIDA: revisar compromiso",IF(N104&gt;='Parámetros'!$B$5,"ATENCIÓN: plazo crítico",IF(N104&gt;='Parámetros'!$B$4,"REVISAR: plazo preventivo",IF(AND(K104&lt;&gt;"",K104&gt;='Parámetros'!$B$6),"REVISAR: autorización","En plazo"))))))))))</f>
        <v/>
      </c>
      <c r="Q104" s="18" t="n"/>
    </row>
  </sheetData>
  <autoFilter ref="A4:Q104"/>
  <mergeCells count="1">
    <mergeCell ref="A1:Q1"/>
  </mergeCells>
  <conditionalFormatting sqref="P5:P104">
    <cfRule type="expression" priority="1" dxfId="0" stopIfTrue="1">
      <formula>OR(LEFT($P5,8)="ATENCIÓN",LEFT($P5,7)="VENCIDA")</formula>
    </cfRule>
    <cfRule type="expression" priority="2" dxfId="1" stopIfTrue="1">
      <formula>LEFT($P5,7)="REVISAR"</formula>
    </cfRule>
    <cfRule type="expression" priority="3" dxfId="2" stopIfTrue="1">
      <formula>OR($P5="Cerrada",$P5="En plazo")</formula>
    </cfRule>
  </conditionalFormatting>
  <conditionalFormatting sqref="L5:L104">
    <cfRule type="expression" priority="4" dxfId="0">
      <formula>AND($A5&lt;&gt;"",$J5&lt;&gt;"Concluida",$L5&lt;&gt;"",$L5&lt;TODAY())</formula>
    </cfRule>
  </conditionalFormatting>
  <conditionalFormatting sqref="M5:M104">
    <cfRule type="expression" priority="5" dxfId="0">
      <formula>AND($B5&lt;&gt;"",$M5&lt;&gt;"",$M5&lt;$B5)</formula>
    </cfRule>
  </conditionalFormatting>
  <dataValidations count="6">
    <dataValidation sqref="A5:A104" showDropDown="0" showInputMessage="0" showErrorMessage="0" allowBlank="0" errorTitle="Folio no válido" error="Captura un folio de 1 a 30 caracteres." type="textLength" errorStyle="stop" operator="between">
      <formula1>1</formula1>
      <formula2>30</formula2>
    </dataValidation>
    <dataValidation sqref="B5:B104 L5:M104" showDropDown="0" showInputMessage="0" showErrorMessage="0" allowBlank="0" errorTitle="Fecha fuera de rango" error="Revisa las fechas mínima y máxima de la hoja Parámetros." type="date" errorStyle="stop" operator="between">
      <formula1>'Parámetros'!$B$7</formula1>
      <formula2>'Parámetros'!$B$8</formula2>
    </dataValidation>
    <dataValidation sqref="D5:D104" showDropDown="0" showInputMessage="0" showErrorMessage="0" allowBlank="0" errorTitle="Tipo no válido" error="Selecciona un tipo de dirección de la lista." type="list" errorStyle="stop">
      <formula1>'Parámetros'!$I$4:$I$7</formula1>
    </dataValidation>
    <dataValidation sqref="H5:H104" showDropDown="0" showInputMessage="0" showErrorMessage="0" allowBlank="0" errorTitle="Severidad no válida" error="Selecciona una severidad de la lista." type="list" errorStyle="stop">
      <formula1>'Parámetros'!$D$4:$D$7</formula1>
    </dataValidation>
    <dataValidation sqref="J5:J104" showDropDown="0" showInputMessage="0" showErrorMessage="0" allowBlank="0" errorTitle="Estado no válido" error="Selecciona un estado de la lista." type="list" errorStyle="stop">
      <formula1>'Parámetros'!$G$4:$G$7</formula1>
    </dataValidation>
    <dataValidation sqref="K5:K104" showDropDown="0" showInputMessage="0" showErrorMessage="0" allowBlank="0" errorTitle="Importe no válido" error="Captura un importe entre cero y el máximo indicado en Parámetros." type="decimal" errorStyle="stop" operator="between">
      <formula1>0</formula1>
      <formula2>'Parámetros'!$B$9</formula2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41" customWidth="1" min="1" max="1"/>
    <col width="18" customWidth="1" min="2" max="2"/>
    <col width="12" customWidth="1" min="3" max="3"/>
    <col width="18" customWidth="1" min="4" max="4"/>
    <col width="11" customWidth="1" min="5" max="5"/>
    <col width="3" customWidth="1" min="6" max="6"/>
    <col width="19" customWidth="1" min="7" max="7"/>
    <col width="3" customWidth="1" min="8" max="8"/>
    <col width="23" customWidth="1" min="9" max="9"/>
  </cols>
  <sheetData>
    <row r="1" ht="28" customHeight="1">
      <c r="A1" s="1" t="inlineStr">
        <is>
          <t>Parámetros y listas editables</t>
        </is>
      </c>
      <c r="B1" s="28" t="n"/>
      <c r="C1" s="28" t="n"/>
      <c r="D1" s="28" t="n"/>
      <c r="E1" s="28" t="n"/>
      <c r="F1" s="28" t="n"/>
      <c r="G1" s="28" t="n"/>
      <c r="H1" s="28" t="n"/>
      <c r="I1" s="29" t="n"/>
    </row>
    <row r="2"/>
    <row r="3">
      <c r="A3" s="4" t="inlineStr">
        <is>
          <t>Parámetro</t>
        </is>
      </c>
      <c r="B3" s="4" t="inlineStr">
        <is>
          <t>Valor</t>
        </is>
      </c>
      <c r="C3" s="4" t="inlineStr">
        <is>
          <t>Unidad</t>
        </is>
      </c>
      <c r="D3" s="4" t="inlineStr">
        <is>
          <t>Severidad</t>
        </is>
      </c>
      <c r="E3" s="4" t="inlineStr">
        <is>
          <t>Orden</t>
        </is>
      </c>
      <c r="G3" s="4" t="inlineStr">
        <is>
          <t>Estado</t>
        </is>
      </c>
      <c r="I3" s="4" t="inlineStr">
        <is>
          <t>Tipo de dirección</t>
        </is>
      </c>
    </row>
    <row r="4">
      <c r="A4" s="23" t="inlineStr">
        <is>
          <t>Días para revisión preventiva</t>
        </is>
      </c>
      <c r="B4" s="18" t="n">
        <v>3</v>
      </c>
      <c r="C4" s="23" t="inlineStr">
        <is>
          <t>días</t>
        </is>
      </c>
      <c r="D4" s="20" t="inlineStr">
        <is>
          <t>Sin hallazgo</t>
        </is>
      </c>
      <c r="E4" s="20" t="n">
        <v>0</v>
      </c>
      <c r="G4" s="20" t="inlineStr">
        <is>
          <t>Pendiente</t>
        </is>
      </c>
      <c r="I4" s="20" t="inlineStr">
        <is>
          <t>Hidráulica</t>
        </is>
      </c>
    </row>
    <row r="5">
      <c r="A5" s="22" t="inlineStr">
        <is>
          <t>Días para alerta crítica</t>
        </is>
      </c>
      <c r="B5" s="18" t="n">
        <v>7</v>
      </c>
      <c r="C5" s="22" t="inlineStr">
        <is>
          <t>días</t>
        </is>
      </c>
      <c r="D5" s="20" t="inlineStr">
        <is>
          <t>Baja</t>
        </is>
      </c>
      <c r="E5" s="20" t="n">
        <v>1</v>
      </c>
      <c r="G5" s="20" t="inlineStr">
        <is>
          <t>En revisión</t>
        </is>
      </c>
      <c r="I5" s="20" t="inlineStr">
        <is>
          <t>Electrohidráulica</t>
        </is>
      </c>
    </row>
    <row r="6">
      <c r="A6" s="23" t="inlineStr">
        <is>
          <t>Importe de referencia para autorización</t>
        </is>
      </c>
      <c r="B6" s="24" t="n">
        <v>5000</v>
      </c>
      <c r="C6" s="23" t="inlineStr">
        <is>
          <t>MXN</t>
        </is>
      </c>
      <c r="D6" s="20" t="inlineStr">
        <is>
          <t>Media</t>
        </is>
      </c>
      <c r="E6" s="20" t="n">
        <v>2</v>
      </c>
      <c r="G6" s="20" t="inlineStr">
        <is>
          <t>Concluida</t>
        </is>
      </c>
      <c r="I6" s="20" t="inlineStr">
        <is>
          <t>Asistida eléctrica</t>
        </is>
      </c>
    </row>
    <row r="7">
      <c r="A7" s="22" t="inlineStr">
        <is>
          <t>Fecha mínima de captura</t>
        </is>
      </c>
      <c r="B7" s="25" t="n">
        <v>45658</v>
      </c>
      <c r="C7" s="22" t="inlineStr">
        <is>
          <t>fecha</t>
        </is>
      </c>
      <c r="D7" s="20" t="inlineStr">
        <is>
          <t>Alta</t>
        </is>
      </c>
      <c r="E7" s="20" t="n">
        <v>3</v>
      </c>
      <c r="G7" s="20" t="inlineStr">
        <is>
          <t>No realizada</t>
        </is>
      </c>
      <c r="I7" s="20" t="inlineStr">
        <is>
          <t>Mecánica</t>
        </is>
      </c>
    </row>
    <row r="8">
      <c r="A8" s="23" t="inlineStr">
        <is>
          <t>Fecha máxima de captura</t>
        </is>
      </c>
      <c r="B8" s="25" t="n">
        <v>46752</v>
      </c>
      <c r="C8" s="23" t="inlineStr">
        <is>
          <t>fecha</t>
        </is>
      </c>
    </row>
    <row r="9">
      <c r="A9" s="22" t="inlineStr">
        <is>
          <t>Importe máximo permitido</t>
        </is>
      </c>
      <c r="B9" s="24" t="n">
        <v>200000</v>
      </c>
      <c r="C9" s="22" t="inlineStr">
        <is>
          <t>MXN</t>
        </is>
      </c>
    </row>
  </sheetData>
  <mergeCells count="1">
    <mergeCell ref="A1:I1"/>
  </mergeCells>
  <conditionalFormatting sqref="B5">
    <cfRule type="expression" priority="1" dxfId="0">
      <formula>$B$5&lt;=$B$4</formula>
    </cfRule>
  </conditionalFormatting>
  <conditionalFormatting sqref="B8">
    <cfRule type="expression" priority="2" dxfId="0">
      <formula>$B$8&lt;$B$7</formula>
    </cfRule>
  </conditionalFormatting>
  <conditionalFormatting sqref="B6">
    <cfRule type="expression" priority="3" dxfId="0">
      <formula>$B$6&gt;$B$9</formula>
    </cfRule>
  </conditionalFormatting>
  <dataValidations count="4">
    <dataValidation sqref="B4:B5" showDropDown="0" showInputMessage="0" showErrorMessage="0" allowBlank="0" errorTitle="Plazo no válido" error="Captura un número entero de 1 a 365 días." type="whole" errorStyle="stop" operator="between">
      <formula1>1</formula1>
      <formula2>365</formula2>
    </dataValidation>
    <dataValidation sqref="B6 B9" showDropDown="0" showInputMessage="0" showErrorMessage="0" allowBlank="0" errorTitle="Importe no válido" error="Captura un importe igual o mayor que cero." type="decimal" errorStyle="stop" operator="greaterThanOrEqual">
      <formula1>0</formula1>
    </dataValidation>
    <dataValidation sqref="B7:B8" showDropDown="0" showInputMessage="0" showErrorMessage="0" allowBlank="0" errorTitle="Fecha no válida" error="Captura una fecha entre 01/01/2000 y 31/12/2100." type="date" errorStyle="stop" operator="between">
      <formula1>DATE(2000,1,1)</formula1>
      <formula2>DATE(2100,12,31)</formula2>
    </dataValidation>
    <dataValidation sqref="E4:E7" showDropDown="0" showInputMessage="0" showErrorMessage="0" allowBlank="0" errorTitle="Orden no válido" error="Captura un nivel entero entre 0 y 10." type="whole" errorStyle="stop" operator="between">
      <formula1>0</formula1>
      <formula2>10</formula2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2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9" customWidth="1" min="1" max="1"/>
    <col width="105" customWidth="1" min="2" max="2"/>
    <col width="3" customWidth="1" min="3" max="3"/>
    <col width="3" customWidth="1" min="4" max="4"/>
    <col width="3" customWidth="1" min="5" max="5"/>
    <col width="3" customWidth="1" min="6" max="6"/>
  </cols>
  <sheetData>
    <row r="1" ht="28" customHeight="1">
      <c r="A1" s="1" t="inlineStr">
        <is>
          <t>Indicaciones de uso y lectura de alertas</t>
        </is>
      </c>
      <c r="B1" s="28" t="n"/>
      <c r="C1" s="28" t="n"/>
      <c r="D1" s="28" t="n"/>
      <c r="E1" s="28" t="n"/>
      <c r="F1" s="29" t="n"/>
    </row>
    <row r="2"/>
    <row r="3">
      <c r="A3" s="4" t="inlineStr">
        <is>
          <t>Elemento</t>
        </is>
      </c>
      <c r="B3" s="4" t="inlineStr">
        <is>
          <t>Uso o dato que debe revisarse</t>
        </is>
      </c>
    </row>
    <row r="4" ht="48" customHeight="1">
      <c r="A4" s="26" t="inlineStr">
        <is>
          <t>Alcance</t>
        </is>
      </c>
      <c r="B4" s="23" t="inlineStr">
        <is>
          <t>El libro ordena capturas administrativas de pruebas y hallazgos. No realiza diagnóstico automotriz, no certifica reparaciones y no sustituye el criterio de una persona técnica.</t>
        </is>
      </c>
    </row>
    <row r="5" ht="48" customHeight="1">
      <c r="A5" s="27" t="inlineStr">
        <is>
          <t>Celdas amarillas</t>
        </is>
      </c>
      <c r="B5" s="22" t="inlineStr">
        <is>
          <t>Son entradas editables. Revisa especialmente folio, fechas, severidad, estado, costo estimado y observaciones antes de interpretar el resumen.</t>
        </is>
      </c>
    </row>
    <row r="6" ht="48" customHeight="1">
      <c r="A6" s="26" t="inlineStr">
        <is>
          <t>Alerta roja</t>
        </is>
      </c>
      <c r="B6" s="23" t="inlineStr">
        <is>
          <t>ATENCIÓN indica severidad alta o plazo crítico; VENCIDA indica que la fecha compromiso ya pasó en un registro no concluido. Revisa severidad, estado, fecha de ingreso y fecha compromiso.</t>
        </is>
      </c>
    </row>
    <row r="7" ht="48" customHeight="1">
      <c r="A7" s="27" t="inlineStr">
        <is>
          <t>Alerta naranja</t>
        </is>
      </c>
      <c r="B7" s="22" t="inlineStr">
        <is>
          <t>REVISAR identifica plazo preventivo, importe sujeto a autorización, prueba no realizada, cierre sin fecha o una fecha anterior al ingreso. Corrige o confirma las entradas señaladas.</t>
        </is>
      </c>
    </row>
    <row r="8" ht="48" customHeight="1">
      <c r="A8" s="26" t="inlineStr">
        <is>
          <t>Alerta verde</t>
        </is>
      </c>
      <c r="B8" s="23" t="inlineStr">
        <is>
          <t>Cerrada indica estado Concluida con fecha de cierre; En plazo indica que no se activó otra condición administrativa. El color no garantiza condición mecánica ni calidad de reparación.</t>
        </is>
      </c>
    </row>
    <row r="9" ht="48" customHeight="1">
      <c r="A9" s="27" t="inlineStr">
        <is>
          <t>Días abiertos</t>
        </is>
      </c>
      <c r="B9" s="22" t="inlineStr">
        <is>
          <t>La columna N usa fecha de ingreso, estado y fecha de cierre. Si el registro está concluido pero no tiene fecha de cierre, queda vacía.</t>
        </is>
      </c>
    </row>
    <row r="10" ht="48" customHeight="1">
      <c r="A10" s="26" t="inlineStr">
        <is>
          <t>Nivel de prioridad</t>
        </is>
      </c>
      <c r="B10" s="23" t="inlineStr">
        <is>
          <t>La columna O busca la severidad de la columna H en la lista editable de Parámetros mediante VLOOKUP. Si la severidad falta o no existe, queda vacía.</t>
        </is>
      </c>
    </row>
    <row r="11" ht="48" customHeight="1">
      <c r="A11" s="27" t="inlineStr">
        <is>
          <t>Rango preparado</t>
        </is>
      </c>
      <c r="B11" s="22" t="inlineStr">
        <is>
          <t>Las validaciones, fórmulas y alertas cubren las filas 5 a 104 de Evaluaciones. Las filas 5, 54 y 104 tienen la misma lógica y no contienen autorreferencias.</t>
        </is>
      </c>
    </row>
    <row r="12" ht="48" customHeight="1">
      <c r="A12" s="26" t="inlineStr">
        <is>
          <t>Resumen</t>
        </is>
      </c>
      <c r="B12" s="23" t="inlineStr">
        <is>
          <t>Los indicadores y la gráfica usan únicamente datos capturados en Evaluaciones. El importe es estimado en MXN y no representa factura, tarifa garantizada ni autorización contractual.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Taller Ficticio Horizonte Mecánico</dc:creator>
  <dc:title xmlns:dc="http://purl.org/dc/elements/1.1/">Diagnóstico de dirección automotriz en Excel</dc:title>
  <dc:description xmlns:dc="http://purl.org/dc/elements/1.1/">Libro administrativo con datos ficticios para ordenar pruebas y hallazgos registrados del sistema de dirección.</dc:description>
  <dc:subject xmlns:dc="http://purl.org/dc/elements/1.1/">Control administrativo ficticio de pruebas y hallazgos de dirección</dc:subject>
  <dcterms:created xmlns:dcterms="http://purl.org/dc/terms/" xmlns:xsi="http://www.w3.org/2001/XMLSchema-instance" xsi:type="dcterms:W3CDTF">2026-09-10T03:43:11Z</dcterms:created>
  <dcterms:modified xmlns:dcterms="http://purl.org/dc/terms/" xmlns:xsi="http://www.w3.org/2001/XMLSchema-instance" xsi:type="dcterms:W3CDTF">2026-09-10T03:43:12+00:00Z</dcterms:modified>
</cp:coreProperties>
</file>