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Revision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'Revisiones'!$A$4:$Y$104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0 &quot;°C&quot;"/>
    <numFmt numFmtId="166" formatCode="$#,##0.00 &quot;MXN&quot;"/>
    <numFmt numFmtId="167" formatCode="0.0 &quot;psi&quot;"/>
    <numFmt numFmtId="168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E6872"/>
      <sz val="9"/>
    </font>
    <font>
      <name val="Calibri"/>
      <b val="1"/>
      <color rgb="00FFFFFF"/>
      <sz val="11"/>
    </font>
    <font>
      <name val="Calibri"/>
      <color rgb="00243447"/>
      <sz val="10"/>
    </font>
    <font>
      <name val="Calibri"/>
      <b val="1"/>
      <color rgb="00243447"/>
      <sz val="11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3F6F8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164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center" vertical="center" wrapText="1"/>
    </xf>
    <xf numFmtId="165" fontId="4" fillId="5" borderId="1" applyAlignment="1" pivotButton="0" quotePrefix="0" xfId="0">
      <alignment horizontal="center" vertical="center" wrapText="1"/>
    </xf>
    <xf numFmtId="167" fontId="4" fillId="6" borderId="1" applyAlignment="1" pivotButton="0" quotePrefix="0" xfId="0">
      <alignment horizontal="center" vertical="center" wrapText="1"/>
    </xf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7" fontId="4" fillId="6" borderId="1" applyAlignment="1" pivotButton="0" quotePrefix="0" xfId="0">
      <alignment horizontal="center" vertical="center" wrapText="1"/>
    </xf>
    <xf numFmtId="168" fontId="4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Revisiones por estado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'Resumen'!B13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'Resumen'!$A$14:$A$17</f>
            </numRef>
          </cat>
          <val>
            <numRef>
              <f>'Resumen'!$B$14:$B$17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RevisionesAC" displayName="TablaRevisionesAC" ref="A4:Y104" headerRowCount="1">
  <autoFilter ref="A4:Y104"/>
  <tableColumns count="25">
    <tableColumn id="1" name="Folio"/>
    <tableColumn id="2" name="Fecha de recepción"/>
    <tableColumn id="3" name="Cliente ficticio"/>
    <tableColumn id="4" name="Vehículo ficticio"/>
    <tableColumn id="5" name="Responsable ficticio"/>
    <tableColumn id="6" name="Temperatura ambiente (°C)"/>
    <tableColumn id="7" name="Temperatura en ventilas (°C)"/>
    <tableColumn id="8" name="Diferencia térmica (°C)"/>
    <tableColumn id="9" name="Presión baja (psi)"/>
    <tableColumn id="10" name="Presión alta (psi)"/>
    <tableColumn id="11" name="Fuga observada"/>
    <tableColumn id="12" name="Componente revisado"/>
    <tableColumn id="13" name="Resultado de revisión"/>
    <tableColumn id="14" name="Refrigerante indicado"/>
    <tableColumn id="15" name="Refacciones estimadas (MXN)"/>
    <tableColumn id="16" name="Mano de obra estimada (MXN)"/>
    <tableColumn id="17" name="Total estimado (MXN)"/>
    <tableColumn id="18" name="Estado"/>
    <tableColumn id="19" name="Fecha compromiso"/>
    <tableColumn id="20" name="Fecha cierre"/>
    <tableColumn id="21" name="Días transcurridos"/>
    <tableColumn id="22" name="Alerta de temperatura"/>
    <tableColumn id="23" name="Alerta de presión"/>
    <tableColumn id="24" name="Seguimiento"/>
    <tableColumn id="25" name="Observacion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31" customWidth="1" min="4" max="4"/>
    <col width="18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Diagnóstico de aire acondicionado automotriz — control administrativo</t>
        </is>
      </c>
      <c r="B1" s="31" t="n"/>
      <c r="C1" s="31" t="n"/>
      <c r="D1" s="31" t="n"/>
      <c r="E1" s="31" t="n"/>
      <c r="F1" s="31" t="n"/>
      <c r="G1" s="31" t="n"/>
      <c r="H1" s="32" t="n"/>
    </row>
    <row r="2" ht="30" customHeight="1">
      <c r="A2" s="3" t="inlineStr">
        <is>
          <t>Indicadores calculados con la captura disponible; las referencias configurables no sustituyen una evaluación técnica.</t>
        </is>
      </c>
    </row>
    <row r="3">
      <c r="A3" s="4" t="inlineStr">
        <is>
          <t>Periodo e indicadores</t>
        </is>
      </c>
      <c r="B3" s="4" t="n"/>
      <c r="D3" s="4" t="inlineStr">
        <is>
          <t>Estados y alertas</t>
        </is>
      </c>
      <c r="E3" s="4" t="n"/>
    </row>
    <row r="4" ht="25" customHeight="1">
      <c r="A4" s="5" t="inlineStr">
        <is>
          <t>Primera recepción</t>
        </is>
      </c>
      <c r="B4" s="6">
        <f>IF(COUNT(Revisiones!$B$5:$B$104)=0,"",MIN(Revisiones!$B$5:$B$104))</f>
        <v/>
      </c>
      <c r="D4" s="5" t="inlineStr">
        <is>
          <t>Abiertas</t>
        </is>
      </c>
      <c r="E4" s="7">
        <f>COUNTIF(Revisiones!$R$5:$R$104,"Abierta")</f>
        <v/>
      </c>
    </row>
    <row r="5" ht="25" customHeight="1">
      <c r="A5" s="8" t="inlineStr">
        <is>
          <t>Última recepción</t>
        </is>
      </c>
      <c r="B5" s="9">
        <f>IF(COUNT(Revisiones!$B$5:$B$104)=0,"",MAX(Revisiones!$B$5:$B$104))</f>
        <v/>
      </c>
      <c r="D5" s="8" t="inlineStr">
        <is>
          <t>En espera de autorización</t>
        </is>
      </c>
      <c r="E5" s="10">
        <f>COUNTIF(Revisiones!$R$5:$R$104,"En espera de autorización")</f>
        <v/>
      </c>
    </row>
    <row r="6" ht="25" customHeight="1">
      <c r="A6" s="5" t="inlineStr">
        <is>
          <t>Revisiones capturadas</t>
        </is>
      </c>
      <c r="B6" s="7">
        <f>COUNTIF(Revisiones!$A$5:$A$104,"&lt;&gt;")</f>
        <v/>
      </c>
      <c r="D6" s="5" t="inlineStr">
        <is>
          <t>Cerradas</t>
        </is>
      </c>
      <c r="E6" s="7">
        <f>COUNTIF(Revisiones!$R$5:$R$104,"Cerrada")</f>
        <v/>
      </c>
    </row>
    <row r="7" ht="25" customHeight="1">
      <c r="A7" s="8" t="inlineStr">
        <is>
          <t>Diferencia promedio</t>
        </is>
      </c>
      <c r="B7" s="11">
        <f>IFERROR(AVERAGE(Revisiones!$H$5:$H$104),"")</f>
        <v/>
      </c>
      <c r="D7" s="8" t="inlineStr">
        <is>
          <t>Canceladas</t>
        </is>
      </c>
      <c r="E7" s="10">
        <f>COUNTIF(Revisiones!$R$5:$R$104,"Cancelada")</f>
        <v/>
      </c>
    </row>
    <row r="8" ht="25" customHeight="1">
      <c r="A8" s="5" t="inlineStr">
        <is>
          <t>Total estimado</t>
        </is>
      </c>
      <c r="B8" s="12">
        <f>IF(COUNT(Revisiones!$Q$5:$Q$104)=0,"",SUM(Revisiones!$Q$5:$Q$104))</f>
        <v/>
      </c>
      <c r="D8" s="5" t="inlineStr">
        <is>
          <t>Revisar diferencia térmica</t>
        </is>
      </c>
      <c r="E8" s="7">
        <f>COUNTIF(Revisiones!$V$5:$V$104,"Revisar diferencia")</f>
        <v/>
      </c>
    </row>
    <row r="9" ht="25" customHeight="1">
      <c r="A9" s="8" t="inlineStr">
        <is>
          <t>Fugas con indicio o confirmadas</t>
        </is>
      </c>
      <c r="B9" s="10">
        <f>COUNTIF(Revisiones!$K$5:$K$104,"Indicio")+COUNTIF(Revisiones!$K$5:$K$104,"Confirmada")</f>
        <v/>
      </c>
      <c r="D9" s="8" t="inlineStr">
        <is>
          <t>Revisar presiones</t>
        </is>
      </c>
      <c r="E9" s="10">
        <f>COUNTIF(Revisiones!$W$5:$W$104,"Revisar presiones")</f>
        <v/>
      </c>
    </row>
    <row r="10" ht="25" customHeight="1">
      <c r="A10" s="5" t="inlineStr">
        <is>
          <t>Alertas de datos o fechas</t>
        </is>
      </c>
      <c r="B10" s="7">
        <f>COUNTIF(Revisiones!$V$5:$V$104,"Faltan temperaturas")+COUNTIF(Revisiones!$W$5:$W$104,"Faltan presiones")+COUNTIF(Revisiones!$X$5:$X$104,"Falta fecha cierre")+COUNTIF(Revisiones!$X$5:$X$104,"Sin fecha compromiso")+COUNTIF(Revisiones!$X$5:$X$104,"Revisar fechas")</f>
        <v/>
      </c>
      <c r="D10" s="5" t="inlineStr">
        <is>
          <t>Compromisos vencidos</t>
        </is>
      </c>
      <c r="E10" s="7">
        <f>COUNTIF(Revisiones!$X$5:$X$104,"Compromiso vencido")</f>
        <v/>
      </c>
    </row>
    <row r="11"/>
    <row r="12"/>
    <row r="13">
      <c r="A13" s="4" t="inlineStr">
        <is>
          <t>Estado</t>
        </is>
      </c>
      <c r="B13" s="4" t="inlineStr">
        <is>
          <t>Revisiones</t>
        </is>
      </c>
    </row>
    <row r="14">
      <c r="A14" s="13" t="inlineStr">
        <is>
          <t>Abierta</t>
        </is>
      </c>
      <c r="B14" s="7">
        <f>COUNTIF(Revisiones!$R$5:$R$104,"Abierta")</f>
        <v/>
      </c>
    </row>
    <row r="15">
      <c r="A15" s="14" t="inlineStr">
        <is>
          <t>En espera</t>
        </is>
      </c>
      <c r="B15" s="10">
        <f>COUNTIF(Revisiones!$R$5:$R$104,"En espera de autorización")</f>
        <v/>
      </c>
    </row>
    <row r="16">
      <c r="A16" s="13" t="inlineStr">
        <is>
          <t>Cerrada</t>
        </is>
      </c>
      <c r="B16" s="7">
        <f>COUNTIF(Revisiones!$R$5:$R$104,"Cerrada")</f>
        <v/>
      </c>
    </row>
    <row r="17">
      <c r="A17" s="14" t="inlineStr">
        <is>
          <t>Cancelada</t>
        </is>
      </c>
      <c r="B17" s="10">
        <f>COUNTIF(Revisiones!$R$5:$R$104,"Cancelada")</f>
        <v/>
      </c>
    </row>
  </sheetData>
  <mergeCells count="1">
    <mergeCell ref="A1:H1"/>
  </mergeCells>
  <conditionalFormatting sqref="B9:B10">
    <cfRule type="expression" priority="1" dxfId="0" stopIfTrue="1">
      <formula>B9&gt;0</formula>
    </cfRule>
  </conditionalFormatting>
  <conditionalFormatting sqref="E8:E10">
    <cfRule type="expression" priority="2" dxfId="0" stopIfTrue="1">
      <formula>E8&gt;0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23" customWidth="1" min="3" max="3"/>
    <col width="27" customWidth="1" min="4" max="4"/>
    <col width="24" customWidth="1" min="5" max="5"/>
    <col width="16" customWidth="1" min="6" max="6"/>
    <col width="17" customWidth="1" min="7" max="7"/>
    <col width="17" customWidth="1" min="8" max="8"/>
    <col width="14" customWidth="1" min="9" max="9"/>
    <col width="14" customWidth="1" min="10" max="10"/>
    <col width="18" customWidth="1" min="11" max="11"/>
    <col width="24" customWidth="1" min="12" max="12"/>
    <col width="26" customWidth="1" min="13" max="13"/>
    <col width="19" customWidth="1" min="14" max="14"/>
    <col width="18" customWidth="1" min="15" max="15"/>
    <col width="19" customWidth="1" min="16" max="16"/>
    <col width="18" customWidth="1" min="17" max="17"/>
    <col width="25" customWidth="1" min="18" max="18"/>
    <col width="16" customWidth="1" min="19" max="19"/>
    <col width="15" customWidth="1" min="20" max="20"/>
    <col width="16" customWidth="1" min="21" max="21"/>
    <col width="26" customWidth="1" min="22" max="22"/>
    <col width="27" customWidth="1" min="23" max="23"/>
    <col width="24" customWidth="1" min="24" max="24"/>
    <col width="40" customWidth="1" min="25" max="25"/>
  </cols>
  <sheetData>
    <row r="1" ht="28" customHeight="1">
      <c r="A1" s="1" t="inlineStr">
        <is>
          <t>Registro de revisiones de aire acondicionado automotriz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1" t="n"/>
      <c r="M1" s="31" t="n"/>
      <c r="N1" s="31" t="n"/>
      <c r="O1" s="31" t="n"/>
      <c r="P1" s="31" t="n"/>
      <c r="Q1" s="31" t="n"/>
      <c r="R1" s="31" t="n"/>
      <c r="S1" s="31" t="n"/>
      <c r="T1" s="31" t="n"/>
      <c r="U1" s="31" t="n"/>
      <c r="V1" s="31" t="n"/>
      <c r="W1" s="31" t="n"/>
      <c r="X1" s="31" t="n"/>
      <c r="Y1" s="32" t="n"/>
    </row>
    <row r="2" ht="26" customHeight="1">
      <c r="A2" s="3" t="inlineStr">
        <is>
          <t>Captura amarilla; resultados y alertas se calculan con referencias editables. Todos los ejemplos son ficticios.</t>
        </is>
      </c>
    </row>
    <row r="3" ht="26" customHeight="1">
      <c r="A3" s="3" t="inlineStr">
        <is>
          <t>Las alertas administrativas señalan datos que conviene revisar y no constituyen un diagnóstico automotriz.</t>
        </is>
      </c>
    </row>
    <row r="4" ht="48" customHeight="1">
      <c r="A4" s="4" t="inlineStr">
        <is>
          <t>Folio</t>
        </is>
      </c>
      <c r="B4" s="4" t="inlineStr">
        <is>
          <t>Fecha de recepción</t>
        </is>
      </c>
      <c r="C4" s="4" t="inlineStr">
        <is>
          <t>Cliente ficticio</t>
        </is>
      </c>
      <c r="D4" s="4" t="inlineStr">
        <is>
          <t>Vehículo ficticio</t>
        </is>
      </c>
      <c r="E4" s="4" t="inlineStr">
        <is>
          <t>Responsable ficticio</t>
        </is>
      </c>
      <c r="F4" s="4" t="inlineStr">
        <is>
          <t>Temperatura ambiente (°C)</t>
        </is>
      </c>
      <c r="G4" s="4" t="inlineStr">
        <is>
          <t>Temperatura en ventilas (°C)</t>
        </is>
      </c>
      <c r="H4" s="4" t="inlineStr">
        <is>
          <t>Diferencia térmica (°C)</t>
        </is>
      </c>
      <c r="I4" s="4" t="inlineStr">
        <is>
          <t>Presión baja (psi)</t>
        </is>
      </c>
      <c r="J4" s="4" t="inlineStr">
        <is>
          <t>Presión alta (psi)</t>
        </is>
      </c>
      <c r="K4" s="4" t="inlineStr">
        <is>
          <t>Fuga observada</t>
        </is>
      </c>
      <c r="L4" s="4" t="inlineStr">
        <is>
          <t>Componente revisado</t>
        </is>
      </c>
      <c r="M4" s="4" t="inlineStr">
        <is>
          <t>Resultado de revisión</t>
        </is>
      </c>
      <c r="N4" s="4" t="inlineStr">
        <is>
          <t>Refrigerante indicado</t>
        </is>
      </c>
      <c r="O4" s="4" t="inlineStr">
        <is>
          <t>Refacciones estimadas (MXN)</t>
        </is>
      </c>
      <c r="P4" s="4" t="inlineStr">
        <is>
          <t>Mano de obra estimada (MXN)</t>
        </is>
      </c>
      <c r="Q4" s="4" t="inlineStr">
        <is>
          <t>Total estimado (MXN)</t>
        </is>
      </c>
      <c r="R4" s="4" t="inlineStr">
        <is>
          <t>Estado</t>
        </is>
      </c>
      <c r="S4" s="4" t="inlineStr">
        <is>
          <t>Fecha compromiso</t>
        </is>
      </c>
      <c r="T4" s="4" t="inlineStr">
        <is>
          <t>Fecha cierre</t>
        </is>
      </c>
      <c r="U4" s="4" t="inlineStr">
        <is>
          <t>Días transcurridos</t>
        </is>
      </c>
      <c r="V4" s="4" t="inlineStr">
        <is>
          <t>Alerta de temperatura</t>
        </is>
      </c>
      <c r="W4" s="4" t="inlineStr">
        <is>
          <t>Alerta de presión</t>
        </is>
      </c>
      <c r="X4" s="4" t="inlineStr">
        <is>
          <t>Seguimiento</t>
        </is>
      </c>
      <c r="Y4" s="4" t="inlineStr">
        <is>
          <t>Observaciones</t>
        </is>
      </c>
    </row>
    <row r="5" ht="34" customHeight="1">
      <c r="A5" s="15" t="inlineStr">
        <is>
          <t>FICT-AC-26-001</t>
        </is>
      </c>
      <c r="B5" s="16" t="n">
        <v>46273</v>
      </c>
      <c r="C5" s="17" t="inlineStr">
        <is>
          <t>Cliente Ficticio Alfa</t>
        </is>
      </c>
      <c r="D5" s="17" t="inlineStr">
        <is>
          <t>Unidad Ficticia Sedán Alfa</t>
        </is>
      </c>
      <c r="E5" s="15" t="inlineStr">
        <is>
          <t>Técnica Ficticia Alfa</t>
        </is>
      </c>
      <c r="F5" s="18" t="n">
        <v>32</v>
      </c>
      <c r="G5" s="18" t="n">
        <v>14</v>
      </c>
      <c r="H5" s="19">
        <f>IF(OR(F5="",G5=""),"",IFERROR(F5-G5,""))</f>
        <v/>
      </c>
      <c r="I5" s="33" t="n">
        <v>35</v>
      </c>
      <c r="J5" s="33" t="n">
        <v>210</v>
      </c>
      <c r="K5" s="15" t="inlineStr">
        <is>
          <t>No detectada</t>
        </is>
      </c>
      <c r="L5" s="17" t="inlineStr">
        <is>
          <t>Condensador</t>
        </is>
      </c>
      <c r="M5" s="17" t="inlineStr">
        <is>
          <t>Sin anomalía aparente</t>
        </is>
      </c>
      <c r="N5" s="15" t="inlineStr">
        <is>
          <t>R-134a</t>
        </is>
      </c>
      <c r="O5" s="21" t="n">
        <v>650</v>
      </c>
      <c r="P5" s="21" t="n">
        <v>900</v>
      </c>
      <c r="Q5" s="22">
        <f>IF(A5="","",IF(COUNT(O5:P5)=0,"",IFERROR(SUM(O5:P5),"")))</f>
        <v/>
      </c>
      <c r="R5" s="15" t="inlineStr">
        <is>
          <t>Abierta</t>
        </is>
      </c>
      <c r="S5" s="16" t="n">
        <v>46276</v>
      </c>
      <c r="T5" s="16" t="n"/>
      <c r="U5" s="23">
        <f>IF(B5="","",IFERROR(MAX(0,IF(T5&lt;&gt;"",T5-B5,TODAY()-B5)),""))</f>
        <v/>
      </c>
      <c r="V5" s="8">
        <f>IF(A5="","",IF(OR(F5="",G5=""),"Faltan temperaturas",IFERROR(IF(H5&gt;='Parámetros'!$B$4,"Diferencia dentro de referencia","Revisar diferencia"),"Revisar parámetros")))</f>
        <v/>
      </c>
      <c r="W5" s="8">
        <f>IF(A5="","",IF(OR(I5="",J5=""),"Faltan presiones",IFERROR(IF(AND(I5&gt;='Parámetros'!$B$5,I5&lt;='Parámetros'!$B$6,J5&gt;='Parámetros'!$B$7,J5&lt;='Parámetros'!$B$8),"Presiones dentro de referencia","Revisar presiones"),"Revisar parámetros")))</f>
        <v/>
      </c>
      <c r="X5" s="8">
        <f>IF(A5="","",IFERROR(IF(OR(AND(S5&lt;&gt;"",B5&lt;&gt;"",S5&lt;B5),AND(T5&lt;&gt;"",B5&lt;&gt;"",T5&lt;B5)),"Revisar fechas",IF(R5="Cerrada",IF(T5="","Falta fecha cierre","Cerrada"),IF(R5="Cancelada","Cancelada",IF(S5="","Sin fecha compromiso",IF(S5&lt;TODAY(),"Compromiso vencido",IF(S5-TODAY()&lt;='Parámetros'!$B$9,"Próximo compromiso","En plazo")))))),"Revisar parámetros"))</f>
        <v/>
      </c>
      <c r="Y5" s="17" t="inlineStr">
        <is>
          <t>Caso de demostración ficticio; confirmar datos antes de decidir.</t>
        </is>
      </c>
    </row>
    <row r="6" ht="34" customHeight="1">
      <c r="A6" s="15" t="inlineStr">
        <is>
          <t>FICT-AC-26-002</t>
        </is>
      </c>
      <c r="B6" s="16" t="n">
        <v>46270</v>
      </c>
      <c r="C6" s="17" t="inlineStr">
        <is>
          <t>Cliente Ficticio Beta</t>
        </is>
      </c>
      <c r="D6" s="17" t="inlineStr">
        <is>
          <t>Unidad Ficticia SUV Beta</t>
        </is>
      </c>
      <c r="E6" s="15" t="inlineStr">
        <is>
          <t>Técnico Ficticio Beta</t>
        </is>
      </c>
      <c r="F6" s="18" t="n">
        <v>34</v>
      </c>
      <c r="G6" s="18" t="n">
        <v>28</v>
      </c>
      <c r="H6" s="24">
        <f>IF(OR(F6="",G6=""),"",IFERROR(F6-G6,""))</f>
        <v/>
      </c>
      <c r="I6" s="33" t="n">
        <v>20</v>
      </c>
      <c r="J6" s="33" t="n">
        <v>290</v>
      </c>
      <c r="K6" s="15" t="inlineStr">
        <is>
          <t>Indicio</t>
        </is>
      </c>
      <c r="L6" s="17" t="inlineStr">
        <is>
          <t>Mangueras y conexiones</t>
        </is>
      </c>
      <c r="M6" s="17" t="inlineStr">
        <is>
          <t>Requiere revisión adicional</t>
        </is>
      </c>
      <c r="N6" s="15" t="inlineStr">
        <is>
          <t>R-134a</t>
        </is>
      </c>
      <c r="O6" s="21" t="n">
        <v>1850</v>
      </c>
      <c r="P6" s="21" t="n">
        <v>1200</v>
      </c>
      <c r="Q6" s="12">
        <f>IF(A6="","",IF(COUNT(O6:P6)=0,"",IFERROR(SUM(O6:P6),"")))</f>
        <v/>
      </c>
      <c r="R6" s="15" t="inlineStr">
        <is>
          <t>En espera de autorización</t>
        </is>
      </c>
      <c r="S6" s="16" t="n">
        <v>46274</v>
      </c>
      <c r="T6" s="16" t="n"/>
      <c r="U6" s="25">
        <f>IF(B6="","",IFERROR(MAX(0,IF(T6&lt;&gt;"",T6-B6,TODAY()-B6)),""))</f>
        <v/>
      </c>
      <c r="V6" s="5">
        <f>IF(A6="","",IF(OR(F6="",G6=""),"Faltan temperaturas",IFERROR(IF(H6&gt;='Parámetros'!$B$4,"Diferencia dentro de referencia","Revisar diferencia"),"Revisar parámetros")))</f>
        <v/>
      </c>
      <c r="W6" s="5">
        <f>IF(A6="","",IF(OR(I6="",J6=""),"Faltan presiones",IFERROR(IF(AND(I6&gt;='Parámetros'!$B$5,I6&lt;='Parámetros'!$B$6,J6&gt;='Parámetros'!$B$7,J6&lt;='Parámetros'!$B$8),"Presiones dentro de referencia","Revisar presiones"),"Revisar parámetros")))</f>
        <v/>
      </c>
      <c r="X6" s="5">
        <f>IF(A6="","",IFERROR(IF(OR(AND(S6&lt;&gt;"",B6&lt;&gt;"",S6&lt;B6),AND(T6&lt;&gt;"",B6&lt;&gt;"",T6&lt;B6)),"Revisar fechas",IF(R6="Cerrada",IF(T6="","Falta fecha cierre","Cerrada"),IF(R6="Cancelada","Cancelada",IF(S6="","Sin fecha compromiso",IF(S6&lt;TODAY(),"Compromiso vencido",IF(S6-TODAY()&lt;='Parámetros'!$B$9,"Próximo compromiso","En plazo")))))),"Revisar parámetros"))</f>
        <v/>
      </c>
      <c r="Y6" s="17" t="inlineStr">
        <is>
          <t>Ejemplo ficticio con referencias fuera del intervalo configurado.</t>
        </is>
      </c>
    </row>
    <row r="7" ht="34" customHeight="1">
      <c r="A7" s="15" t="inlineStr">
        <is>
          <t>FICT-AC-26-003</t>
        </is>
      </c>
      <c r="B7" s="16" t="n">
        <v>46265</v>
      </c>
      <c r="C7" s="17" t="inlineStr">
        <is>
          <t>Cliente Ficticio Gamma</t>
        </is>
      </c>
      <c r="D7" s="17" t="inlineStr">
        <is>
          <t>Unidad Ficticia Pickup Gamma</t>
        </is>
      </c>
      <c r="E7" s="15" t="inlineStr">
        <is>
          <t>Técnica Ficticia Gamma</t>
        </is>
      </c>
      <c r="F7" s="18" t="n">
        <v>31</v>
      </c>
      <c r="G7" s="18" t="n">
        <v>12</v>
      </c>
      <c r="H7" s="19">
        <f>IF(OR(F7="",G7=""),"",IFERROR(F7-G7,""))</f>
        <v/>
      </c>
      <c r="I7" s="33" t="n">
        <v>34</v>
      </c>
      <c r="J7" s="33" t="n">
        <v>205</v>
      </c>
      <c r="K7" s="15" t="inlineStr">
        <is>
          <t>Confirmada</t>
        </is>
      </c>
      <c r="L7" s="17" t="inlineStr">
        <is>
          <t>Válvulas de servicio</t>
        </is>
      </c>
      <c r="M7" s="17" t="inlineStr">
        <is>
          <t>Servicio propuesto</t>
        </is>
      </c>
      <c r="N7" s="15" t="inlineStr">
        <is>
          <t>R-134a</t>
        </is>
      </c>
      <c r="O7" s="21" t="n">
        <v>980</v>
      </c>
      <c r="P7" s="21" t="n">
        <v>1450</v>
      </c>
      <c r="Q7" s="22">
        <f>IF(A7="","",IF(COUNT(O7:P7)=0,"",IFERROR(SUM(O7:P7),"")))</f>
        <v/>
      </c>
      <c r="R7" s="15" t="inlineStr">
        <is>
          <t>Cerrada</t>
        </is>
      </c>
      <c r="S7" s="16" t="n">
        <v>46267</v>
      </c>
      <c r="T7" s="16" t="n">
        <v>46268</v>
      </c>
      <c r="U7" s="23">
        <f>IF(B7="","",IFERROR(MAX(0,IF(T7&lt;&gt;"",T7-B7,TODAY()-B7)),""))</f>
        <v/>
      </c>
      <c r="V7" s="8">
        <f>IF(A7="","",IF(OR(F7="",G7=""),"Faltan temperaturas",IFERROR(IF(H7&gt;='Parámetros'!$B$4,"Diferencia dentro de referencia","Revisar diferencia"),"Revisar parámetros")))</f>
        <v/>
      </c>
      <c r="W7" s="8">
        <f>IF(A7="","",IF(OR(I7="",J7=""),"Faltan presiones",IFERROR(IF(AND(I7&gt;='Parámetros'!$B$5,I7&lt;='Parámetros'!$B$6,J7&gt;='Parámetros'!$B$7,J7&lt;='Parámetros'!$B$8),"Presiones dentro de referencia","Revisar presiones"),"Revisar parámetros")))</f>
        <v/>
      </c>
      <c r="X7" s="8">
        <f>IF(A7="","",IFERROR(IF(OR(AND(S7&lt;&gt;"",B7&lt;&gt;"",S7&lt;B7),AND(T7&lt;&gt;"",B7&lt;&gt;"",T7&lt;B7)),"Revisar fechas",IF(R7="Cerrada",IF(T7="","Falta fecha cierre","Cerrada"),IF(R7="Cancelada","Cancelada",IF(S7="","Sin fecha compromiso",IF(S7&lt;TODAY(),"Compromiso vencido",IF(S7-TODAY()&lt;='Parámetros'!$B$9,"Próximo compromiso","En plazo")))))),"Revisar parámetros"))</f>
        <v/>
      </c>
      <c r="Y7" s="17" t="inlineStr">
        <is>
          <t>Operación ficticia cerrada; la fuga marcada requiere evidencia interna.</t>
        </is>
      </c>
    </row>
    <row r="8" ht="34" customHeight="1">
      <c r="A8" s="15" t="inlineStr">
        <is>
          <t>FICT-AC-26-004</t>
        </is>
      </c>
      <c r="B8" s="16" t="n">
        <v>46259</v>
      </c>
      <c r="C8" s="17" t="inlineStr">
        <is>
          <t>Cliente Ficticio Delta</t>
        </is>
      </c>
      <c r="D8" s="17" t="inlineStr">
        <is>
          <t>Unidad Ficticia Hatchback Delta</t>
        </is>
      </c>
      <c r="E8" s="15" t="inlineStr">
        <is>
          <t>Técnico Ficticio Delta</t>
        </is>
      </c>
      <c r="F8" s="18" t="n"/>
      <c r="G8" s="18" t="n"/>
      <c r="H8" s="24">
        <f>IF(OR(F8="",G8=""),"",IFERROR(F8-G8,""))</f>
        <v/>
      </c>
      <c r="I8" s="33" t="n"/>
      <c r="J8" s="33" t="n"/>
      <c r="K8" s="15" t="inlineStr">
        <is>
          <t>No evaluada</t>
        </is>
      </c>
      <c r="L8" s="17" t="inlineStr">
        <is>
          <t>Control eléctrico</t>
        </is>
      </c>
      <c r="M8" s="17" t="inlineStr">
        <is>
          <t>No concluyente</t>
        </is>
      </c>
      <c r="N8" s="15" t="inlineStr">
        <is>
          <t>No identificado</t>
        </is>
      </c>
      <c r="O8" s="21" t="n"/>
      <c r="P8" s="21" t="n"/>
      <c r="Q8" s="12">
        <f>IF(A8="","",IF(COUNT(O8:P8)=0,"",IFERROR(SUM(O8:P8),"")))</f>
        <v/>
      </c>
      <c r="R8" s="15" t="inlineStr">
        <is>
          <t>Cancelada</t>
        </is>
      </c>
      <c r="S8" s="16" t="n"/>
      <c r="T8" s="16" t="n">
        <v>46260</v>
      </c>
      <c r="U8" s="25">
        <f>IF(B8="","",IFERROR(MAX(0,IF(T8&lt;&gt;"",T8-B8,TODAY()-B8)),""))</f>
        <v/>
      </c>
      <c r="V8" s="5">
        <f>IF(A8="","",IF(OR(F8="",G8=""),"Faltan temperaturas",IFERROR(IF(H8&gt;='Parámetros'!$B$4,"Diferencia dentro de referencia","Revisar diferencia"),"Revisar parámetros")))</f>
        <v/>
      </c>
      <c r="W8" s="5">
        <f>IF(A8="","",IF(OR(I8="",J8=""),"Faltan presiones",IFERROR(IF(AND(I8&gt;='Parámetros'!$B$5,I8&lt;='Parámetros'!$B$6,J8&gt;='Parámetros'!$B$7,J8&lt;='Parámetros'!$B$8),"Presiones dentro de referencia","Revisar presiones"),"Revisar parámetros")))</f>
        <v/>
      </c>
      <c r="X8" s="5">
        <f>IF(A8="","",IFERROR(IF(OR(AND(S8&lt;&gt;"",B8&lt;&gt;"",S8&lt;B8),AND(T8&lt;&gt;"",B8&lt;&gt;"",T8&lt;B8)),"Revisar fechas",IF(R8="Cerrada",IF(T8="","Falta fecha cierre","Cerrada"),IF(R8="Cancelada","Cancelada",IF(S8="","Sin fecha compromiso",IF(S8&lt;TODAY(),"Compromiso vencido",IF(S8-TODAY()&lt;='Parámetros'!$B$9,"Próximo compromiso","En plazo")))))),"Revisar parámetros"))</f>
        <v/>
      </c>
      <c r="Y8" s="17" t="inlineStr">
        <is>
          <t>Registro ficticio cancelado antes de completar mediciones.</t>
        </is>
      </c>
    </row>
    <row r="9" ht="34" customHeight="1">
      <c r="A9" s="15" t="inlineStr">
        <is>
          <t>FICT-AC-26-005</t>
        </is>
      </c>
      <c r="B9" s="16" t="n">
        <v>46253</v>
      </c>
      <c r="C9" s="17" t="inlineStr">
        <is>
          <t>Cliente Ficticio Épsilon</t>
        </is>
      </c>
      <c r="D9" s="17" t="inlineStr">
        <is>
          <t>Unidad Ficticia Van Épsilon</t>
        </is>
      </c>
      <c r="E9" s="15" t="inlineStr">
        <is>
          <t>Técnica Ficticia Alfa</t>
        </is>
      </c>
      <c r="F9" s="18" t="n">
        <v>30</v>
      </c>
      <c r="G9" s="18" t="n">
        <v>24</v>
      </c>
      <c r="H9" s="19">
        <f>IF(OR(F9="",G9=""),"",IFERROR(F9-G9,""))</f>
        <v/>
      </c>
      <c r="I9" s="33" t="n">
        <v>48</v>
      </c>
      <c r="J9" s="33" t="n">
        <v>265</v>
      </c>
      <c r="K9" s="15" t="inlineStr">
        <is>
          <t>Indicio</t>
        </is>
      </c>
      <c r="L9" s="17" t="inlineStr">
        <is>
          <t>Evaporador</t>
        </is>
      </c>
      <c r="M9" s="17" t="inlineStr">
        <is>
          <t>Requiere revisión adicional</t>
        </is>
      </c>
      <c r="N9" s="15" t="inlineStr">
        <is>
          <t>R-134a</t>
        </is>
      </c>
      <c r="O9" s="21" t="n">
        <v>3200</v>
      </c>
      <c r="P9" s="21" t="n">
        <v>2100</v>
      </c>
      <c r="Q9" s="22">
        <f>IF(A9="","",IF(COUNT(O9:P9)=0,"",IFERROR(SUM(O9:P9),"")))</f>
        <v/>
      </c>
      <c r="R9" s="15" t="inlineStr">
        <is>
          <t>Abierta</t>
        </is>
      </c>
      <c r="S9" s="16" t="n">
        <v>46270</v>
      </c>
      <c r="T9" s="16" t="n"/>
      <c r="U9" s="23">
        <f>IF(B9="","",IFERROR(MAX(0,IF(T9&lt;&gt;"",T9-B9,TODAY()-B9)),""))</f>
        <v/>
      </c>
      <c r="V9" s="8">
        <f>IF(A9="","",IF(OR(F9="",G9=""),"Faltan temperaturas",IFERROR(IF(H9&gt;='Parámetros'!$B$4,"Diferencia dentro de referencia","Revisar diferencia"),"Revisar parámetros")))</f>
        <v/>
      </c>
      <c r="W9" s="8">
        <f>IF(A9="","",IF(OR(I9="",J9=""),"Faltan presiones",IFERROR(IF(AND(I9&gt;='Parámetros'!$B$5,I9&lt;='Parámetros'!$B$6,J9&gt;='Parámetros'!$B$7,J9&lt;='Parámetros'!$B$8),"Presiones dentro de referencia","Revisar presiones"),"Revisar parámetros")))</f>
        <v/>
      </c>
      <c r="X9" s="8">
        <f>IF(A9="","",IFERROR(IF(OR(AND(S9&lt;&gt;"",B9&lt;&gt;"",S9&lt;B9),AND(T9&lt;&gt;"",B9&lt;&gt;"",T9&lt;B9)),"Revisar fechas",IF(R9="Cerrada",IF(T9="","Falta fecha cierre","Cerrada"),IF(R9="Cancelada","Cancelada",IF(S9="","Sin fecha compromiso",IF(S9&lt;TODAY(),"Compromiso vencido",IF(S9-TODAY()&lt;='Parámetros'!$B$9,"Próximo compromiso","En plazo")))))),"Revisar parámetros"))</f>
        <v/>
      </c>
      <c r="Y9" s="17" t="inlineStr">
        <is>
          <t>Ejemplo ficticio con compromiso vencido para seguimiento administrativo.</t>
        </is>
      </c>
    </row>
    <row r="10" ht="34" customHeight="1">
      <c r="A10" s="15" t="inlineStr">
        <is>
          <t>FICT-AC-26-006</t>
        </is>
      </c>
      <c r="B10" s="16" t="n">
        <v>46246</v>
      </c>
      <c r="C10" s="17" t="inlineStr">
        <is>
          <t>Cliente Ficticio Zeta</t>
        </is>
      </c>
      <c r="D10" s="17" t="inlineStr">
        <is>
          <t>Unidad Ficticia Crossover Zeta</t>
        </is>
      </c>
      <c r="E10" s="15" t="inlineStr">
        <is>
          <t>Técnico Ficticio Beta</t>
        </is>
      </c>
      <c r="F10" s="18" t="n">
        <v>29</v>
      </c>
      <c r="G10" s="18" t="n">
        <v>11.5</v>
      </c>
      <c r="H10" s="24">
        <f>IF(OR(F10="",G10=""),"",IFERROR(F10-G10,""))</f>
        <v/>
      </c>
      <c r="I10" s="33" t="n">
        <v>33</v>
      </c>
      <c r="J10" s="33" t="n">
        <v>198</v>
      </c>
      <c r="K10" s="15" t="inlineStr">
        <is>
          <t>No detectada</t>
        </is>
      </c>
      <c r="L10" s="17" t="inlineStr">
        <is>
          <t>Filtro de cabina</t>
        </is>
      </c>
      <c r="M10" s="17" t="inlineStr">
        <is>
          <t>Sin anomalía aparente</t>
        </is>
      </c>
      <c r="N10" s="15" t="inlineStr">
        <is>
          <t>R-1234yf</t>
        </is>
      </c>
      <c r="O10" s="21" t="n">
        <v>720</v>
      </c>
      <c r="P10" s="21" t="n">
        <v>680</v>
      </c>
      <c r="Q10" s="12">
        <f>IF(A10="","",IF(COUNT(O10:P10)=0,"",IFERROR(SUM(O10:P10),"")))</f>
        <v/>
      </c>
      <c r="R10" s="15" t="inlineStr">
        <is>
          <t>Cerrada</t>
        </is>
      </c>
      <c r="S10" s="16" t="n">
        <v>46250</v>
      </c>
      <c r="T10" s="16" t="n">
        <v>46251</v>
      </c>
      <c r="U10" s="25">
        <f>IF(B10="","",IFERROR(MAX(0,IF(T10&lt;&gt;"",T10-B10,TODAY()-B10)),""))</f>
        <v/>
      </c>
      <c r="V10" s="5">
        <f>IF(A10="","",IF(OR(F10="",G10=""),"Faltan temperaturas",IFERROR(IF(H10&gt;='Parámetros'!$B$4,"Diferencia dentro de referencia","Revisar diferencia"),"Revisar parámetros")))</f>
        <v/>
      </c>
      <c r="W10" s="5">
        <f>IF(A10="","",IF(OR(I10="",J10=""),"Faltan presiones",IFERROR(IF(AND(I10&gt;='Parámetros'!$B$5,I10&lt;='Parámetros'!$B$6,J10&gt;='Parámetros'!$B$7,J10&lt;='Parámetros'!$B$8),"Presiones dentro de referencia","Revisar presiones"),"Revisar parámetros")))</f>
        <v/>
      </c>
      <c r="X10" s="5">
        <f>IF(A10="","",IFERROR(IF(OR(AND(S10&lt;&gt;"",B10&lt;&gt;"",S10&lt;B10),AND(T10&lt;&gt;"",B10&lt;&gt;"",T10&lt;B10)),"Revisar fechas",IF(R10="Cerrada",IF(T10="","Falta fecha cierre","Cerrada"),IF(R10="Cancelada","Cancelada",IF(S10="","Sin fecha compromiso",IF(S10&lt;TODAY(),"Compromiso vencido",IF(S10-TODAY()&lt;='Parámetros'!$B$9,"Próximo compromiso","En plazo")))))),"Revisar parámetros"))</f>
        <v/>
      </c>
      <c r="Y10" s="17" t="inlineStr">
        <is>
          <t>Revisión ficticia con mediciones dentro de las referencias configuradas.</t>
        </is>
      </c>
    </row>
    <row r="11" ht="34" customHeight="1">
      <c r="A11" s="15" t="inlineStr">
        <is>
          <t>FICT-AC-26-007</t>
        </is>
      </c>
      <c r="B11" s="16" t="n">
        <v>46235</v>
      </c>
      <c r="C11" s="17" t="inlineStr">
        <is>
          <t>Cliente Ficticio Eta</t>
        </is>
      </c>
      <c r="D11" s="17" t="inlineStr">
        <is>
          <t>Unidad Ficticia Sedán Eta</t>
        </is>
      </c>
      <c r="E11" s="15" t="inlineStr">
        <is>
          <t>Técnica Ficticia Gamma</t>
        </is>
      </c>
      <c r="F11" s="18" t="n">
        <v>33</v>
      </c>
      <c r="G11" s="18" t="n">
        <v>16</v>
      </c>
      <c r="H11" s="19">
        <f>IF(OR(F11="",G11=""),"",IFERROR(F11-G11,""))</f>
        <v/>
      </c>
      <c r="I11" s="33" t="n"/>
      <c r="J11" s="33" t="n"/>
      <c r="K11" s="15" t="inlineStr">
        <is>
          <t>No evaluada</t>
        </is>
      </c>
      <c r="L11" s="17" t="inlineStr">
        <is>
          <t>Compresor</t>
        </is>
      </c>
      <c r="M11" s="17" t="inlineStr">
        <is>
          <t>Requiere revisión adicional</t>
        </is>
      </c>
      <c r="N11" s="15" t="inlineStr">
        <is>
          <t>Otro por confirmar</t>
        </is>
      </c>
      <c r="O11" s="21" t="n">
        <v>4100</v>
      </c>
      <c r="P11" s="21" t="n">
        <v>1800</v>
      </c>
      <c r="Q11" s="22">
        <f>IF(A11="","",IF(COUNT(O11:P11)=0,"",IFERROR(SUM(O11:P11),"")))</f>
        <v/>
      </c>
      <c r="R11" s="15" t="inlineStr">
        <is>
          <t>Abierta</t>
        </is>
      </c>
      <c r="S11" s="16" t="n">
        <v>46285</v>
      </c>
      <c r="T11" s="16" t="n"/>
      <c r="U11" s="23">
        <f>IF(B11="","",IFERROR(MAX(0,IF(T11&lt;&gt;"",T11-B11,TODAY()-B11)),""))</f>
        <v/>
      </c>
      <c r="V11" s="8">
        <f>IF(A11="","",IF(OR(F11="",G11=""),"Faltan temperaturas",IFERROR(IF(H11&gt;='Parámetros'!$B$4,"Diferencia dentro de referencia","Revisar diferencia"),"Revisar parámetros")))</f>
        <v/>
      </c>
      <c r="W11" s="8">
        <f>IF(A11="","",IF(OR(I11="",J11=""),"Faltan presiones",IFERROR(IF(AND(I11&gt;='Parámetros'!$B$5,I11&lt;='Parámetros'!$B$6,J11&gt;='Parámetros'!$B$7,J11&lt;='Parámetros'!$B$8),"Presiones dentro de referencia","Revisar presiones"),"Revisar parámetros")))</f>
        <v/>
      </c>
      <c r="X11" s="8">
        <f>IF(A11="","",IFERROR(IF(OR(AND(S11&lt;&gt;"",B11&lt;&gt;"",S11&lt;B11),AND(T11&lt;&gt;"",B11&lt;&gt;"",T11&lt;B11)),"Revisar fechas",IF(R11="Cerrada",IF(T11="","Falta fecha cierre","Cerrada"),IF(R11="Cancelada","Cancelada",IF(S11="","Sin fecha compromiso",IF(S11&lt;TODAY(),"Compromiso vencido",IF(S11-TODAY()&lt;='Parámetros'!$B$9,"Próximo compromiso","En plazo")))))),"Revisar parámetros"))</f>
        <v/>
      </c>
      <c r="Y11" s="17" t="inlineStr">
        <is>
          <t>Caso ficticio pendiente de captura de ambas presiones.</t>
        </is>
      </c>
    </row>
    <row r="12" ht="34" customHeight="1">
      <c r="A12" s="15" t="inlineStr">
        <is>
          <t>FICT-AC-26-008</t>
        </is>
      </c>
      <c r="B12" s="16" t="n">
        <v>46220</v>
      </c>
      <c r="C12" s="17" t="inlineStr">
        <is>
          <t>Cliente Ficticio Theta</t>
        </is>
      </c>
      <c r="D12" s="17" t="inlineStr">
        <is>
          <t>Unidad Ficticia Pickup Theta</t>
        </is>
      </c>
      <c r="E12" s="15" t="inlineStr">
        <is>
          <t>Técnico Ficticio Delta</t>
        </is>
      </c>
      <c r="F12" s="18" t="n"/>
      <c r="G12" s="18" t="n"/>
      <c r="H12" s="24">
        <f>IF(OR(F12="",G12=""),"",IFERROR(F12-G12,""))</f>
        <v/>
      </c>
      <c r="I12" s="33" t="n">
        <v>31</v>
      </c>
      <c r="J12" s="33" t="n">
        <v>190</v>
      </c>
      <c r="K12" s="15" t="inlineStr">
        <is>
          <t>No detectada</t>
        </is>
      </c>
      <c r="L12" s="17" t="inlineStr">
        <is>
          <t>Ventilador</t>
        </is>
      </c>
      <c r="M12" s="17" t="inlineStr">
        <is>
          <t>No concluyente</t>
        </is>
      </c>
      <c r="N12" s="15" t="inlineStr">
        <is>
          <t>R-134a</t>
        </is>
      </c>
      <c r="O12" s="21" t="n">
        <v>950</v>
      </c>
      <c r="P12" s="21" t="n">
        <v>750</v>
      </c>
      <c r="Q12" s="12">
        <f>IF(A12="","",IF(COUNT(O12:P12)=0,"",IFERROR(SUM(O12:P12),"")))</f>
        <v/>
      </c>
      <c r="R12" s="15" t="inlineStr">
        <is>
          <t>En espera de autorización</t>
        </is>
      </c>
      <c r="S12" s="16" t="n">
        <v>46277</v>
      </c>
      <c r="T12" s="16" t="n"/>
      <c r="U12" s="25">
        <f>IF(B12="","",IFERROR(MAX(0,IF(T12&lt;&gt;"",T12-B12,TODAY()-B12)),""))</f>
        <v/>
      </c>
      <c r="V12" s="5">
        <f>IF(A12="","",IF(OR(F12="",G12=""),"Faltan temperaturas",IFERROR(IF(H12&gt;='Parámetros'!$B$4,"Diferencia dentro de referencia","Revisar diferencia"),"Revisar parámetros")))</f>
        <v/>
      </c>
      <c r="W12" s="5">
        <f>IF(A12="","",IF(OR(I12="",J12=""),"Faltan presiones",IFERROR(IF(AND(I12&gt;='Parámetros'!$B$5,I12&lt;='Parámetros'!$B$6,J12&gt;='Parámetros'!$B$7,J12&lt;='Parámetros'!$B$8),"Presiones dentro de referencia","Revisar presiones"),"Revisar parámetros")))</f>
        <v/>
      </c>
      <c r="X12" s="5">
        <f>IF(A12="","",IFERROR(IF(OR(AND(S12&lt;&gt;"",B12&lt;&gt;"",S12&lt;B12),AND(T12&lt;&gt;"",B12&lt;&gt;"",T12&lt;B12)),"Revisar fechas",IF(R12="Cerrada",IF(T12="","Falta fecha cierre","Cerrada"),IF(R12="Cancelada","Cancelada",IF(S12="","Sin fecha compromiso",IF(S12&lt;TODAY(),"Compromiso vencido",IF(S12-TODAY()&lt;='Parámetros'!$B$9,"Próximo compromiso","En plazo")))))),"Revisar parámetros"))</f>
        <v/>
      </c>
      <c r="Y12" s="17" t="inlineStr">
        <is>
          <t>Registro ficticio pendiente de temperaturas de ambiente y ventilas.</t>
        </is>
      </c>
    </row>
    <row r="13" ht="34" customHeight="1">
      <c r="A13" s="15" t="inlineStr">
        <is>
          <t>FICT-AC-26-009</t>
        </is>
      </c>
      <c r="B13" s="16" t="n">
        <v>46205</v>
      </c>
      <c r="C13" s="17" t="inlineStr">
        <is>
          <t>Cliente Ficticio Iota</t>
        </is>
      </c>
      <c r="D13" s="17" t="inlineStr">
        <is>
          <t>Unidad Ficticia Coupé Iota</t>
        </is>
      </c>
      <c r="E13" s="15" t="inlineStr">
        <is>
          <t>Técnica Ficticia Alfa</t>
        </is>
      </c>
      <c r="F13" s="18" t="n">
        <v>28</v>
      </c>
      <c r="G13" s="18" t="n">
        <v>10</v>
      </c>
      <c r="H13" s="19">
        <f>IF(OR(F13="",G13=""),"",IFERROR(F13-G13,""))</f>
        <v/>
      </c>
      <c r="I13" s="33" t="n">
        <v>36</v>
      </c>
      <c r="J13" s="33" t="n">
        <v>215</v>
      </c>
      <c r="K13" s="15" t="inlineStr">
        <is>
          <t>Confirmada</t>
        </is>
      </c>
      <c r="L13" s="17" t="inlineStr">
        <is>
          <t>Mangueras y conexiones</t>
        </is>
      </c>
      <c r="M13" s="17" t="inlineStr">
        <is>
          <t>Servicio propuesto</t>
        </is>
      </c>
      <c r="N13" s="15" t="inlineStr">
        <is>
          <t>R-1234yf</t>
        </is>
      </c>
      <c r="O13" s="21" t="n">
        <v>2750</v>
      </c>
      <c r="P13" s="21" t="n">
        <v>1650</v>
      </c>
      <c r="Q13" s="22">
        <f>IF(A13="","",IF(COUNT(O13:P13)=0,"",IFERROR(SUM(O13:P13),"")))</f>
        <v/>
      </c>
      <c r="R13" s="15" t="inlineStr">
        <is>
          <t>Cerrada</t>
        </is>
      </c>
      <c r="S13" s="16" t="n">
        <v>46209</v>
      </c>
      <c r="T13" s="16" t="n">
        <v>46210</v>
      </c>
      <c r="U13" s="23">
        <f>IF(B13="","",IFERROR(MAX(0,IF(T13&lt;&gt;"",T13-B13,TODAY()-B13)),""))</f>
        <v/>
      </c>
      <c r="V13" s="8">
        <f>IF(A13="","",IF(OR(F13="",G13=""),"Faltan temperaturas",IFERROR(IF(H13&gt;='Parámetros'!$B$4,"Diferencia dentro de referencia","Revisar diferencia"),"Revisar parámetros")))</f>
        <v/>
      </c>
      <c r="W13" s="8">
        <f>IF(A13="","",IF(OR(I13="",J13=""),"Faltan presiones",IFERROR(IF(AND(I13&gt;='Parámetros'!$B$5,I13&lt;='Parámetros'!$B$6,J13&gt;='Parámetros'!$B$7,J13&lt;='Parámetros'!$B$8),"Presiones dentro de referencia","Revisar presiones"),"Revisar parámetros")))</f>
        <v/>
      </c>
      <c r="X13" s="8">
        <f>IF(A13="","",IFERROR(IF(OR(AND(S13&lt;&gt;"",B13&lt;&gt;"",S13&lt;B13),AND(T13&lt;&gt;"",B13&lt;&gt;"",T13&lt;B13)),"Revisar fechas",IF(R13="Cerrada",IF(T13="","Falta fecha cierre","Cerrada"),IF(R13="Cancelada","Cancelada",IF(S13="","Sin fecha compromiso",IF(S13&lt;TODAY(),"Compromiso vencido",IF(S13-TODAY()&lt;='Parámetros'!$B$9,"Próximo compromiso","En plazo")))))),"Revisar parámetros"))</f>
        <v/>
      </c>
      <c r="Y13" s="17" t="inlineStr">
        <is>
          <t>Ejemplo ficticio cerrado con fuga registrada para control interno.</t>
        </is>
      </c>
    </row>
    <row r="14" ht="34" customHeight="1">
      <c r="A14" s="15" t="inlineStr">
        <is>
          <t>FICT-AC-26-010</t>
        </is>
      </c>
      <c r="B14" s="16" t="n">
        <v>46180</v>
      </c>
      <c r="C14" s="17" t="inlineStr">
        <is>
          <t>Cliente Ficticio Kappa</t>
        </is>
      </c>
      <c r="D14" s="17" t="inlineStr">
        <is>
          <t>Unidad Ficticia Miniván Kappa</t>
        </is>
      </c>
      <c r="E14" s="15" t="inlineStr">
        <is>
          <t>Técnico Ficticio Beta</t>
        </is>
      </c>
      <c r="F14" s="18" t="n">
        <v>35</v>
      </c>
      <c r="G14" s="18" t="n">
        <v>19</v>
      </c>
      <c r="H14" s="24">
        <f>IF(OR(F14="",G14=""),"",IFERROR(F14-G14,""))</f>
        <v/>
      </c>
      <c r="I14" s="33" t="n">
        <v>40</v>
      </c>
      <c r="J14" s="33" t="n">
        <v>240</v>
      </c>
      <c r="K14" s="15" t="inlineStr">
        <is>
          <t>No detectada</t>
        </is>
      </c>
      <c r="L14" s="17" t="inlineStr">
        <is>
          <t>Condensador</t>
        </is>
      </c>
      <c r="M14" s="17" t="inlineStr">
        <is>
          <t>Requiere revisión adicional</t>
        </is>
      </c>
      <c r="N14" s="15" t="inlineStr">
        <is>
          <t>R-134a</t>
        </is>
      </c>
      <c r="O14" s="21" t="n">
        <v>1400</v>
      </c>
      <c r="P14" s="21" t="n">
        <v>1100</v>
      </c>
      <c r="Q14" s="12">
        <f>IF(A14="","",IF(COUNT(O14:P14)=0,"",IFERROR(SUM(O14:P14),"")))</f>
        <v/>
      </c>
      <c r="R14" s="15" t="inlineStr">
        <is>
          <t>Abierta</t>
        </is>
      </c>
      <c r="S14" s="16" t="n">
        <v>46295</v>
      </c>
      <c r="T14" s="16" t="n"/>
      <c r="U14" s="25">
        <f>IF(B14="","",IFERROR(MAX(0,IF(T14&lt;&gt;"",T14-B14,TODAY()-B14)),""))</f>
        <v/>
      </c>
      <c r="V14" s="5">
        <f>IF(A14="","",IF(OR(F14="",G14=""),"Faltan temperaturas",IFERROR(IF(H14&gt;='Parámetros'!$B$4,"Diferencia dentro de referencia","Revisar diferencia"),"Revisar parámetros")))</f>
        <v/>
      </c>
      <c r="W14" s="5">
        <f>IF(A14="","",IF(OR(I14="",J14=""),"Faltan presiones",IFERROR(IF(AND(I14&gt;='Parámetros'!$B$5,I14&lt;='Parámetros'!$B$6,J14&gt;='Parámetros'!$B$7,J14&lt;='Parámetros'!$B$8),"Presiones dentro de referencia","Revisar presiones"),"Revisar parámetros")))</f>
        <v/>
      </c>
      <c r="X14" s="5">
        <f>IF(A14="","",IFERROR(IF(OR(AND(S14&lt;&gt;"",B14&lt;&gt;"",S14&lt;B14),AND(T14&lt;&gt;"",B14&lt;&gt;"",T14&lt;B14)),"Revisar fechas",IF(R14="Cerrada",IF(T14="","Falta fecha cierre","Cerrada"),IF(R14="Cancelada","Cancelada",IF(S14="","Sin fecha compromiso",IF(S14&lt;TODAY(),"Compromiso vencido",IF(S14-TODAY()&lt;='Parámetros'!$B$9,"Próximo compromiso","En plazo")))))),"Revisar parámetros"))</f>
        <v/>
      </c>
      <c r="Y14" s="17" t="inlineStr">
        <is>
          <t>Caso ficticio abierto con seguimiento futuro registrado.</t>
        </is>
      </c>
    </row>
    <row r="15" ht="24" customHeight="1">
      <c r="A15" s="15" t="n"/>
      <c r="B15" s="16" t="n"/>
      <c r="C15" s="17" t="n"/>
      <c r="D15" s="17" t="n"/>
      <c r="E15" s="15" t="n"/>
      <c r="F15" s="18" t="n"/>
      <c r="G15" s="18" t="n"/>
      <c r="H15" s="19">
        <f>IF(OR(F15="",G15=""),"",IFERROR(F15-G15,""))</f>
        <v/>
      </c>
      <c r="I15" s="33" t="n"/>
      <c r="J15" s="33" t="n"/>
      <c r="K15" s="15" t="n"/>
      <c r="L15" s="17" t="n"/>
      <c r="M15" s="17" t="n"/>
      <c r="N15" s="15" t="n"/>
      <c r="O15" s="21" t="n"/>
      <c r="P15" s="21" t="n"/>
      <c r="Q15" s="22">
        <f>IF(A15="","",IF(COUNT(O15:P15)=0,"",IFERROR(SUM(O15:P15),"")))</f>
        <v/>
      </c>
      <c r="R15" s="15" t="n"/>
      <c r="S15" s="16" t="n"/>
      <c r="T15" s="16" t="n"/>
      <c r="U15" s="23">
        <f>IF(B15="","",IFERROR(MAX(0,IF(T15&lt;&gt;"",T15-B15,TODAY()-B15)),""))</f>
        <v/>
      </c>
      <c r="V15" s="8">
        <f>IF(A15="","",IF(OR(F15="",G15=""),"Faltan temperaturas",IFERROR(IF(H15&gt;='Parámetros'!$B$4,"Diferencia dentro de referencia","Revisar diferencia"),"Revisar parámetros")))</f>
        <v/>
      </c>
      <c r="W15" s="8">
        <f>IF(A15="","",IF(OR(I15="",J15=""),"Faltan presiones",IFERROR(IF(AND(I15&gt;='Parámetros'!$B$5,I15&lt;='Parámetros'!$B$6,J15&gt;='Parámetros'!$B$7,J15&lt;='Parámetros'!$B$8),"Presiones dentro de referencia","Revisar presiones"),"Revisar parámetros")))</f>
        <v/>
      </c>
      <c r="X15" s="8">
        <f>IF(A15="","",IFERROR(IF(OR(AND(S15&lt;&gt;"",B15&lt;&gt;"",S15&lt;B15),AND(T15&lt;&gt;"",B15&lt;&gt;"",T15&lt;B15)),"Revisar fechas",IF(R15="Cerrada",IF(T15="","Falta fecha cierre","Cerrada"),IF(R15="Cancelada","Cancelada",IF(S15="","Sin fecha compromiso",IF(S15&lt;TODAY(),"Compromiso vencido",IF(S15-TODAY()&lt;='Parámetros'!$B$9,"Próximo compromiso","En plazo")))))),"Revisar parámetros"))</f>
        <v/>
      </c>
      <c r="Y15" s="17" t="n"/>
    </row>
    <row r="16" ht="24" customHeight="1">
      <c r="A16" s="15" t="n"/>
      <c r="B16" s="16" t="n"/>
      <c r="C16" s="17" t="n"/>
      <c r="D16" s="17" t="n"/>
      <c r="E16" s="15" t="n"/>
      <c r="F16" s="18" t="n"/>
      <c r="G16" s="18" t="n"/>
      <c r="H16" s="24">
        <f>IF(OR(F16="",G16=""),"",IFERROR(F16-G16,""))</f>
        <v/>
      </c>
      <c r="I16" s="33" t="n"/>
      <c r="J16" s="33" t="n"/>
      <c r="K16" s="15" t="n"/>
      <c r="L16" s="17" t="n"/>
      <c r="M16" s="17" t="n"/>
      <c r="N16" s="15" t="n"/>
      <c r="O16" s="21" t="n"/>
      <c r="P16" s="21" t="n"/>
      <c r="Q16" s="12">
        <f>IF(A16="","",IF(COUNT(O16:P16)=0,"",IFERROR(SUM(O16:P16),"")))</f>
        <v/>
      </c>
      <c r="R16" s="15" t="n"/>
      <c r="S16" s="16" t="n"/>
      <c r="T16" s="16" t="n"/>
      <c r="U16" s="25">
        <f>IF(B16="","",IFERROR(MAX(0,IF(T16&lt;&gt;"",T16-B16,TODAY()-B16)),""))</f>
        <v/>
      </c>
      <c r="V16" s="5">
        <f>IF(A16="","",IF(OR(F16="",G16=""),"Faltan temperaturas",IFERROR(IF(H16&gt;='Parámetros'!$B$4,"Diferencia dentro de referencia","Revisar diferencia"),"Revisar parámetros")))</f>
        <v/>
      </c>
      <c r="W16" s="5">
        <f>IF(A16="","",IF(OR(I16="",J16=""),"Faltan presiones",IFERROR(IF(AND(I16&gt;='Parámetros'!$B$5,I16&lt;='Parámetros'!$B$6,J16&gt;='Parámetros'!$B$7,J16&lt;='Parámetros'!$B$8),"Presiones dentro de referencia","Revisar presiones"),"Revisar parámetros")))</f>
        <v/>
      </c>
      <c r="X16" s="5">
        <f>IF(A16="","",IFERROR(IF(OR(AND(S16&lt;&gt;"",B16&lt;&gt;"",S16&lt;B16),AND(T16&lt;&gt;"",B16&lt;&gt;"",T16&lt;B16)),"Revisar fechas",IF(R16="Cerrada",IF(T16="","Falta fecha cierre","Cerrada"),IF(R16="Cancelada","Cancelada",IF(S16="","Sin fecha compromiso",IF(S16&lt;TODAY(),"Compromiso vencido",IF(S16-TODAY()&lt;='Parámetros'!$B$9,"Próximo compromiso","En plazo")))))),"Revisar parámetros"))</f>
        <v/>
      </c>
      <c r="Y16" s="17" t="n"/>
    </row>
    <row r="17" ht="24" customHeight="1">
      <c r="A17" s="15" t="n"/>
      <c r="B17" s="16" t="n"/>
      <c r="C17" s="17" t="n"/>
      <c r="D17" s="17" t="n"/>
      <c r="E17" s="15" t="n"/>
      <c r="F17" s="18" t="n"/>
      <c r="G17" s="18" t="n"/>
      <c r="H17" s="19">
        <f>IF(OR(F17="",G17=""),"",IFERROR(F17-G17,""))</f>
        <v/>
      </c>
      <c r="I17" s="33" t="n"/>
      <c r="J17" s="33" t="n"/>
      <c r="K17" s="15" t="n"/>
      <c r="L17" s="17" t="n"/>
      <c r="M17" s="17" t="n"/>
      <c r="N17" s="15" t="n"/>
      <c r="O17" s="21" t="n"/>
      <c r="P17" s="21" t="n"/>
      <c r="Q17" s="22">
        <f>IF(A17="","",IF(COUNT(O17:P17)=0,"",IFERROR(SUM(O17:P17),"")))</f>
        <v/>
      </c>
      <c r="R17" s="15" t="n"/>
      <c r="S17" s="16" t="n"/>
      <c r="T17" s="16" t="n"/>
      <c r="U17" s="23">
        <f>IF(B17="","",IFERROR(MAX(0,IF(T17&lt;&gt;"",T17-B17,TODAY()-B17)),""))</f>
        <v/>
      </c>
      <c r="V17" s="8">
        <f>IF(A17="","",IF(OR(F17="",G17=""),"Faltan temperaturas",IFERROR(IF(H17&gt;='Parámetros'!$B$4,"Diferencia dentro de referencia","Revisar diferencia"),"Revisar parámetros")))</f>
        <v/>
      </c>
      <c r="W17" s="8">
        <f>IF(A17="","",IF(OR(I17="",J17=""),"Faltan presiones",IFERROR(IF(AND(I17&gt;='Parámetros'!$B$5,I17&lt;='Parámetros'!$B$6,J17&gt;='Parámetros'!$B$7,J17&lt;='Parámetros'!$B$8),"Presiones dentro de referencia","Revisar presiones"),"Revisar parámetros")))</f>
        <v/>
      </c>
      <c r="X17" s="8">
        <f>IF(A17="","",IFERROR(IF(OR(AND(S17&lt;&gt;"",B17&lt;&gt;"",S17&lt;B17),AND(T17&lt;&gt;"",B17&lt;&gt;"",T17&lt;B17)),"Revisar fechas",IF(R17="Cerrada",IF(T17="","Falta fecha cierre","Cerrada"),IF(R17="Cancelada","Cancelada",IF(S17="","Sin fecha compromiso",IF(S17&lt;TODAY(),"Compromiso vencido",IF(S17-TODAY()&lt;='Parámetros'!$B$9,"Próximo compromiso","En plazo")))))),"Revisar parámetros"))</f>
        <v/>
      </c>
      <c r="Y17" s="17" t="n"/>
    </row>
    <row r="18" ht="24" customHeight="1">
      <c r="A18" s="15" t="n"/>
      <c r="B18" s="16" t="n"/>
      <c r="C18" s="17" t="n"/>
      <c r="D18" s="17" t="n"/>
      <c r="E18" s="15" t="n"/>
      <c r="F18" s="18" t="n"/>
      <c r="G18" s="18" t="n"/>
      <c r="H18" s="24">
        <f>IF(OR(F18="",G18=""),"",IFERROR(F18-G18,""))</f>
        <v/>
      </c>
      <c r="I18" s="33" t="n"/>
      <c r="J18" s="33" t="n"/>
      <c r="K18" s="15" t="n"/>
      <c r="L18" s="17" t="n"/>
      <c r="M18" s="17" t="n"/>
      <c r="N18" s="15" t="n"/>
      <c r="O18" s="21" t="n"/>
      <c r="P18" s="21" t="n"/>
      <c r="Q18" s="12">
        <f>IF(A18="","",IF(COUNT(O18:P18)=0,"",IFERROR(SUM(O18:P18),"")))</f>
        <v/>
      </c>
      <c r="R18" s="15" t="n"/>
      <c r="S18" s="16" t="n"/>
      <c r="T18" s="16" t="n"/>
      <c r="U18" s="25">
        <f>IF(B18="","",IFERROR(MAX(0,IF(T18&lt;&gt;"",T18-B18,TODAY()-B18)),""))</f>
        <v/>
      </c>
      <c r="V18" s="5">
        <f>IF(A18="","",IF(OR(F18="",G18=""),"Faltan temperaturas",IFERROR(IF(H18&gt;='Parámetros'!$B$4,"Diferencia dentro de referencia","Revisar diferencia"),"Revisar parámetros")))</f>
        <v/>
      </c>
      <c r="W18" s="5">
        <f>IF(A18="","",IF(OR(I18="",J18=""),"Faltan presiones",IFERROR(IF(AND(I18&gt;='Parámetros'!$B$5,I18&lt;='Parámetros'!$B$6,J18&gt;='Parámetros'!$B$7,J18&lt;='Parámetros'!$B$8),"Presiones dentro de referencia","Revisar presiones"),"Revisar parámetros")))</f>
        <v/>
      </c>
      <c r="X18" s="5">
        <f>IF(A18="","",IFERROR(IF(OR(AND(S18&lt;&gt;"",B18&lt;&gt;"",S18&lt;B18),AND(T18&lt;&gt;"",B18&lt;&gt;"",T18&lt;B18)),"Revisar fechas",IF(R18="Cerrada",IF(T18="","Falta fecha cierre","Cerrada"),IF(R18="Cancelada","Cancelada",IF(S18="","Sin fecha compromiso",IF(S18&lt;TODAY(),"Compromiso vencido",IF(S18-TODAY()&lt;='Parámetros'!$B$9,"Próximo compromiso","En plazo")))))),"Revisar parámetros"))</f>
        <v/>
      </c>
      <c r="Y18" s="17" t="n"/>
    </row>
    <row r="19" ht="24" customHeight="1">
      <c r="A19" s="15" t="n"/>
      <c r="B19" s="16" t="n"/>
      <c r="C19" s="17" t="n"/>
      <c r="D19" s="17" t="n"/>
      <c r="E19" s="15" t="n"/>
      <c r="F19" s="18" t="n"/>
      <c r="G19" s="18" t="n"/>
      <c r="H19" s="19">
        <f>IF(OR(F19="",G19=""),"",IFERROR(F19-G19,""))</f>
        <v/>
      </c>
      <c r="I19" s="33" t="n"/>
      <c r="J19" s="33" t="n"/>
      <c r="K19" s="15" t="n"/>
      <c r="L19" s="17" t="n"/>
      <c r="M19" s="17" t="n"/>
      <c r="N19" s="15" t="n"/>
      <c r="O19" s="21" t="n"/>
      <c r="P19" s="21" t="n"/>
      <c r="Q19" s="22">
        <f>IF(A19="","",IF(COUNT(O19:P19)=0,"",IFERROR(SUM(O19:P19),"")))</f>
        <v/>
      </c>
      <c r="R19" s="15" t="n"/>
      <c r="S19" s="16" t="n"/>
      <c r="T19" s="16" t="n"/>
      <c r="U19" s="23">
        <f>IF(B19="","",IFERROR(MAX(0,IF(T19&lt;&gt;"",T19-B19,TODAY()-B19)),""))</f>
        <v/>
      </c>
      <c r="V19" s="8">
        <f>IF(A19="","",IF(OR(F19="",G19=""),"Faltan temperaturas",IFERROR(IF(H19&gt;='Parámetros'!$B$4,"Diferencia dentro de referencia","Revisar diferencia"),"Revisar parámetros")))</f>
        <v/>
      </c>
      <c r="W19" s="8">
        <f>IF(A19="","",IF(OR(I19="",J19=""),"Faltan presiones",IFERROR(IF(AND(I19&gt;='Parámetros'!$B$5,I19&lt;='Parámetros'!$B$6,J19&gt;='Parámetros'!$B$7,J19&lt;='Parámetros'!$B$8),"Presiones dentro de referencia","Revisar presiones"),"Revisar parámetros")))</f>
        <v/>
      </c>
      <c r="X19" s="8">
        <f>IF(A19="","",IFERROR(IF(OR(AND(S19&lt;&gt;"",B19&lt;&gt;"",S19&lt;B19),AND(T19&lt;&gt;"",B19&lt;&gt;"",T19&lt;B19)),"Revisar fechas",IF(R19="Cerrada",IF(T19="","Falta fecha cierre","Cerrada"),IF(R19="Cancelada","Cancelada",IF(S19="","Sin fecha compromiso",IF(S19&lt;TODAY(),"Compromiso vencido",IF(S19-TODAY()&lt;='Parámetros'!$B$9,"Próximo compromiso","En plazo")))))),"Revisar parámetros"))</f>
        <v/>
      </c>
      <c r="Y19" s="17" t="n"/>
    </row>
    <row r="20" ht="24" customHeight="1">
      <c r="A20" s="15" t="n"/>
      <c r="B20" s="16" t="n"/>
      <c r="C20" s="17" t="n"/>
      <c r="D20" s="17" t="n"/>
      <c r="E20" s="15" t="n"/>
      <c r="F20" s="18" t="n"/>
      <c r="G20" s="18" t="n"/>
      <c r="H20" s="24">
        <f>IF(OR(F20="",G20=""),"",IFERROR(F20-G20,""))</f>
        <v/>
      </c>
      <c r="I20" s="33" t="n"/>
      <c r="J20" s="33" t="n"/>
      <c r="K20" s="15" t="n"/>
      <c r="L20" s="17" t="n"/>
      <c r="M20" s="17" t="n"/>
      <c r="N20" s="15" t="n"/>
      <c r="O20" s="21" t="n"/>
      <c r="P20" s="21" t="n"/>
      <c r="Q20" s="12">
        <f>IF(A20="","",IF(COUNT(O20:P20)=0,"",IFERROR(SUM(O20:P20),"")))</f>
        <v/>
      </c>
      <c r="R20" s="15" t="n"/>
      <c r="S20" s="16" t="n"/>
      <c r="T20" s="16" t="n"/>
      <c r="U20" s="25">
        <f>IF(B20="","",IFERROR(MAX(0,IF(T20&lt;&gt;"",T20-B20,TODAY()-B20)),""))</f>
        <v/>
      </c>
      <c r="V20" s="5">
        <f>IF(A20="","",IF(OR(F20="",G20=""),"Faltan temperaturas",IFERROR(IF(H20&gt;='Parámetros'!$B$4,"Diferencia dentro de referencia","Revisar diferencia"),"Revisar parámetros")))</f>
        <v/>
      </c>
      <c r="W20" s="5">
        <f>IF(A20="","",IF(OR(I20="",J20=""),"Faltan presiones",IFERROR(IF(AND(I20&gt;='Parámetros'!$B$5,I20&lt;='Parámetros'!$B$6,J20&gt;='Parámetros'!$B$7,J20&lt;='Parámetros'!$B$8),"Presiones dentro de referencia","Revisar presiones"),"Revisar parámetros")))</f>
        <v/>
      </c>
      <c r="X20" s="5">
        <f>IF(A20="","",IFERROR(IF(OR(AND(S20&lt;&gt;"",B20&lt;&gt;"",S20&lt;B20),AND(T20&lt;&gt;"",B20&lt;&gt;"",T20&lt;B20)),"Revisar fechas",IF(R20="Cerrada",IF(T20="","Falta fecha cierre","Cerrada"),IF(R20="Cancelada","Cancelada",IF(S20="","Sin fecha compromiso",IF(S20&lt;TODAY(),"Compromiso vencido",IF(S20-TODAY()&lt;='Parámetros'!$B$9,"Próximo compromiso","En plazo")))))),"Revisar parámetros"))</f>
        <v/>
      </c>
      <c r="Y20" s="17" t="n"/>
    </row>
    <row r="21" ht="24" customHeight="1">
      <c r="A21" s="15" t="n"/>
      <c r="B21" s="16" t="n"/>
      <c r="C21" s="17" t="n"/>
      <c r="D21" s="17" t="n"/>
      <c r="E21" s="15" t="n"/>
      <c r="F21" s="18" t="n"/>
      <c r="G21" s="18" t="n"/>
      <c r="H21" s="19">
        <f>IF(OR(F21="",G21=""),"",IFERROR(F21-G21,""))</f>
        <v/>
      </c>
      <c r="I21" s="33" t="n"/>
      <c r="J21" s="33" t="n"/>
      <c r="K21" s="15" t="n"/>
      <c r="L21" s="17" t="n"/>
      <c r="M21" s="17" t="n"/>
      <c r="N21" s="15" t="n"/>
      <c r="O21" s="21" t="n"/>
      <c r="P21" s="21" t="n"/>
      <c r="Q21" s="22">
        <f>IF(A21="","",IF(COUNT(O21:P21)=0,"",IFERROR(SUM(O21:P21),"")))</f>
        <v/>
      </c>
      <c r="R21" s="15" t="n"/>
      <c r="S21" s="16" t="n"/>
      <c r="T21" s="16" t="n"/>
      <c r="U21" s="23">
        <f>IF(B21="","",IFERROR(MAX(0,IF(T21&lt;&gt;"",T21-B21,TODAY()-B21)),""))</f>
        <v/>
      </c>
      <c r="V21" s="8">
        <f>IF(A21="","",IF(OR(F21="",G21=""),"Faltan temperaturas",IFERROR(IF(H21&gt;='Parámetros'!$B$4,"Diferencia dentro de referencia","Revisar diferencia"),"Revisar parámetros")))</f>
        <v/>
      </c>
      <c r="W21" s="8">
        <f>IF(A21="","",IF(OR(I21="",J21=""),"Faltan presiones",IFERROR(IF(AND(I21&gt;='Parámetros'!$B$5,I21&lt;='Parámetros'!$B$6,J21&gt;='Parámetros'!$B$7,J21&lt;='Parámetros'!$B$8),"Presiones dentro de referencia","Revisar presiones"),"Revisar parámetros")))</f>
        <v/>
      </c>
      <c r="X21" s="8">
        <f>IF(A21="","",IFERROR(IF(OR(AND(S21&lt;&gt;"",B21&lt;&gt;"",S21&lt;B21),AND(T21&lt;&gt;"",B21&lt;&gt;"",T21&lt;B21)),"Revisar fechas",IF(R21="Cerrada",IF(T21="","Falta fecha cierre","Cerrada"),IF(R21="Cancelada","Cancelada",IF(S21="","Sin fecha compromiso",IF(S21&lt;TODAY(),"Compromiso vencido",IF(S21-TODAY()&lt;='Parámetros'!$B$9,"Próximo compromiso","En plazo")))))),"Revisar parámetros"))</f>
        <v/>
      </c>
      <c r="Y21" s="17" t="n"/>
    </row>
    <row r="22" ht="24" customHeight="1">
      <c r="A22" s="15" t="n"/>
      <c r="B22" s="16" t="n"/>
      <c r="C22" s="17" t="n"/>
      <c r="D22" s="17" t="n"/>
      <c r="E22" s="15" t="n"/>
      <c r="F22" s="18" t="n"/>
      <c r="G22" s="18" t="n"/>
      <c r="H22" s="24">
        <f>IF(OR(F22="",G22=""),"",IFERROR(F22-G22,""))</f>
        <v/>
      </c>
      <c r="I22" s="33" t="n"/>
      <c r="J22" s="33" t="n"/>
      <c r="K22" s="15" t="n"/>
      <c r="L22" s="17" t="n"/>
      <c r="M22" s="17" t="n"/>
      <c r="N22" s="15" t="n"/>
      <c r="O22" s="21" t="n"/>
      <c r="P22" s="21" t="n"/>
      <c r="Q22" s="12">
        <f>IF(A22="","",IF(COUNT(O22:P22)=0,"",IFERROR(SUM(O22:P22),"")))</f>
        <v/>
      </c>
      <c r="R22" s="15" t="n"/>
      <c r="S22" s="16" t="n"/>
      <c r="T22" s="16" t="n"/>
      <c r="U22" s="25">
        <f>IF(B22="","",IFERROR(MAX(0,IF(T22&lt;&gt;"",T22-B22,TODAY()-B22)),""))</f>
        <v/>
      </c>
      <c r="V22" s="5">
        <f>IF(A22="","",IF(OR(F22="",G22=""),"Faltan temperaturas",IFERROR(IF(H22&gt;='Parámetros'!$B$4,"Diferencia dentro de referencia","Revisar diferencia"),"Revisar parámetros")))</f>
        <v/>
      </c>
      <c r="W22" s="5">
        <f>IF(A22="","",IF(OR(I22="",J22=""),"Faltan presiones",IFERROR(IF(AND(I22&gt;='Parámetros'!$B$5,I22&lt;='Parámetros'!$B$6,J22&gt;='Parámetros'!$B$7,J22&lt;='Parámetros'!$B$8),"Presiones dentro de referencia","Revisar presiones"),"Revisar parámetros")))</f>
        <v/>
      </c>
      <c r="X22" s="5">
        <f>IF(A22="","",IFERROR(IF(OR(AND(S22&lt;&gt;"",B22&lt;&gt;"",S22&lt;B22),AND(T22&lt;&gt;"",B22&lt;&gt;"",T22&lt;B22)),"Revisar fechas",IF(R22="Cerrada",IF(T22="","Falta fecha cierre","Cerrada"),IF(R22="Cancelada","Cancelada",IF(S22="","Sin fecha compromiso",IF(S22&lt;TODAY(),"Compromiso vencido",IF(S22-TODAY()&lt;='Parámetros'!$B$9,"Próximo compromiso","En plazo")))))),"Revisar parámetros"))</f>
        <v/>
      </c>
      <c r="Y22" s="17" t="n"/>
    </row>
    <row r="23" ht="24" customHeight="1">
      <c r="A23" s="15" t="n"/>
      <c r="B23" s="16" t="n"/>
      <c r="C23" s="17" t="n"/>
      <c r="D23" s="17" t="n"/>
      <c r="E23" s="15" t="n"/>
      <c r="F23" s="18" t="n"/>
      <c r="G23" s="18" t="n"/>
      <c r="H23" s="19">
        <f>IF(OR(F23="",G23=""),"",IFERROR(F23-G23,""))</f>
        <v/>
      </c>
      <c r="I23" s="33" t="n"/>
      <c r="J23" s="33" t="n"/>
      <c r="K23" s="15" t="n"/>
      <c r="L23" s="17" t="n"/>
      <c r="M23" s="17" t="n"/>
      <c r="N23" s="15" t="n"/>
      <c r="O23" s="21" t="n"/>
      <c r="P23" s="21" t="n"/>
      <c r="Q23" s="22">
        <f>IF(A23="","",IF(COUNT(O23:P23)=0,"",IFERROR(SUM(O23:P23),"")))</f>
        <v/>
      </c>
      <c r="R23" s="15" t="n"/>
      <c r="S23" s="16" t="n"/>
      <c r="T23" s="16" t="n"/>
      <c r="U23" s="23">
        <f>IF(B23="","",IFERROR(MAX(0,IF(T23&lt;&gt;"",T23-B23,TODAY()-B23)),""))</f>
        <v/>
      </c>
      <c r="V23" s="8">
        <f>IF(A23="","",IF(OR(F23="",G23=""),"Faltan temperaturas",IFERROR(IF(H23&gt;='Parámetros'!$B$4,"Diferencia dentro de referencia","Revisar diferencia"),"Revisar parámetros")))</f>
        <v/>
      </c>
      <c r="W23" s="8">
        <f>IF(A23="","",IF(OR(I23="",J23=""),"Faltan presiones",IFERROR(IF(AND(I23&gt;='Parámetros'!$B$5,I23&lt;='Parámetros'!$B$6,J23&gt;='Parámetros'!$B$7,J23&lt;='Parámetros'!$B$8),"Presiones dentro de referencia","Revisar presiones"),"Revisar parámetros")))</f>
        <v/>
      </c>
      <c r="X23" s="8">
        <f>IF(A23="","",IFERROR(IF(OR(AND(S23&lt;&gt;"",B23&lt;&gt;"",S23&lt;B23),AND(T23&lt;&gt;"",B23&lt;&gt;"",T23&lt;B23)),"Revisar fechas",IF(R23="Cerrada",IF(T23="","Falta fecha cierre","Cerrada"),IF(R23="Cancelada","Cancelada",IF(S23="","Sin fecha compromiso",IF(S23&lt;TODAY(),"Compromiso vencido",IF(S23-TODAY()&lt;='Parámetros'!$B$9,"Próximo compromiso","En plazo")))))),"Revisar parámetros"))</f>
        <v/>
      </c>
      <c r="Y23" s="17" t="n"/>
    </row>
    <row r="24" ht="24" customHeight="1">
      <c r="A24" s="15" t="n"/>
      <c r="B24" s="16" t="n"/>
      <c r="C24" s="17" t="n"/>
      <c r="D24" s="17" t="n"/>
      <c r="E24" s="15" t="n"/>
      <c r="F24" s="18" t="n"/>
      <c r="G24" s="18" t="n"/>
      <c r="H24" s="24">
        <f>IF(OR(F24="",G24=""),"",IFERROR(F24-G24,""))</f>
        <v/>
      </c>
      <c r="I24" s="33" t="n"/>
      <c r="J24" s="33" t="n"/>
      <c r="K24" s="15" t="n"/>
      <c r="L24" s="17" t="n"/>
      <c r="M24" s="17" t="n"/>
      <c r="N24" s="15" t="n"/>
      <c r="O24" s="21" t="n"/>
      <c r="P24" s="21" t="n"/>
      <c r="Q24" s="12">
        <f>IF(A24="","",IF(COUNT(O24:P24)=0,"",IFERROR(SUM(O24:P24),"")))</f>
        <v/>
      </c>
      <c r="R24" s="15" t="n"/>
      <c r="S24" s="16" t="n"/>
      <c r="T24" s="16" t="n"/>
      <c r="U24" s="25">
        <f>IF(B24="","",IFERROR(MAX(0,IF(T24&lt;&gt;"",T24-B24,TODAY()-B24)),""))</f>
        <v/>
      </c>
      <c r="V24" s="5">
        <f>IF(A24="","",IF(OR(F24="",G24=""),"Faltan temperaturas",IFERROR(IF(H24&gt;='Parámetros'!$B$4,"Diferencia dentro de referencia","Revisar diferencia"),"Revisar parámetros")))</f>
        <v/>
      </c>
      <c r="W24" s="5">
        <f>IF(A24="","",IF(OR(I24="",J24=""),"Faltan presiones",IFERROR(IF(AND(I24&gt;='Parámetros'!$B$5,I24&lt;='Parámetros'!$B$6,J24&gt;='Parámetros'!$B$7,J24&lt;='Parámetros'!$B$8),"Presiones dentro de referencia","Revisar presiones"),"Revisar parámetros")))</f>
        <v/>
      </c>
      <c r="X24" s="5">
        <f>IF(A24="","",IFERROR(IF(OR(AND(S24&lt;&gt;"",B24&lt;&gt;"",S24&lt;B24),AND(T24&lt;&gt;"",B24&lt;&gt;"",T24&lt;B24)),"Revisar fechas",IF(R24="Cerrada",IF(T24="","Falta fecha cierre","Cerrada"),IF(R24="Cancelada","Cancelada",IF(S24="","Sin fecha compromiso",IF(S24&lt;TODAY(),"Compromiso vencido",IF(S24-TODAY()&lt;='Parámetros'!$B$9,"Próximo compromiso","En plazo")))))),"Revisar parámetros"))</f>
        <v/>
      </c>
      <c r="Y24" s="17" t="n"/>
    </row>
    <row r="25" ht="24" customHeight="1">
      <c r="A25" s="15" t="n"/>
      <c r="B25" s="16" t="n"/>
      <c r="C25" s="17" t="n"/>
      <c r="D25" s="17" t="n"/>
      <c r="E25" s="15" t="n"/>
      <c r="F25" s="18" t="n"/>
      <c r="G25" s="18" t="n"/>
      <c r="H25" s="19">
        <f>IF(OR(F25="",G25=""),"",IFERROR(F25-G25,""))</f>
        <v/>
      </c>
      <c r="I25" s="33" t="n"/>
      <c r="J25" s="33" t="n"/>
      <c r="K25" s="15" t="n"/>
      <c r="L25" s="17" t="n"/>
      <c r="M25" s="17" t="n"/>
      <c r="N25" s="15" t="n"/>
      <c r="O25" s="21" t="n"/>
      <c r="P25" s="21" t="n"/>
      <c r="Q25" s="22">
        <f>IF(A25="","",IF(COUNT(O25:P25)=0,"",IFERROR(SUM(O25:P25),"")))</f>
        <v/>
      </c>
      <c r="R25" s="15" t="n"/>
      <c r="S25" s="16" t="n"/>
      <c r="T25" s="16" t="n"/>
      <c r="U25" s="23">
        <f>IF(B25="","",IFERROR(MAX(0,IF(T25&lt;&gt;"",T25-B25,TODAY()-B25)),""))</f>
        <v/>
      </c>
      <c r="V25" s="8">
        <f>IF(A25="","",IF(OR(F25="",G25=""),"Faltan temperaturas",IFERROR(IF(H25&gt;='Parámetros'!$B$4,"Diferencia dentro de referencia","Revisar diferencia"),"Revisar parámetros")))</f>
        <v/>
      </c>
      <c r="W25" s="8">
        <f>IF(A25="","",IF(OR(I25="",J25=""),"Faltan presiones",IFERROR(IF(AND(I25&gt;='Parámetros'!$B$5,I25&lt;='Parámetros'!$B$6,J25&gt;='Parámetros'!$B$7,J25&lt;='Parámetros'!$B$8),"Presiones dentro de referencia","Revisar presiones"),"Revisar parámetros")))</f>
        <v/>
      </c>
      <c r="X25" s="8">
        <f>IF(A25="","",IFERROR(IF(OR(AND(S25&lt;&gt;"",B25&lt;&gt;"",S25&lt;B25),AND(T25&lt;&gt;"",B25&lt;&gt;"",T25&lt;B25)),"Revisar fechas",IF(R25="Cerrada",IF(T25="","Falta fecha cierre","Cerrada"),IF(R25="Cancelada","Cancelada",IF(S25="","Sin fecha compromiso",IF(S25&lt;TODAY(),"Compromiso vencido",IF(S25-TODAY()&lt;='Parámetros'!$B$9,"Próximo compromiso","En plazo")))))),"Revisar parámetros"))</f>
        <v/>
      </c>
      <c r="Y25" s="17" t="n"/>
    </row>
    <row r="26" ht="24" customHeight="1">
      <c r="A26" s="15" t="n"/>
      <c r="B26" s="16" t="n"/>
      <c r="C26" s="17" t="n"/>
      <c r="D26" s="17" t="n"/>
      <c r="E26" s="15" t="n"/>
      <c r="F26" s="18" t="n"/>
      <c r="G26" s="18" t="n"/>
      <c r="H26" s="24">
        <f>IF(OR(F26="",G26=""),"",IFERROR(F26-G26,""))</f>
        <v/>
      </c>
      <c r="I26" s="33" t="n"/>
      <c r="J26" s="33" t="n"/>
      <c r="K26" s="15" t="n"/>
      <c r="L26" s="17" t="n"/>
      <c r="M26" s="17" t="n"/>
      <c r="N26" s="15" t="n"/>
      <c r="O26" s="21" t="n"/>
      <c r="P26" s="21" t="n"/>
      <c r="Q26" s="12">
        <f>IF(A26="","",IF(COUNT(O26:P26)=0,"",IFERROR(SUM(O26:P26),"")))</f>
        <v/>
      </c>
      <c r="R26" s="15" t="n"/>
      <c r="S26" s="16" t="n"/>
      <c r="T26" s="16" t="n"/>
      <c r="U26" s="25">
        <f>IF(B26="","",IFERROR(MAX(0,IF(T26&lt;&gt;"",T26-B26,TODAY()-B26)),""))</f>
        <v/>
      </c>
      <c r="V26" s="5">
        <f>IF(A26="","",IF(OR(F26="",G26=""),"Faltan temperaturas",IFERROR(IF(H26&gt;='Parámetros'!$B$4,"Diferencia dentro de referencia","Revisar diferencia"),"Revisar parámetros")))</f>
        <v/>
      </c>
      <c r="W26" s="5">
        <f>IF(A26="","",IF(OR(I26="",J26=""),"Faltan presiones",IFERROR(IF(AND(I26&gt;='Parámetros'!$B$5,I26&lt;='Parámetros'!$B$6,J26&gt;='Parámetros'!$B$7,J26&lt;='Parámetros'!$B$8),"Presiones dentro de referencia","Revisar presiones"),"Revisar parámetros")))</f>
        <v/>
      </c>
      <c r="X26" s="5">
        <f>IF(A26="","",IFERROR(IF(OR(AND(S26&lt;&gt;"",B26&lt;&gt;"",S26&lt;B26),AND(T26&lt;&gt;"",B26&lt;&gt;"",T26&lt;B26)),"Revisar fechas",IF(R26="Cerrada",IF(T26="","Falta fecha cierre","Cerrada"),IF(R26="Cancelada","Cancelada",IF(S26="","Sin fecha compromiso",IF(S26&lt;TODAY(),"Compromiso vencido",IF(S26-TODAY()&lt;='Parámetros'!$B$9,"Próximo compromiso","En plazo")))))),"Revisar parámetros"))</f>
        <v/>
      </c>
      <c r="Y26" s="17" t="n"/>
    </row>
    <row r="27" ht="24" customHeight="1">
      <c r="A27" s="15" t="n"/>
      <c r="B27" s="16" t="n"/>
      <c r="C27" s="17" t="n"/>
      <c r="D27" s="17" t="n"/>
      <c r="E27" s="15" t="n"/>
      <c r="F27" s="18" t="n"/>
      <c r="G27" s="18" t="n"/>
      <c r="H27" s="19">
        <f>IF(OR(F27="",G27=""),"",IFERROR(F27-G27,""))</f>
        <v/>
      </c>
      <c r="I27" s="33" t="n"/>
      <c r="J27" s="33" t="n"/>
      <c r="K27" s="15" t="n"/>
      <c r="L27" s="17" t="n"/>
      <c r="M27" s="17" t="n"/>
      <c r="N27" s="15" t="n"/>
      <c r="O27" s="21" t="n"/>
      <c r="P27" s="21" t="n"/>
      <c r="Q27" s="22">
        <f>IF(A27="","",IF(COUNT(O27:P27)=0,"",IFERROR(SUM(O27:P27),"")))</f>
        <v/>
      </c>
      <c r="R27" s="15" t="n"/>
      <c r="S27" s="16" t="n"/>
      <c r="T27" s="16" t="n"/>
      <c r="U27" s="23">
        <f>IF(B27="","",IFERROR(MAX(0,IF(T27&lt;&gt;"",T27-B27,TODAY()-B27)),""))</f>
        <v/>
      </c>
      <c r="V27" s="8">
        <f>IF(A27="","",IF(OR(F27="",G27=""),"Faltan temperaturas",IFERROR(IF(H27&gt;='Parámetros'!$B$4,"Diferencia dentro de referencia","Revisar diferencia"),"Revisar parámetros")))</f>
        <v/>
      </c>
      <c r="W27" s="8">
        <f>IF(A27="","",IF(OR(I27="",J27=""),"Faltan presiones",IFERROR(IF(AND(I27&gt;='Parámetros'!$B$5,I27&lt;='Parámetros'!$B$6,J27&gt;='Parámetros'!$B$7,J27&lt;='Parámetros'!$B$8),"Presiones dentro de referencia","Revisar presiones"),"Revisar parámetros")))</f>
        <v/>
      </c>
      <c r="X27" s="8">
        <f>IF(A27="","",IFERROR(IF(OR(AND(S27&lt;&gt;"",B27&lt;&gt;"",S27&lt;B27),AND(T27&lt;&gt;"",B27&lt;&gt;"",T27&lt;B27)),"Revisar fechas",IF(R27="Cerrada",IF(T27="","Falta fecha cierre","Cerrada"),IF(R27="Cancelada","Cancelada",IF(S27="","Sin fecha compromiso",IF(S27&lt;TODAY(),"Compromiso vencido",IF(S27-TODAY()&lt;='Parámetros'!$B$9,"Próximo compromiso","En plazo")))))),"Revisar parámetros"))</f>
        <v/>
      </c>
      <c r="Y27" s="17" t="n"/>
    </row>
    <row r="28" ht="24" customHeight="1">
      <c r="A28" s="15" t="n"/>
      <c r="B28" s="16" t="n"/>
      <c r="C28" s="17" t="n"/>
      <c r="D28" s="17" t="n"/>
      <c r="E28" s="15" t="n"/>
      <c r="F28" s="18" t="n"/>
      <c r="G28" s="18" t="n"/>
      <c r="H28" s="24">
        <f>IF(OR(F28="",G28=""),"",IFERROR(F28-G28,""))</f>
        <v/>
      </c>
      <c r="I28" s="33" t="n"/>
      <c r="J28" s="33" t="n"/>
      <c r="K28" s="15" t="n"/>
      <c r="L28" s="17" t="n"/>
      <c r="M28" s="17" t="n"/>
      <c r="N28" s="15" t="n"/>
      <c r="O28" s="21" t="n"/>
      <c r="P28" s="21" t="n"/>
      <c r="Q28" s="12">
        <f>IF(A28="","",IF(COUNT(O28:P28)=0,"",IFERROR(SUM(O28:P28),"")))</f>
        <v/>
      </c>
      <c r="R28" s="15" t="n"/>
      <c r="S28" s="16" t="n"/>
      <c r="T28" s="16" t="n"/>
      <c r="U28" s="25">
        <f>IF(B28="","",IFERROR(MAX(0,IF(T28&lt;&gt;"",T28-B28,TODAY()-B28)),""))</f>
        <v/>
      </c>
      <c r="V28" s="5">
        <f>IF(A28="","",IF(OR(F28="",G28=""),"Faltan temperaturas",IFERROR(IF(H28&gt;='Parámetros'!$B$4,"Diferencia dentro de referencia","Revisar diferencia"),"Revisar parámetros")))</f>
        <v/>
      </c>
      <c r="W28" s="5">
        <f>IF(A28="","",IF(OR(I28="",J28=""),"Faltan presiones",IFERROR(IF(AND(I28&gt;='Parámetros'!$B$5,I28&lt;='Parámetros'!$B$6,J28&gt;='Parámetros'!$B$7,J28&lt;='Parámetros'!$B$8),"Presiones dentro de referencia","Revisar presiones"),"Revisar parámetros")))</f>
        <v/>
      </c>
      <c r="X28" s="5">
        <f>IF(A28="","",IFERROR(IF(OR(AND(S28&lt;&gt;"",B28&lt;&gt;"",S28&lt;B28),AND(T28&lt;&gt;"",B28&lt;&gt;"",T28&lt;B28)),"Revisar fechas",IF(R28="Cerrada",IF(T28="","Falta fecha cierre","Cerrada"),IF(R28="Cancelada","Cancelada",IF(S28="","Sin fecha compromiso",IF(S28&lt;TODAY(),"Compromiso vencido",IF(S28-TODAY()&lt;='Parámetros'!$B$9,"Próximo compromiso","En plazo")))))),"Revisar parámetros"))</f>
        <v/>
      </c>
      <c r="Y28" s="17" t="n"/>
    </row>
    <row r="29" ht="24" customHeight="1">
      <c r="A29" s="15" t="n"/>
      <c r="B29" s="16" t="n"/>
      <c r="C29" s="17" t="n"/>
      <c r="D29" s="17" t="n"/>
      <c r="E29" s="15" t="n"/>
      <c r="F29" s="18" t="n"/>
      <c r="G29" s="18" t="n"/>
      <c r="H29" s="19">
        <f>IF(OR(F29="",G29=""),"",IFERROR(F29-G29,""))</f>
        <v/>
      </c>
      <c r="I29" s="33" t="n"/>
      <c r="J29" s="33" t="n"/>
      <c r="K29" s="15" t="n"/>
      <c r="L29" s="17" t="n"/>
      <c r="M29" s="17" t="n"/>
      <c r="N29" s="15" t="n"/>
      <c r="O29" s="21" t="n"/>
      <c r="P29" s="21" t="n"/>
      <c r="Q29" s="22">
        <f>IF(A29="","",IF(COUNT(O29:P29)=0,"",IFERROR(SUM(O29:P29),"")))</f>
        <v/>
      </c>
      <c r="R29" s="15" t="n"/>
      <c r="S29" s="16" t="n"/>
      <c r="T29" s="16" t="n"/>
      <c r="U29" s="23">
        <f>IF(B29="","",IFERROR(MAX(0,IF(T29&lt;&gt;"",T29-B29,TODAY()-B29)),""))</f>
        <v/>
      </c>
      <c r="V29" s="8">
        <f>IF(A29="","",IF(OR(F29="",G29=""),"Faltan temperaturas",IFERROR(IF(H29&gt;='Parámetros'!$B$4,"Diferencia dentro de referencia","Revisar diferencia"),"Revisar parámetros")))</f>
        <v/>
      </c>
      <c r="W29" s="8">
        <f>IF(A29="","",IF(OR(I29="",J29=""),"Faltan presiones",IFERROR(IF(AND(I29&gt;='Parámetros'!$B$5,I29&lt;='Parámetros'!$B$6,J29&gt;='Parámetros'!$B$7,J29&lt;='Parámetros'!$B$8),"Presiones dentro de referencia","Revisar presiones"),"Revisar parámetros")))</f>
        <v/>
      </c>
      <c r="X29" s="8">
        <f>IF(A29="","",IFERROR(IF(OR(AND(S29&lt;&gt;"",B29&lt;&gt;"",S29&lt;B29),AND(T29&lt;&gt;"",B29&lt;&gt;"",T29&lt;B29)),"Revisar fechas",IF(R29="Cerrada",IF(T29="","Falta fecha cierre","Cerrada"),IF(R29="Cancelada","Cancelada",IF(S29="","Sin fecha compromiso",IF(S29&lt;TODAY(),"Compromiso vencido",IF(S29-TODAY()&lt;='Parámetros'!$B$9,"Próximo compromiso","En plazo")))))),"Revisar parámetros"))</f>
        <v/>
      </c>
      <c r="Y29" s="17" t="n"/>
    </row>
    <row r="30" ht="24" customHeight="1">
      <c r="A30" s="15" t="n"/>
      <c r="B30" s="16" t="n"/>
      <c r="C30" s="17" t="n"/>
      <c r="D30" s="17" t="n"/>
      <c r="E30" s="15" t="n"/>
      <c r="F30" s="18" t="n"/>
      <c r="G30" s="18" t="n"/>
      <c r="H30" s="24">
        <f>IF(OR(F30="",G30=""),"",IFERROR(F30-G30,""))</f>
        <v/>
      </c>
      <c r="I30" s="33" t="n"/>
      <c r="J30" s="33" t="n"/>
      <c r="K30" s="15" t="n"/>
      <c r="L30" s="17" t="n"/>
      <c r="M30" s="17" t="n"/>
      <c r="N30" s="15" t="n"/>
      <c r="O30" s="21" t="n"/>
      <c r="P30" s="21" t="n"/>
      <c r="Q30" s="12">
        <f>IF(A30="","",IF(COUNT(O30:P30)=0,"",IFERROR(SUM(O30:P30),"")))</f>
        <v/>
      </c>
      <c r="R30" s="15" t="n"/>
      <c r="S30" s="16" t="n"/>
      <c r="T30" s="16" t="n"/>
      <c r="U30" s="25">
        <f>IF(B30="","",IFERROR(MAX(0,IF(T30&lt;&gt;"",T30-B30,TODAY()-B30)),""))</f>
        <v/>
      </c>
      <c r="V30" s="5">
        <f>IF(A30="","",IF(OR(F30="",G30=""),"Faltan temperaturas",IFERROR(IF(H30&gt;='Parámetros'!$B$4,"Diferencia dentro de referencia","Revisar diferencia"),"Revisar parámetros")))</f>
        <v/>
      </c>
      <c r="W30" s="5">
        <f>IF(A30="","",IF(OR(I30="",J30=""),"Faltan presiones",IFERROR(IF(AND(I30&gt;='Parámetros'!$B$5,I30&lt;='Parámetros'!$B$6,J30&gt;='Parámetros'!$B$7,J30&lt;='Parámetros'!$B$8),"Presiones dentro de referencia","Revisar presiones"),"Revisar parámetros")))</f>
        <v/>
      </c>
      <c r="X30" s="5">
        <f>IF(A30="","",IFERROR(IF(OR(AND(S30&lt;&gt;"",B30&lt;&gt;"",S30&lt;B30),AND(T30&lt;&gt;"",B30&lt;&gt;"",T30&lt;B30)),"Revisar fechas",IF(R30="Cerrada",IF(T30="","Falta fecha cierre","Cerrada"),IF(R30="Cancelada","Cancelada",IF(S30="","Sin fecha compromiso",IF(S30&lt;TODAY(),"Compromiso vencido",IF(S30-TODAY()&lt;='Parámetros'!$B$9,"Próximo compromiso","En plazo")))))),"Revisar parámetros"))</f>
        <v/>
      </c>
      <c r="Y30" s="17" t="n"/>
    </row>
    <row r="31" ht="24" customHeight="1">
      <c r="A31" s="15" t="n"/>
      <c r="B31" s="16" t="n"/>
      <c r="C31" s="17" t="n"/>
      <c r="D31" s="17" t="n"/>
      <c r="E31" s="15" t="n"/>
      <c r="F31" s="18" t="n"/>
      <c r="G31" s="18" t="n"/>
      <c r="H31" s="19">
        <f>IF(OR(F31="",G31=""),"",IFERROR(F31-G31,""))</f>
        <v/>
      </c>
      <c r="I31" s="33" t="n"/>
      <c r="J31" s="33" t="n"/>
      <c r="K31" s="15" t="n"/>
      <c r="L31" s="17" t="n"/>
      <c r="M31" s="17" t="n"/>
      <c r="N31" s="15" t="n"/>
      <c r="O31" s="21" t="n"/>
      <c r="P31" s="21" t="n"/>
      <c r="Q31" s="22">
        <f>IF(A31="","",IF(COUNT(O31:P31)=0,"",IFERROR(SUM(O31:P31),"")))</f>
        <v/>
      </c>
      <c r="R31" s="15" t="n"/>
      <c r="S31" s="16" t="n"/>
      <c r="T31" s="16" t="n"/>
      <c r="U31" s="23">
        <f>IF(B31="","",IFERROR(MAX(0,IF(T31&lt;&gt;"",T31-B31,TODAY()-B31)),""))</f>
        <v/>
      </c>
      <c r="V31" s="8">
        <f>IF(A31="","",IF(OR(F31="",G31=""),"Faltan temperaturas",IFERROR(IF(H31&gt;='Parámetros'!$B$4,"Diferencia dentro de referencia","Revisar diferencia"),"Revisar parámetros")))</f>
        <v/>
      </c>
      <c r="W31" s="8">
        <f>IF(A31="","",IF(OR(I31="",J31=""),"Faltan presiones",IFERROR(IF(AND(I31&gt;='Parámetros'!$B$5,I31&lt;='Parámetros'!$B$6,J31&gt;='Parámetros'!$B$7,J31&lt;='Parámetros'!$B$8),"Presiones dentro de referencia","Revisar presiones"),"Revisar parámetros")))</f>
        <v/>
      </c>
      <c r="X31" s="8">
        <f>IF(A31="","",IFERROR(IF(OR(AND(S31&lt;&gt;"",B31&lt;&gt;"",S31&lt;B31),AND(T31&lt;&gt;"",B31&lt;&gt;"",T31&lt;B31)),"Revisar fechas",IF(R31="Cerrada",IF(T31="","Falta fecha cierre","Cerrada"),IF(R31="Cancelada","Cancelada",IF(S31="","Sin fecha compromiso",IF(S31&lt;TODAY(),"Compromiso vencido",IF(S31-TODAY()&lt;='Parámetros'!$B$9,"Próximo compromiso","En plazo")))))),"Revisar parámetros"))</f>
        <v/>
      </c>
      <c r="Y31" s="17" t="n"/>
    </row>
    <row r="32" ht="24" customHeight="1">
      <c r="A32" s="15" t="n"/>
      <c r="B32" s="16" t="n"/>
      <c r="C32" s="17" t="n"/>
      <c r="D32" s="17" t="n"/>
      <c r="E32" s="15" t="n"/>
      <c r="F32" s="18" t="n"/>
      <c r="G32" s="18" t="n"/>
      <c r="H32" s="24">
        <f>IF(OR(F32="",G32=""),"",IFERROR(F32-G32,""))</f>
        <v/>
      </c>
      <c r="I32" s="33" t="n"/>
      <c r="J32" s="33" t="n"/>
      <c r="K32" s="15" t="n"/>
      <c r="L32" s="17" t="n"/>
      <c r="M32" s="17" t="n"/>
      <c r="N32" s="15" t="n"/>
      <c r="O32" s="21" t="n"/>
      <c r="P32" s="21" t="n"/>
      <c r="Q32" s="12">
        <f>IF(A32="","",IF(COUNT(O32:P32)=0,"",IFERROR(SUM(O32:P32),"")))</f>
        <v/>
      </c>
      <c r="R32" s="15" t="n"/>
      <c r="S32" s="16" t="n"/>
      <c r="T32" s="16" t="n"/>
      <c r="U32" s="25">
        <f>IF(B32="","",IFERROR(MAX(0,IF(T32&lt;&gt;"",T32-B32,TODAY()-B32)),""))</f>
        <v/>
      </c>
      <c r="V32" s="5">
        <f>IF(A32="","",IF(OR(F32="",G32=""),"Faltan temperaturas",IFERROR(IF(H32&gt;='Parámetros'!$B$4,"Diferencia dentro de referencia","Revisar diferencia"),"Revisar parámetros")))</f>
        <v/>
      </c>
      <c r="W32" s="5">
        <f>IF(A32="","",IF(OR(I32="",J32=""),"Faltan presiones",IFERROR(IF(AND(I32&gt;='Parámetros'!$B$5,I32&lt;='Parámetros'!$B$6,J32&gt;='Parámetros'!$B$7,J32&lt;='Parámetros'!$B$8),"Presiones dentro de referencia","Revisar presiones"),"Revisar parámetros")))</f>
        <v/>
      </c>
      <c r="X32" s="5">
        <f>IF(A32="","",IFERROR(IF(OR(AND(S32&lt;&gt;"",B32&lt;&gt;"",S32&lt;B32),AND(T32&lt;&gt;"",B32&lt;&gt;"",T32&lt;B32)),"Revisar fechas",IF(R32="Cerrada",IF(T32="","Falta fecha cierre","Cerrada"),IF(R32="Cancelada","Cancelada",IF(S32="","Sin fecha compromiso",IF(S32&lt;TODAY(),"Compromiso vencido",IF(S32-TODAY()&lt;='Parámetros'!$B$9,"Próximo compromiso","En plazo")))))),"Revisar parámetros"))</f>
        <v/>
      </c>
      <c r="Y32" s="17" t="n"/>
    </row>
    <row r="33" ht="24" customHeight="1">
      <c r="A33" s="15" t="n"/>
      <c r="B33" s="16" t="n"/>
      <c r="C33" s="17" t="n"/>
      <c r="D33" s="17" t="n"/>
      <c r="E33" s="15" t="n"/>
      <c r="F33" s="18" t="n"/>
      <c r="G33" s="18" t="n"/>
      <c r="H33" s="19">
        <f>IF(OR(F33="",G33=""),"",IFERROR(F33-G33,""))</f>
        <v/>
      </c>
      <c r="I33" s="33" t="n"/>
      <c r="J33" s="33" t="n"/>
      <c r="K33" s="15" t="n"/>
      <c r="L33" s="17" t="n"/>
      <c r="M33" s="17" t="n"/>
      <c r="N33" s="15" t="n"/>
      <c r="O33" s="21" t="n"/>
      <c r="P33" s="21" t="n"/>
      <c r="Q33" s="22">
        <f>IF(A33="","",IF(COUNT(O33:P33)=0,"",IFERROR(SUM(O33:P33),"")))</f>
        <v/>
      </c>
      <c r="R33" s="15" t="n"/>
      <c r="S33" s="16" t="n"/>
      <c r="T33" s="16" t="n"/>
      <c r="U33" s="23">
        <f>IF(B33="","",IFERROR(MAX(0,IF(T33&lt;&gt;"",T33-B33,TODAY()-B33)),""))</f>
        <v/>
      </c>
      <c r="V33" s="8">
        <f>IF(A33="","",IF(OR(F33="",G33=""),"Faltan temperaturas",IFERROR(IF(H33&gt;='Parámetros'!$B$4,"Diferencia dentro de referencia","Revisar diferencia"),"Revisar parámetros")))</f>
        <v/>
      </c>
      <c r="W33" s="8">
        <f>IF(A33="","",IF(OR(I33="",J33=""),"Faltan presiones",IFERROR(IF(AND(I33&gt;='Parámetros'!$B$5,I33&lt;='Parámetros'!$B$6,J33&gt;='Parámetros'!$B$7,J33&lt;='Parámetros'!$B$8),"Presiones dentro de referencia","Revisar presiones"),"Revisar parámetros")))</f>
        <v/>
      </c>
      <c r="X33" s="8">
        <f>IF(A33="","",IFERROR(IF(OR(AND(S33&lt;&gt;"",B33&lt;&gt;"",S33&lt;B33),AND(T33&lt;&gt;"",B33&lt;&gt;"",T33&lt;B33)),"Revisar fechas",IF(R33="Cerrada",IF(T33="","Falta fecha cierre","Cerrada"),IF(R33="Cancelada","Cancelada",IF(S33="","Sin fecha compromiso",IF(S33&lt;TODAY(),"Compromiso vencido",IF(S33-TODAY()&lt;='Parámetros'!$B$9,"Próximo compromiso","En plazo")))))),"Revisar parámetros"))</f>
        <v/>
      </c>
      <c r="Y33" s="17" t="n"/>
    </row>
    <row r="34" ht="24" customHeight="1">
      <c r="A34" s="15" t="n"/>
      <c r="B34" s="16" t="n"/>
      <c r="C34" s="17" t="n"/>
      <c r="D34" s="17" t="n"/>
      <c r="E34" s="15" t="n"/>
      <c r="F34" s="18" t="n"/>
      <c r="G34" s="18" t="n"/>
      <c r="H34" s="24">
        <f>IF(OR(F34="",G34=""),"",IFERROR(F34-G34,""))</f>
        <v/>
      </c>
      <c r="I34" s="33" t="n"/>
      <c r="J34" s="33" t="n"/>
      <c r="K34" s="15" t="n"/>
      <c r="L34" s="17" t="n"/>
      <c r="M34" s="17" t="n"/>
      <c r="N34" s="15" t="n"/>
      <c r="O34" s="21" t="n"/>
      <c r="P34" s="21" t="n"/>
      <c r="Q34" s="12">
        <f>IF(A34="","",IF(COUNT(O34:P34)=0,"",IFERROR(SUM(O34:P34),"")))</f>
        <v/>
      </c>
      <c r="R34" s="15" t="n"/>
      <c r="S34" s="16" t="n"/>
      <c r="T34" s="16" t="n"/>
      <c r="U34" s="25">
        <f>IF(B34="","",IFERROR(MAX(0,IF(T34&lt;&gt;"",T34-B34,TODAY()-B34)),""))</f>
        <v/>
      </c>
      <c r="V34" s="5">
        <f>IF(A34="","",IF(OR(F34="",G34=""),"Faltan temperaturas",IFERROR(IF(H34&gt;='Parámetros'!$B$4,"Diferencia dentro de referencia","Revisar diferencia"),"Revisar parámetros")))</f>
        <v/>
      </c>
      <c r="W34" s="5">
        <f>IF(A34="","",IF(OR(I34="",J34=""),"Faltan presiones",IFERROR(IF(AND(I34&gt;='Parámetros'!$B$5,I34&lt;='Parámetros'!$B$6,J34&gt;='Parámetros'!$B$7,J34&lt;='Parámetros'!$B$8),"Presiones dentro de referencia","Revisar presiones"),"Revisar parámetros")))</f>
        <v/>
      </c>
      <c r="X34" s="5">
        <f>IF(A34="","",IFERROR(IF(OR(AND(S34&lt;&gt;"",B34&lt;&gt;"",S34&lt;B34),AND(T34&lt;&gt;"",B34&lt;&gt;"",T34&lt;B34)),"Revisar fechas",IF(R34="Cerrada",IF(T34="","Falta fecha cierre","Cerrada"),IF(R34="Cancelada","Cancelada",IF(S34="","Sin fecha compromiso",IF(S34&lt;TODAY(),"Compromiso vencido",IF(S34-TODAY()&lt;='Parámetros'!$B$9,"Próximo compromiso","En plazo")))))),"Revisar parámetros"))</f>
        <v/>
      </c>
      <c r="Y34" s="17" t="n"/>
    </row>
    <row r="35" ht="24" customHeight="1">
      <c r="A35" s="15" t="n"/>
      <c r="B35" s="16" t="n"/>
      <c r="C35" s="17" t="n"/>
      <c r="D35" s="17" t="n"/>
      <c r="E35" s="15" t="n"/>
      <c r="F35" s="18" t="n"/>
      <c r="G35" s="18" t="n"/>
      <c r="H35" s="19">
        <f>IF(OR(F35="",G35=""),"",IFERROR(F35-G35,""))</f>
        <v/>
      </c>
      <c r="I35" s="33" t="n"/>
      <c r="J35" s="33" t="n"/>
      <c r="K35" s="15" t="n"/>
      <c r="L35" s="17" t="n"/>
      <c r="M35" s="17" t="n"/>
      <c r="N35" s="15" t="n"/>
      <c r="O35" s="21" t="n"/>
      <c r="P35" s="21" t="n"/>
      <c r="Q35" s="22">
        <f>IF(A35="","",IF(COUNT(O35:P35)=0,"",IFERROR(SUM(O35:P35),"")))</f>
        <v/>
      </c>
      <c r="R35" s="15" t="n"/>
      <c r="S35" s="16" t="n"/>
      <c r="T35" s="16" t="n"/>
      <c r="U35" s="23">
        <f>IF(B35="","",IFERROR(MAX(0,IF(T35&lt;&gt;"",T35-B35,TODAY()-B35)),""))</f>
        <v/>
      </c>
      <c r="V35" s="8">
        <f>IF(A35="","",IF(OR(F35="",G35=""),"Faltan temperaturas",IFERROR(IF(H35&gt;='Parámetros'!$B$4,"Diferencia dentro de referencia","Revisar diferencia"),"Revisar parámetros")))</f>
        <v/>
      </c>
      <c r="W35" s="8">
        <f>IF(A35="","",IF(OR(I35="",J35=""),"Faltan presiones",IFERROR(IF(AND(I35&gt;='Parámetros'!$B$5,I35&lt;='Parámetros'!$B$6,J35&gt;='Parámetros'!$B$7,J35&lt;='Parámetros'!$B$8),"Presiones dentro de referencia","Revisar presiones"),"Revisar parámetros")))</f>
        <v/>
      </c>
      <c r="X35" s="8">
        <f>IF(A35="","",IFERROR(IF(OR(AND(S35&lt;&gt;"",B35&lt;&gt;"",S35&lt;B35),AND(T35&lt;&gt;"",B35&lt;&gt;"",T35&lt;B35)),"Revisar fechas",IF(R35="Cerrada",IF(T35="","Falta fecha cierre","Cerrada"),IF(R35="Cancelada","Cancelada",IF(S35="","Sin fecha compromiso",IF(S35&lt;TODAY(),"Compromiso vencido",IF(S35-TODAY()&lt;='Parámetros'!$B$9,"Próximo compromiso","En plazo")))))),"Revisar parámetros"))</f>
        <v/>
      </c>
      <c r="Y35" s="17" t="n"/>
    </row>
    <row r="36" ht="24" customHeight="1">
      <c r="A36" s="15" t="n"/>
      <c r="B36" s="16" t="n"/>
      <c r="C36" s="17" t="n"/>
      <c r="D36" s="17" t="n"/>
      <c r="E36" s="15" t="n"/>
      <c r="F36" s="18" t="n"/>
      <c r="G36" s="18" t="n"/>
      <c r="H36" s="24">
        <f>IF(OR(F36="",G36=""),"",IFERROR(F36-G36,""))</f>
        <v/>
      </c>
      <c r="I36" s="33" t="n"/>
      <c r="J36" s="33" t="n"/>
      <c r="K36" s="15" t="n"/>
      <c r="L36" s="17" t="n"/>
      <c r="M36" s="17" t="n"/>
      <c r="N36" s="15" t="n"/>
      <c r="O36" s="21" t="n"/>
      <c r="P36" s="21" t="n"/>
      <c r="Q36" s="12">
        <f>IF(A36="","",IF(COUNT(O36:P36)=0,"",IFERROR(SUM(O36:P36),"")))</f>
        <v/>
      </c>
      <c r="R36" s="15" t="n"/>
      <c r="S36" s="16" t="n"/>
      <c r="T36" s="16" t="n"/>
      <c r="U36" s="25">
        <f>IF(B36="","",IFERROR(MAX(0,IF(T36&lt;&gt;"",T36-B36,TODAY()-B36)),""))</f>
        <v/>
      </c>
      <c r="V36" s="5">
        <f>IF(A36="","",IF(OR(F36="",G36=""),"Faltan temperaturas",IFERROR(IF(H36&gt;='Parámetros'!$B$4,"Diferencia dentro de referencia","Revisar diferencia"),"Revisar parámetros")))</f>
        <v/>
      </c>
      <c r="W36" s="5">
        <f>IF(A36="","",IF(OR(I36="",J36=""),"Faltan presiones",IFERROR(IF(AND(I36&gt;='Parámetros'!$B$5,I36&lt;='Parámetros'!$B$6,J36&gt;='Parámetros'!$B$7,J36&lt;='Parámetros'!$B$8),"Presiones dentro de referencia","Revisar presiones"),"Revisar parámetros")))</f>
        <v/>
      </c>
      <c r="X36" s="5">
        <f>IF(A36="","",IFERROR(IF(OR(AND(S36&lt;&gt;"",B36&lt;&gt;"",S36&lt;B36),AND(T36&lt;&gt;"",B36&lt;&gt;"",T36&lt;B36)),"Revisar fechas",IF(R36="Cerrada",IF(T36="","Falta fecha cierre","Cerrada"),IF(R36="Cancelada","Cancelada",IF(S36="","Sin fecha compromiso",IF(S36&lt;TODAY(),"Compromiso vencido",IF(S36-TODAY()&lt;='Parámetros'!$B$9,"Próximo compromiso","En plazo")))))),"Revisar parámetros"))</f>
        <v/>
      </c>
      <c r="Y36" s="17" t="n"/>
    </row>
    <row r="37" ht="24" customHeight="1">
      <c r="A37" s="15" t="n"/>
      <c r="B37" s="16" t="n"/>
      <c r="C37" s="17" t="n"/>
      <c r="D37" s="17" t="n"/>
      <c r="E37" s="15" t="n"/>
      <c r="F37" s="18" t="n"/>
      <c r="G37" s="18" t="n"/>
      <c r="H37" s="19">
        <f>IF(OR(F37="",G37=""),"",IFERROR(F37-G37,""))</f>
        <v/>
      </c>
      <c r="I37" s="33" t="n"/>
      <c r="J37" s="33" t="n"/>
      <c r="K37" s="15" t="n"/>
      <c r="L37" s="17" t="n"/>
      <c r="M37" s="17" t="n"/>
      <c r="N37" s="15" t="n"/>
      <c r="O37" s="21" t="n"/>
      <c r="P37" s="21" t="n"/>
      <c r="Q37" s="22">
        <f>IF(A37="","",IF(COUNT(O37:P37)=0,"",IFERROR(SUM(O37:P37),"")))</f>
        <v/>
      </c>
      <c r="R37" s="15" t="n"/>
      <c r="S37" s="16" t="n"/>
      <c r="T37" s="16" t="n"/>
      <c r="U37" s="23">
        <f>IF(B37="","",IFERROR(MAX(0,IF(T37&lt;&gt;"",T37-B37,TODAY()-B37)),""))</f>
        <v/>
      </c>
      <c r="V37" s="8">
        <f>IF(A37="","",IF(OR(F37="",G37=""),"Faltan temperaturas",IFERROR(IF(H37&gt;='Parámetros'!$B$4,"Diferencia dentro de referencia","Revisar diferencia"),"Revisar parámetros")))</f>
        <v/>
      </c>
      <c r="W37" s="8">
        <f>IF(A37="","",IF(OR(I37="",J37=""),"Faltan presiones",IFERROR(IF(AND(I37&gt;='Parámetros'!$B$5,I37&lt;='Parámetros'!$B$6,J37&gt;='Parámetros'!$B$7,J37&lt;='Parámetros'!$B$8),"Presiones dentro de referencia","Revisar presiones"),"Revisar parámetros")))</f>
        <v/>
      </c>
      <c r="X37" s="8">
        <f>IF(A37="","",IFERROR(IF(OR(AND(S37&lt;&gt;"",B37&lt;&gt;"",S37&lt;B37),AND(T37&lt;&gt;"",B37&lt;&gt;"",T37&lt;B37)),"Revisar fechas",IF(R37="Cerrada",IF(T37="","Falta fecha cierre","Cerrada"),IF(R37="Cancelada","Cancelada",IF(S37="","Sin fecha compromiso",IF(S37&lt;TODAY(),"Compromiso vencido",IF(S37-TODAY()&lt;='Parámetros'!$B$9,"Próximo compromiso","En plazo")))))),"Revisar parámetros"))</f>
        <v/>
      </c>
      <c r="Y37" s="17" t="n"/>
    </row>
    <row r="38" ht="24" customHeight="1">
      <c r="A38" s="15" t="n"/>
      <c r="B38" s="16" t="n"/>
      <c r="C38" s="17" t="n"/>
      <c r="D38" s="17" t="n"/>
      <c r="E38" s="15" t="n"/>
      <c r="F38" s="18" t="n"/>
      <c r="G38" s="18" t="n"/>
      <c r="H38" s="24">
        <f>IF(OR(F38="",G38=""),"",IFERROR(F38-G38,""))</f>
        <v/>
      </c>
      <c r="I38" s="33" t="n"/>
      <c r="J38" s="33" t="n"/>
      <c r="K38" s="15" t="n"/>
      <c r="L38" s="17" t="n"/>
      <c r="M38" s="17" t="n"/>
      <c r="N38" s="15" t="n"/>
      <c r="O38" s="21" t="n"/>
      <c r="P38" s="21" t="n"/>
      <c r="Q38" s="12">
        <f>IF(A38="","",IF(COUNT(O38:P38)=0,"",IFERROR(SUM(O38:P38),"")))</f>
        <v/>
      </c>
      <c r="R38" s="15" t="n"/>
      <c r="S38" s="16" t="n"/>
      <c r="T38" s="16" t="n"/>
      <c r="U38" s="25">
        <f>IF(B38="","",IFERROR(MAX(0,IF(T38&lt;&gt;"",T38-B38,TODAY()-B38)),""))</f>
        <v/>
      </c>
      <c r="V38" s="5">
        <f>IF(A38="","",IF(OR(F38="",G38=""),"Faltan temperaturas",IFERROR(IF(H38&gt;='Parámetros'!$B$4,"Diferencia dentro de referencia","Revisar diferencia"),"Revisar parámetros")))</f>
        <v/>
      </c>
      <c r="W38" s="5">
        <f>IF(A38="","",IF(OR(I38="",J38=""),"Faltan presiones",IFERROR(IF(AND(I38&gt;='Parámetros'!$B$5,I38&lt;='Parámetros'!$B$6,J38&gt;='Parámetros'!$B$7,J38&lt;='Parámetros'!$B$8),"Presiones dentro de referencia","Revisar presiones"),"Revisar parámetros")))</f>
        <v/>
      </c>
      <c r="X38" s="5">
        <f>IF(A38="","",IFERROR(IF(OR(AND(S38&lt;&gt;"",B38&lt;&gt;"",S38&lt;B38),AND(T38&lt;&gt;"",B38&lt;&gt;"",T38&lt;B38)),"Revisar fechas",IF(R38="Cerrada",IF(T38="","Falta fecha cierre","Cerrada"),IF(R38="Cancelada","Cancelada",IF(S38="","Sin fecha compromiso",IF(S38&lt;TODAY(),"Compromiso vencido",IF(S38-TODAY()&lt;='Parámetros'!$B$9,"Próximo compromiso","En plazo")))))),"Revisar parámetros"))</f>
        <v/>
      </c>
      <c r="Y38" s="17" t="n"/>
    </row>
    <row r="39" ht="24" customHeight="1">
      <c r="A39" s="15" t="n"/>
      <c r="B39" s="16" t="n"/>
      <c r="C39" s="17" t="n"/>
      <c r="D39" s="17" t="n"/>
      <c r="E39" s="15" t="n"/>
      <c r="F39" s="18" t="n"/>
      <c r="G39" s="18" t="n"/>
      <c r="H39" s="19">
        <f>IF(OR(F39="",G39=""),"",IFERROR(F39-G39,""))</f>
        <v/>
      </c>
      <c r="I39" s="33" t="n"/>
      <c r="J39" s="33" t="n"/>
      <c r="K39" s="15" t="n"/>
      <c r="L39" s="17" t="n"/>
      <c r="M39" s="17" t="n"/>
      <c r="N39" s="15" t="n"/>
      <c r="O39" s="21" t="n"/>
      <c r="P39" s="21" t="n"/>
      <c r="Q39" s="22">
        <f>IF(A39="","",IF(COUNT(O39:P39)=0,"",IFERROR(SUM(O39:P39),"")))</f>
        <v/>
      </c>
      <c r="R39" s="15" t="n"/>
      <c r="S39" s="16" t="n"/>
      <c r="T39" s="16" t="n"/>
      <c r="U39" s="23">
        <f>IF(B39="","",IFERROR(MAX(0,IF(T39&lt;&gt;"",T39-B39,TODAY()-B39)),""))</f>
        <v/>
      </c>
      <c r="V39" s="8">
        <f>IF(A39="","",IF(OR(F39="",G39=""),"Faltan temperaturas",IFERROR(IF(H39&gt;='Parámetros'!$B$4,"Diferencia dentro de referencia","Revisar diferencia"),"Revisar parámetros")))</f>
        <v/>
      </c>
      <c r="W39" s="8">
        <f>IF(A39="","",IF(OR(I39="",J39=""),"Faltan presiones",IFERROR(IF(AND(I39&gt;='Parámetros'!$B$5,I39&lt;='Parámetros'!$B$6,J39&gt;='Parámetros'!$B$7,J39&lt;='Parámetros'!$B$8),"Presiones dentro de referencia","Revisar presiones"),"Revisar parámetros")))</f>
        <v/>
      </c>
      <c r="X39" s="8">
        <f>IF(A39="","",IFERROR(IF(OR(AND(S39&lt;&gt;"",B39&lt;&gt;"",S39&lt;B39),AND(T39&lt;&gt;"",B39&lt;&gt;"",T39&lt;B39)),"Revisar fechas",IF(R39="Cerrada",IF(T39="","Falta fecha cierre","Cerrada"),IF(R39="Cancelada","Cancelada",IF(S39="","Sin fecha compromiso",IF(S39&lt;TODAY(),"Compromiso vencido",IF(S39-TODAY()&lt;='Parámetros'!$B$9,"Próximo compromiso","En plazo")))))),"Revisar parámetros"))</f>
        <v/>
      </c>
      <c r="Y39" s="17" t="n"/>
    </row>
    <row r="40" ht="24" customHeight="1">
      <c r="A40" s="15" t="n"/>
      <c r="B40" s="16" t="n"/>
      <c r="C40" s="17" t="n"/>
      <c r="D40" s="17" t="n"/>
      <c r="E40" s="15" t="n"/>
      <c r="F40" s="18" t="n"/>
      <c r="G40" s="18" t="n"/>
      <c r="H40" s="24">
        <f>IF(OR(F40="",G40=""),"",IFERROR(F40-G40,""))</f>
        <v/>
      </c>
      <c r="I40" s="33" t="n"/>
      <c r="J40" s="33" t="n"/>
      <c r="K40" s="15" t="n"/>
      <c r="L40" s="17" t="n"/>
      <c r="M40" s="17" t="n"/>
      <c r="N40" s="15" t="n"/>
      <c r="O40" s="21" t="n"/>
      <c r="P40" s="21" t="n"/>
      <c r="Q40" s="12">
        <f>IF(A40="","",IF(COUNT(O40:P40)=0,"",IFERROR(SUM(O40:P40),"")))</f>
        <v/>
      </c>
      <c r="R40" s="15" t="n"/>
      <c r="S40" s="16" t="n"/>
      <c r="T40" s="16" t="n"/>
      <c r="U40" s="25">
        <f>IF(B40="","",IFERROR(MAX(0,IF(T40&lt;&gt;"",T40-B40,TODAY()-B40)),""))</f>
        <v/>
      </c>
      <c r="V40" s="5">
        <f>IF(A40="","",IF(OR(F40="",G40=""),"Faltan temperaturas",IFERROR(IF(H40&gt;='Parámetros'!$B$4,"Diferencia dentro de referencia","Revisar diferencia"),"Revisar parámetros")))</f>
        <v/>
      </c>
      <c r="W40" s="5">
        <f>IF(A40="","",IF(OR(I40="",J40=""),"Faltan presiones",IFERROR(IF(AND(I40&gt;='Parámetros'!$B$5,I40&lt;='Parámetros'!$B$6,J40&gt;='Parámetros'!$B$7,J40&lt;='Parámetros'!$B$8),"Presiones dentro de referencia","Revisar presiones"),"Revisar parámetros")))</f>
        <v/>
      </c>
      <c r="X40" s="5">
        <f>IF(A40="","",IFERROR(IF(OR(AND(S40&lt;&gt;"",B40&lt;&gt;"",S40&lt;B40),AND(T40&lt;&gt;"",B40&lt;&gt;"",T40&lt;B40)),"Revisar fechas",IF(R40="Cerrada",IF(T40="","Falta fecha cierre","Cerrada"),IF(R40="Cancelada","Cancelada",IF(S40="","Sin fecha compromiso",IF(S40&lt;TODAY(),"Compromiso vencido",IF(S40-TODAY()&lt;='Parámetros'!$B$9,"Próximo compromiso","En plazo")))))),"Revisar parámetros"))</f>
        <v/>
      </c>
      <c r="Y40" s="17" t="n"/>
    </row>
    <row r="41" ht="24" customHeight="1">
      <c r="A41" s="15" t="n"/>
      <c r="B41" s="16" t="n"/>
      <c r="C41" s="17" t="n"/>
      <c r="D41" s="17" t="n"/>
      <c r="E41" s="15" t="n"/>
      <c r="F41" s="18" t="n"/>
      <c r="G41" s="18" t="n"/>
      <c r="H41" s="19">
        <f>IF(OR(F41="",G41=""),"",IFERROR(F41-G41,""))</f>
        <v/>
      </c>
      <c r="I41" s="33" t="n"/>
      <c r="J41" s="33" t="n"/>
      <c r="K41" s="15" t="n"/>
      <c r="L41" s="17" t="n"/>
      <c r="M41" s="17" t="n"/>
      <c r="N41" s="15" t="n"/>
      <c r="O41" s="21" t="n"/>
      <c r="P41" s="21" t="n"/>
      <c r="Q41" s="22">
        <f>IF(A41="","",IF(COUNT(O41:P41)=0,"",IFERROR(SUM(O41:P41),"")))</f>
        <v/>
      </c>
      <c r="R41" s="15" t="n"/>
      <c r="S41" s="16" t="n"/>
      <c r="T41" s="16" t="n"/>
      <c r="U41" s="23">
        <f>IF(B41="","",IFERROR(MAX(0,IF(T41&lt;&gt;"",T41-B41,TODAY()-B41)),""))</f>
        <v/>
      </c>
      <c r="V41" s="8">
        <f>IF(A41="","",IF(OR(F41="",G41=""),"Faltan temperaturas",IFERROR(IF(H41&gt;='Parámetros'!$B$4,"Diferencia dentro de referencia","Revisar diferencia"),"Revisar parámetros")))</f>
        <v/>
      </c>
      <c r="W41" s="8">
        <f>IF(A41="","",IF(OR(I41="",J41=""),"Faltan presiones",IFERROR(IF(AND(I41&gt;='Parámetros'!$B$5,I41&lt;='Parámetros'!$B$6,J41&gt;='Parámetros'!$B$7,J41&lt;='Parámetros'!$B$8),"Presiones dentro de referencia","Revisar presiones"),"Revisar parámetros")))</f>
        <v/>
      </c>
      <c r="X41" s="8">
        <f>IF(A41="","",IFERROR(IF(OR(AND(S41&lt;&gt;"",B41&lt;&gt;"",S41&lt;B41),AND(T41&lt;&gt;"",B41&lt;&gt;"",T41&lt;B41)),"Revisar fechas",IF(R41="Cerrada",IF(T41="","Falta fecha cierre","Cerrada"),IF(R41="Cancelada","Cancelada",IF(S41="","Sin fecha compromiso",IF(S41&lt;TODAY(),"Compromiso vencido",IF(S41-TODAY()&lt;='Parámetros'!$B$9,"Próximo compromiso","En plazo")))))),"Revisar parámetros"))</f>
        <v/>
      </c>
      <c r="Y41" s="17" t="n"/>
    </row>
    <row r="42" ht="24" customHeight="1">
      <c r="A42" s="15" t="n"/>
      <c r="B42" s="16" t="n"/>
      <c r="C42" s="17" t="n"/>
      <c r="D42" s="17" t="n"/>
      <c r="E42" s="15" t="n"/>
      <c r="F42" s="18" t="n"/>
      <c r="G42" s="18" t="n"/>
      <c r="H42" s="24">
        <f>IF(OR(F42="",G42=""),"",IFERROR(F42-G42,""))</f>
        <v/>
      </c>
      <c r="I42" s="33" t="n"/>
      <c r="J42" s="33" t="n"/>
      <c r="K42" s="15" t="n"/>
      <c r="L42" s="17" t="n"/>
      <c r="M42" s="17" t="n"/>
      <c r="N42" s="15" t="n"/>
      <c r="O42" s="21" t="n"/>
      <c r="P42" s="21" t="n"/>
      <c r="Q42" s="12">
        <f>IF(A42="","",IF(COUNT(O42:P42)=0,"",IFERROR(SUM(O42:P42),"")))</f>
        <v/>
      </c>
      <c r="R42" s="15" t="n"/>
      <c r="S42" s="16" t="n"/>
      <c r="T42" s="16" t="n"/>
      <c r="U42" s="25">
        <f>IF(B42="","",IFERROR(MAX(0,IF(T42&lt;&gt;"",T42-B42,TODAY()-B42)),""))</f>
        <v/>
      </c>
      <c r="V42" s="5">
        <f>IF(A42="","",IF(OR(F42="",G42=""),"Faltan temperaturas",IFERROR(IF(H42&gt;='Parámetros'!$B$4,"Diferencia dentro de referencia","Revisar diferencia"),"Revisar parámetros")))</f>
        <v/>
      </c>
      <c r="W42" s="5">
        <f>IF(A42="","",IF(OR(I42="",J42=""),"Faltan presiones",IFERROR(IF(AND(I42&gt;='Parámetros'!$B$5,I42&lt;='Parámetros'!$B$6,J42&gt;='Parámetros'!$B$7,J42&lt;='Parámetros'!$B$8),"Presiones dentro de referencia","Revisar presiones"),"Revisar parámetros")))</f>
        <v/>
      </c>
      <c r="X42" s="5">
        <f>IF(A42="","",IFERROR(IF(OR(AND(S42&lt;&gt;"",B42&lt;&gt;"",S42&lt;B42),AND(T42&lt;&gt;"",B42&lt;&gt;"",T42&lt;B42)),"Revisar fechas",IF(R42="Cerrada",IF(T42="","Falta fecha cierre","Cerrada"),IF(R42="Cancelada","Cancelada",IF(S42="","Sin fecha compromiso",IF(S42&lt;TODAY(),"Compromiso vencido",IF(S42-TODAY()&lt;='Parámetros'!$B$9,"Próximo compromiso","En plazo")))))),"Revisar parámetros"))</f>
        <v/>
      </c>
      <c r="Y42" s="17" t="n"/>
    </row>
    <row r="43" ht="24" customHeight="1">
      <c r="A43" s="15" t="n"/>
      <c r="B43" s="16" t="n"/>
      <c r="C43" s="17" t="n"/>
      <c r="D43" s="17" t="n"/>
      <c r="E43" s="15" t="n"/>
      <c r="F43" s="18" t="n"/>
      <c r="G43" s="18" t="n"/>
      <c r="H43" s="19">
        <f>IF(OR(F43="",G43=""),"",IFERROR(F43-G43,""))</f>
        <v/>
      </c>
      <c r="I43" s="33" t="n"/>
      <c r="J43" s="33" t="n"/>
      <c r="K43" s="15" t="n"/>
      <c r="L43" s="17" t="n"/>
      <c r="M43" s="17" t="n"/>
      <c r="N43" s="15" t="n"/>
      <c r="O43" s="21" t="n"/>
      <c r="P43" s="21" t="n"/>
      <c r="Q43" s="22">
        <f>IF(A43="","",IF(COUNT(O43:P43)=0,"",IFERROR(SUM(O43:P43),"")))</f>
        <v/>
      </c>
      <c r="R43" s="15" t="n"/>
      <c r="S43" s="16" t="n"/>
      <c r="T43" s="16" t="n"/>
      <c r="U43" s="23">
        <f>IF(B43="","",IFERROR(MAX(0,IF(T43&lt;&gt;"",T43-B43,TODAY()-B43)),""))</f>
        <v/>
      </c>
      <c r="V43" s="8">
        <f>IF(A43="","",IF(OR(F43="",G43=""),"Faltan temperaturas",IFERROR(IF(H43&gt;='Parámetros'!$B$4,"Diferencia dentro de referencia","Revisar diferencia"),"Revisar parámetros")))</f>
        <v/>
      </c>
      <c r="W43" s="8">
        <f>IF(A43="","",IF(OR(I43="",J43=""),"Faltan presiones",IFERROR(IF(AND(I43&gt;='Parámetros'!$B$5,I43&lt;='Parámetros'!$B$6,J43&gt;='Parámetros'!$B$7,J43&lt;='Parámetros'!$B$8),"Presiones dentro de referencia","Revisar presiones"),"Revisar parámetros")))</f>
        <v/>
      </c>
      <c r="X43" s="8">
        <f>IF(A43="","",IFERROR(IF(OR(AND(S43&lt;&gt;"",B43&lt;&gt;"",S43&lt;B43),AND(T43&lt;&gt;"",B43&lt;&gt;"",T43&lt;B43)),"Revisar fechas",IF(R43="Cerrada",IF(T43="","Falta fecha cierre","Cerrada"),IF(R43="Cancelada","Cancelada",IF(S43="","Sin fecha compromiso",IF(S43&lt;TODAY(),"Compromiso vencido",IF(S43-TODAY()&lt;='Parámetros'!$B$9,"Próximo compromiso","En plazo")))))),"Revisar parámetros"))</f>
        <v/>
      </c>
      <c r="Y43" s="17" t="n"/>
    </row>
    <row r="44" ht="24" customHeight="1">
      <c r="A44" s="15" t="n"/>
      <c r="B44" s="16" t="n"/>
      <c r="C44" s="17" t="n"/>
      <c r="D44" s="17" t="n"/>
      <c r="E44" s="15" t="n"/>
      <c r="F44" s="18" t="n"/>
      <c r="G44" s="18" t="n"/>
      <c r="H44" s="24">
        <f>IF(OR(F44="",G44=""),"",IFERROR(F44-G44,""))</f>
        <v/>
      </c>
      <c r="I44" s="33" t="n"/>
      <c r="J44" s="33" t="n"/>
      <c r="K44" s="15" t="n"/>
      <c r="L44" s="17" t="n"/>
      <c r="M44" s="17" t="n"/>
      <c r="N44" s="15" t="n"/>
      <c r="O44" s="21" t="n"/>
      <c r="P44" s="21" t="n"/>
      <c r="Q44" s="12">
        <f>IF(A44="","",IF(COUNT(O44:P44)=0,"",IFERROR(SUM(O44:P44),"")))</f>
        <v/>
      </c>
      <c r="R44" s="15" t="n"/>
      <c r="S44" s="16" t="n"/>
      <c r="T44" s="16" t="n"/>
      <c r="U44" s="25">
        <f>IF(B44="","",IFERROR(MAX(0,IF(T44&lt;&gt;"",T44-B44,TODAY()-B44)),""))</f>
        <v/>
      </c>
      <c r="V44" s="5">
        <f>IF(A44="","",IF(OR(F44="",G44=""),"Faltan temperaturas",IFERROR(IF(H44&gt;='Parámetros'!$B$4,"Diferencia dentro de referencia","Revisar diferencia"),"Revisar parámetros")))</f>
        <v/>
      </c>
      <c r="W44" s="5">
        <f>IF(A44="","",IF(OR(I44="",J44=""),"Faltan presiones",IFERROR(IF(AND(I44&gt;='Parámetros'!$B$5,I44&lt;='Parámetros'!$B$6,J44&gt;='Parámetros'!$B$7,J44&lt;='Parámetros'!$B$8),"Presiones dentro de referencia","Revisar presiones"),"Revisar parámetros")))</f>
        <v/>
      </c>
      <c r="X44" s="5">
        <f>IF(A44="","",IFERROR(IF(OR(AND(S44&lt;&gt;"",B44&lt;&gt;"",S44&lt;B44),AND(T44&lt;&gt;"",B44&lt;&gt;"",T44&lt;B44)),"Revisar fechas",IF(R44="Cerrada",IF(T44="","Falta fecha cierre","Cerrada"),IF(R44="Cancelada","Cancelada",IF(S44="","Sin fecha compromiso",IF(S44&lt;TODAY(),"Compromiso vencido",IF(S44-TODAY()&lt;='Parámetros'!$B$9,"Próximo compromiso","En plazo")))))),"Revisar parámetros"))</f>
        <v/>
      </c>
      <c r="Y44" s="17" t="n"/>
    </row>
    <row r="45" ht="24" customHeight="1">
      <c r="A45" s="15" t="n"/>
      <c r="B45" s="16" t="n"/>
      <c r="C45" s="17" t="n"/>
      <c r="D45" s="17" t="n"/>
      <c r="E45" s="15" t="n"/>
      <c r="F45" s="18" t="n"/>
      <c r="G45" s="18" t="n"/>
      <c r="H45" s="19">
        <f>IF(OR(F45="",G45=""),"",IFERROR(F45-G45,""))</f>
        <v/>
      </c>
      <c r="I45" s="33" t="n"/>
      <c r="J45" s="33" t="n"/>
      <c r="K45" s="15" t="n"/>
      <c r="L45" s="17" t="n"/>
      <c r="M45" s="17" t="n"/>
      <c r="N45" s="15" t="n"/>
      <c r="O45" s="21" t="n"/>
      <c r="P45" s="21" t="n"/>
      <c r="Q45" s="22">
        <f>IF(A45="","",IF(COUNT(O45:P45)=0,"",IFERROR(SUM(O45:P45),"")))</f>
        <v/>
      </c>
      <c r="R45" s="15" t="n"/>
      <c r="S45" s="16" t="n"/>
      <c r="T45" s="16" t="n"/>
      <c r="U45" s="23">
        <f>IF(B45="","",IFERROR(MAX(0,IF(T45&lt;&gt;"",T45-B45,TODAY()-B45)),""))</f>
        <v/>
      </c>
      <c r="V45" s="8">
        <f>IF(A45="","",IF(OR(F45="",G45=""),"Faltan temperaturas",IFERROR(IF(H45&gt;='Parámetros'!$B$4,"Diferencia dentro de referencia","Revisar diferencia"),"Revisar parámetros")))</f>
        <v/>
      </c>
      <c r="W45" s="8">
        <f>IF(A45="","",IF(OR(I45="",J45=""),"Faltan presiones",IFERROR(IF(AND(I45&gt;='Parámetros'!$B$5,I45&lt;='Parámetros'!$B$6,J45&gt;='Parámetros'!$B$7,J45&lt;='Parámetros'!$B$8),"Presiones dentro de referencia","Revisar presiones"),"Revisar parámetros")))</f>
        <v/>
      </c>
      <c r="X45" s="8">
        <f>IF(A45="","",IFERROR(IF(OR(AND(S45&lt;&gt;"",B45&lt;&gt;"",S45&lt;B45),AND(T45&lt;&gt;"",B45&lt;&gt;"",T45&lt;B45)),"Revisar fechas",IF(R45="Cerrada",IF(T45="","Falta fecha cierre","Cerrada"),IF(R45="Cancelada","Cancelada",IF(S45="","Sin fecha compromiso",IF(S45&lt;TODAY(),"Compromiso vencido",IF(S45-TODAY()&lt;='Parámetros'!$B$9,"Próximo compromiso","En plazo")))))),"Revisar parámetros"))</f>
        <v/>
      </c>
      <c r="Y45" s="17" t="n"/>
    </row>
    <row r="46" ht="24" customHeight="1">
      <c r="A46" s="15" t="n"/>
      <c r="B46" s="16" t="n"/>
      <c r="C46" s="17" t="n"/>
      <c r="D46" s="17" t="n"/>
      <c r="E46" s="15" t="n"/>
      <c r="F46" s="18" t="n"/>
      <c r="G46" s="18" t="n"/>
      <c r="H46" s="24">
        <f>IF(OR(F46="",G46=""),"",IFERROR(F46-G46,""))</f>
        <v/>
      </c>
      <c r="I46" s="33" t="n"/>
      <c r="J46" s="33" t="n"/>
      <c r="K46" s="15" t="n"/>
      <c r="L46" s="17" t="n"/>
      <c r="M46" s="17" t="n"/>
      <c r="N46" s="15" t="n"/>
      <c r="O46" s="21" t="n"/>
      <c r="P46" s="21" t="n"/>
      <c r="Q46" s="12">
        <f>IF(A46="","",IF(COUNT(O46:P46)=0,"",IFERROR(SUM(O46:P46),"")))</f>
        <v/>
      </c>
      <c r="R46" s="15" t="n"/>
      <c r="S46" s="16" t="n"/>
      <c r="T46" s="16" t="n"/>
      <c r="U46" s="25">
        <f>IF(B46="","",IFERROR(MAX(0,IF(T46&lt;&gt;"",T46-B46,TODAY()-B46)),""))</f>
        <v/>
      </c>
      <c r="V46" s="5">
        <f>IF(A46="","",IF(OR(F46="",G46=""),"Faltan temperaturas",IFERROR(IF(H46&gt;='Parámetros'!$B$4,"Diferencia dentro de referencia","Revisar diferencia"),"Revisar parámetros")))</f>
        <v/>
      </c>
      <c r="W46" s="5">
        <f>IF(A46="","",IF(OR(I46="",J46=""),"Faltan presiones",IFERROR(IF(AND(I46&gt;='Parámetros'!$B$5,I46&lt;='Parámetros'!$B$6,J46&gt;='Parámetros'!$B$7,J46&lt;='Parámetros'!$B$8),"Presiones dentro de referencia","Revisar presiones"),"Revisar parámetros")))</f>
        <v/>
      </c>
      <c r="X46" s="5">
        <f>IF(A46="","",IFERROR(IF(OR(AND(S46&lt;&gt;"",B46&lt;&gt;"",S46&lt;B46),AND(T46&lt;&gt;"",B46&lt;&gt;"",T46&lt;B46)),"Revisar fechas",IF(R46="Cerrada",IF(T46="","Falta fecha cierre","Cerrada"),IF(R46="Cancelada","Cancelada",IF(S46="","Sin fecha compromiso",IF(S46&lt;TODAY(),"Compromiso vencido",IF(S46-TODAY()&lt;='Parámetros'!$B$9,"Próximo compromiso","En plazo")))))),"Revisar parámetros"))</f>
        <v/>
      </c>
      <c r="Y46" s="17" t="n"/>
    </row>
    <row r="47" ht="24" customHeight="1">
      <c r="A47" s="15" t="n"/>
      <c r="B47" s="16" t="n"/>
      <c r="C47" s="17" t="n"/>
      <c r="D47" s="17" t="n"/>
      <c r="E47" s="15" t="n"/>
      <c r="F47" s="18" t="n"/>
      <c r="G47" s="18" t="n"/>
      <c r="H47" s="19">
        <f>IF(OR(F47="",G47=""),"",IFERROR(F47-G47,""))</f>
        <v/>
      </c>
      <c r="I47" s="33" t="n"/>
      <c r="J47" s="33" t="n"/>
      <c r="K47" s="15" t="n"/>
      <c r="L47" s="17" t="n"/>
      <c r="M47" s="17" t="n"/>
      <c r="N47" s="15" t="n"/>
      <c r="O47" s="21" t="n"/>
      <c r="P47" s="21" t="n"/>
      <c r="Q47" s="22">
        <f>IF(A47="","",IF(COUNT(O47:P47)=0,"",IFERROR(SUM(O47:P47),"")))</f>
        <v/>
      </c>
      <c r="R47" s="15" t="n"/>
      <c r="S47" s="16" t="n"/>
      <c r="T47" s="16" t="n"/>
      <c r="U47" s="23">
        <f>IF(B47="","",IFERROR(MAX(0,IF(T47&lt;&gt;"",T47-B47,TODAY()-B47)),""))</f>
        <v/>
      </c>
      <c r="V47" s="8">
        <f>IF(A47="","",IF(OR(F47="",G47=""),"Faltan temperaturas",IFERROR(IF(H47&gt;='Parámetros'!$B$4,"Diferencia dentro de referencia","Revisar diferencia"),"Revisar parámetros")))</f>
        <v/>
      </c>
      <c r="W47" s="8">
        <f>IF(A47="","",IF(OR(I47="",J47=""),"Faltan presiones",IFERROR(IF(AND(I47&gt;='Parámetros'!$B$5,I47&lt;='Parámetros'!$B$6,J47&gt;='Parámetros'!$B$7,J47&lt;='Parámetros'!$B$8),"Presiones dentro de referencia","Revisar presiones"),"Revisar parámetros")))</f>
        <v/>
      </c>
      <c r="X47" s="8">
        <f>IF(A47="","",IFERROR(IF(OR(AND(S47&lt;&gt;"",B47&lt;&gt;"",S47&lt;B47),AND(T47&lt;&gt;"",B47&lt;&gt;"",T47&lt;B47)),"Revisar fechas",IF(R47="Cerrada",IF(T47="","Falta fecha cierre","Cerrada"),IF(R47="Cancelada","Cancelada",IF(S47="","Sin fecha compromiso",IF(S47&lt;TODAY(),"Compromiso vencido",IF(S47-TODAY()&lt;='Parámetros'!$B$9,"Próximo compromiso","En plazo")))))),"Revisar parámetros"))</f>
        <v/>
      </c>
      <c r="Y47" s="17" t="n"/>
    </row>
    <row r="48" ht="24" customHeight="1">
      <c r="A48" s="15" t="n"/>
      <c r="B48" s="16" t="n"/>
      <c r="C48" s="17" t="n"/>
      <c r="D48" s="17" t="n"/>
      <c r="E48" s="15" t="n"/>
      <c r="F48" s="18" t="n"/>
      <c r="G48" s="18" t="n"/>
      <c r="H48" s="24">
        <f>IF(OR(F48="",G48=""),"",IFERROR(F48-G48,""))</f>
        <v/>
      </c>
      <c r="I48" s="33" t="n"/>
      <c r="J48" s="33" t="n"/>
      <c r="K48" s="15" t="n"/>
      <c r="L48" s="17" t="n"/>
      <c r="M48" s="17" t="n"/>
      <c r="N48" s="15" t="n"/>
      <c r="O48" s="21" t="n"/>
      <c r="P48" s="21" t="n"/>
      <c r="Q48" s="12">
        <f>IF(A48="","",IF(COUNT(O48:P48)=0,"",IFERROR(SUM(O48:P48),"")))</f>
        <v/>
      </c>
      <c r="R48" s="15" t="n"/>
      <c r="S48" s="16" t="n"/>
      <c r="T48" s="16" t="n"/>
      <c r="U48" s="25">
        <f>IF(B48="","",IFERROR(MAX(0,IF(T48&lt;&gt;"",T48-B48,TODAY()-B48)),""))</f>
        <v/>
      </c>
      <c r="V48" s="5">
        <f>IF(A48="","",IF(OR(F48="",G48=""),"Faltan temperaturas",IFERROR(IF(H48&gt;='Parámetros'!$B$4,"Diferencia dentro de referencia","Revisar diferencia"),"Revisar parámetros")))</f>
        <v/>
      </c>
      <c r="W48" s="5">
        <f>IF(A48="","",IF(OR(I48="",J48=""),"Faltan presiones",IFERROR(IF(AND(I48&gt;='Parámetros'!$B$5,I48&lt;='Parámetros'!$B$6,J48&gt;='Parámetros'!$B$7,J48&lt;='Parámetros'!$B$8),"Presiones dentro de referencia","Revisar presiones"),"Revisar parámetros")))</f>
        <v/>
      </c>
      <c r="X48" s="5">
        <f>IF(A48="","",IFERROR(IF(OR(AND(S48&lt;&gt;"",B48&lt;&gt;"",S48&lt;B48),AND(T48&lt;&gt;"",B48&lt;&gt;"",T48&lt;B48)),"Revisar fechas",IF(R48="Cerrada",IF(T48="","Falta fecha cierre","Cerrada"),IF(R48="Cancelada","Cancelada",IF(S48="","Sin fecha compromiso",IF(S48&lt;TODAY(),"Compromiso vencido",IF(S48-TODAY()&lt;='Parámetros'!$B$9,"Próximo compromiso","En plazo")))))),"Revisar parámetros"))</f>
        <v/>
      </c>
      <c r="Y48" s="17" t="n"/>
    </row>
    <row r="49" ht="24" customHeight="1">
      <c r="A49" s="15" t="n"/>
      <c r="B49" s="16" t="n"/>
      <c r="C49" s="17" t="n"/>
      <c r="D49" s="17" t="n"/>
      <c r="E49" s="15" t="n"/>
      <c r="F49" s="18" t="n"/>
      <c r="G49" s="18" t="n"/>
      <c r="H49" s="19">
        <f>IF(OR(F49="",G49=""),"",IFERROR(F49-G49,""))</f>
        <v/>
      </c>
      <c r="I49" s="33" t="n"/>
      <c r="J49" s="33" t="n"/>
      <c r="K49" s="15" t="n"/>
      <c r="L49" s="17" t="n"/>
      <c r="M49" s="17" t="n"/>
      <c r="N49" s="15" t="n"/>
      <c r="O49" s="21" t="n"/>
      <c r="P49" s="21" t="n"/>
      <c r="Q49" s="22">
        <f>IF(A49="","",IF(COUNT(O49:P49)=0,"",IFERROR(SUM(O49:P49),"")))</f>
        <v/>
      </c>
      <c r="R49" s="15" t="n"/>
      <c r="S49" s="16" t="n"/>
      <c r="T49" s="16" t="n"/>
      <c r="U49" s="23">
        <f>IF(B49="","",IFERROR(MAX(0,IF(T49&lt;&gt;"",T49-B49,TODAY()-B49)),""))</f>
        <v/>
      </c>
      <c r="V49" s="8">
        <f>IF(A49="","",IF(OR(F49="",G49=""),"Faltan temperaturas",IFERROR(IF(H49&gt;='Parámetros'!$B$4,"Diferencia dentro de referencia","Revisar diferencia"),"Revisar parámetros")))</f>
        <v/>
      </c>
      <c r="W49" s="8">
        <f>IF(A49="","",IF(OR(I49="",J49=""),"Faltan presiones",IFERROR(IF(AND(I49&gt;='Parámetros'!$B$5,I49&lt;='Parámetros'!$B$6,J49&gt;='Parámetros'!$B$7,J49&lt;='Parámetros'!$B$8),"Presiones dentro de referencia","Revisar presiones"),"Revisar parámetros")))</f>
        <v/>
      </c>
      <c r="X49" s="8">
        <f>IF(A49="","",IFERROR(IF(OR(AND(S49&lt;&gt;"",B49&lt;&gt;"",S49&lt;B49),AND(T49&lt;&gt;"",B49&lt;&gt;"",T49&lt;B49)),"Revisar fechas",IF(R49="Cerrada",IF(T49="","Falta fecha cierre","Cerrada"),IF(R49="Cancelada","Cancelada",IF(S49="","Sin fecha compromiso",IF(S49&lt;TODAY(),"Compromiso vencido",IF(S49-TODAY()&lt;='Parámetros'!$B$9,"Próximo compromiso","En plazo")))))),"Revisar parámetros"))</f>
        <v/>
      </c>
      <c r="Y49" s="17" t="n"/>
    </row>
    <row r="50" ht="24" customHeight="1">
      <c r="A50" s="15" t="n"/>
      <c r="B50" s="16" t="n"/>
      <c r="C50" s="17" t="n"/>
      <c r="D50" s="17" t="n"/>
      <c r="E50" s="15" t="n"/>
      <c r="F50" s="18" t="n"/>
      <c r="G50" s="18" t="n"/>
      <c r="H50" s="24">
        <f>IF(OR(F50="",G50=""),"",IFERROR(F50-G50,""))</f>
        <v/>
      </c>
      <c r="I50" s="33" t="n"/>
      <c r="J50" s="33" t="n"/>
      <c r="K50" s="15" t="n"/>
      <c r="L50" s="17" t="n"/>
      <c r="M50" s="17" t="n"/>
      <c r="N50" s="15" t="n"/>
      <c r="O50" s="21" t="n"/>
      <c r="P50" s="21" t="n"/>
      <c r="Q50" s="12">
        <f>IF(A50="","",IF(COUNT(O50:P50)=0,"",IFERROR(SUM(O50:P50),"")))</f>
        <v/>
      </c>
      <c r="R50" s="15" t="n"/>
      <c r="S50" s="16" t="n"/>
      <c r="T50" s="16" t="n"/>
      <c r="U50" s="25">
        <f>IF(B50="","",IFERROR(MAX(0,IF(T50&lt;&gt;"",T50-B50,TODAY()-B50)),""))</f>
        <v/>
      </c>
      <c r="V50" s="5">
        <f>IF(A50="","",IF(OR(F50="",G50=""),"Faltan temperaturas",IFERROR(IF(H50&gt;='Parámetros'!$B$4,"Diferencia dentro de referencia","Revisar diferencia"),"Revisar parámetros")))</f>
        <v/>
      </c>
      <c r="W50" s="5">
        <f>IF(A50="","",IF(OR(I50="",J50=""),"Faltan presiones",IFERROR(IF(AND(I50&gt;='Parámetros'!$B$5,I50&lt;='Parámetros'!$B$6,J50&gt;='Parámetros'!$B$7,J50&lt;='Parámetros'!$B$8),"Presiones dentro de referencia","Revisar presiones"),"Revisar parámetros")))</f>
        <v/>
      </c>
      <c r="X50" s="5">
        <f>IF(A50="","",IFERROR(IF(OR(AND(S50&lt;&gt;"",B50&lt;&gt;"",S50&lt;B50),AND(T50&lt;&gt;"",B50&lt;&gt;"",T50&lt;B50)),"Revisar fechas",IF(R50="Cerrada",IF(T50="","Falta fecha cierre","Cerrada"),IF(R50="Cancelada","Cancelada",IF(S50="","Sin fecha compromiso",IF(S50&lt;TODAY(),"Compromiso vencido",IF(S50-TODAY()&lt;='Parámetros'!$B$9,"Próximo compromiso","En plazo")))))),"Revisar parámetros"))</f>
        <v/>
      </c>
      <c r="Y50" s="17" t="n"/>
    </row>
    <row r="51" ht="24" customHeight="1">
      <c r="A51" s="15" t="n"/>
      <c r="B51" s="16" t="n"/>
      <c r="C51" s="17" t="n"/>
      <c r="D51" s="17" t="n"/>
      <c r="E51" s="15" t="n"/>
      <c r="F51" s="18" t="n"/>
      <c r="G51" s="18" t="n"/>
      <c r="H51" s="19">
        <f>IF(OR(F51="",G51=""),"",IFERROR(F51-G51,""))</f>
        <v/>
      </c>
      <c r="I51" s="33" t="n"/>
      <c r="J51" s="33" t="n"/>
      <c r="K51" s="15" t="n"/>
      <c r="L51" s="17" t="n"/>
      <c r="M51" s="17" t="n"/>
      <c r="N51" s="15" t="n"/>
      <c r="O51" s="21" t="n"/>
      <c r="P51" s="21" t="n"/>
      <c r="Q51" s="22">
        <f>IF(A51="","",IF(COUNT(O51:P51)=0,"",IFERROR(SUM(O51:P51),"")))</f>
        <v/>
      </c>
      <c r="R51" s="15" t="n"/>
      <c r="S51" s="16" t="n"/>
      <c r="T51" s="16" t="n"/>
      <c r="U51" s="23">
        <f>IF(B51="","",IFERROR(MAX(0,IF(T51&lt;&gt;"",T51-B51,TODAY()-B51)),""))</f>
        <v/>
      </c>
      <c r="V51" s="8">
        <f>IF(A51="","",IF(OR(F51="",G51=""),"Faltan temperaturas",IFERROR(IF(H51&gt;='Parámetros'!$B$4,"Diferencia dentro de referencia","Revisar diferencia"),"Revisar parámetros")))</f>
        <v/>
      </c>
      <c r="W51" s="8">
        <f>IF(A51="","",IF(OR(I51="",J51=""),"Faltan presiones",IFERROR(IF(AND(I51&gt;='Parámetros'!$B$5,I51&lt;='Parámetros'!$B$6,J51&gt;='Parámetros'!$B$7,J51&lt;='Parámetros'!$B$8),"Presiones dentro de referencia","Revisar presiones"),"Revisar parámetros")))</f>
        <v/>
      </c>
      <c r="X51" s="8">
        <f>IF(A51="","",IFERROR(IF(OR(AND(S51&lt;&gt;"",B51&lt;&gt;"",S51&lt;B51),AND(T51&lt;&gt;"",B51&lt;&gt;"",T51&lt;B51)),"Revisar fechas",IF(R51="Cerrada",IF(T51="","Falta fecha cierre","Cerrada"),IF(R51="Cancelada","Cancelada",IF(S51="","Sin fecha compromiso",IF(S51&lt;TODAY(),"Compromiso vencido",IF(S51-TODAY()&lt;='Parámetros'!$B$9,"Próximo compromiso","En plazo")))))),"Revisar parámetros"))</f>
        <v/>
      </c>
      <c r="Y51" s="17" t="n"/>
    </row>
    <row r="52" ht="24" customHeight="1">
      <c r="A52" s="15" t="n"/>
      <c r="B52" s="16" t="n"/>
      <c r="C52" s="17" t="n"/>
      <c r="D52" s="17" t="n"/>
      <c r="E52" s="15" t="n"/>
      <c r="F52" s="18" t="n"/>
      <c r="G52" s="18" t="n"/>
      <c r="H52" s="24">
        <f>IF(OR(F52="",G52=""),"",IFERROR(F52-G52,""))</f>
        <v/>
      </c>
      <c r="I52" s="33" t="n"/>
      <c r="J52" s="33" t="n"/>
      <c r="K52" s="15" t="n"/>
      <c r="L52" s="17" t="n"/>
      <c r="M52" s="17" t="n"/>
      <c r="N52" s="15" t="n"/>
      <c r="O52" s="21" t="n"/>
      <c r="P52" s="21" t="n"/>
      <c r="Q52" s="12">
        <f>IF(A52="","",IF(COUNT(O52:P52)=0,"",IFERROR(SUM(O52:P52),"")))</f>
        <v/>
      </c>
      <c r="R52" s="15" t="n"/>
      <c r="S52" s="16" t="n"/>
      <c r="T52" s="16" t="n"/>
      <c r="U52" s="25">
        <f>IF(B52="","",IFERROR(MAX(0,IF(T52&lt;&gt;"",T52-B52,TODAY()-B52)),""))</f>
        <v/>
      </c>
      <c r="V52" s="5">
        <f>IF(A52="","",IF(OR(F52="",G52=""),"Faltan temperaturas",IFERROR(IF(H52&gt;='Parámetros'!$B$4,"Diferencia dentro de referencia","Revisar diferencia"),"Revisar parámetros")))</f>
        <v/>
      </c>
      <c r="W52" s="5">
        <f>IF(A52="","",IF(OR(I52="",J52=""),"Faltan presiones",IFERROR(IF(AND(I52&gt;='Parámetros'!$B$5,I52&lt;='Parámetros'!$B$6,J52&gt;='Parámetros'!$B$7,J52&lt;='Parámetros'!$B$8),"Presiones dentro de referencia","Revisar presiones"),"Revisar parámetros")))</f>
        <v/>
      </c>
      <c r="X52" s="5">
        <f>IF(A52="","",IFERROR(IF(OR(AND(S52&lt;&gt;"",B52&lt;&gt;"",S52&lt;B52),AND(T52&lt;&gt;"",B52&lt;&gt;"",T52&lt;B52)),"Revisar fechas",IF(R52="Cerrada",IF(T52="","Falta fecha cierre","Cerrada"),IF(R52="Cancelada","Cancelada",IF(S52="","Sin fecha compromiso",IF(S52&lt;TODAY(),"Compromiso vencido",IF(S52-TODAY()&lt;='Parámetros'!$B$9,"Próximo compromiso","En plazo")))))),"Revisar parámetros"))</f>
        <v/>
      </c>
      <c r="Y52" s="17" t="n"/>
    </row>
    <row r="53" ht="24" customHeight="1">
      <c r="A53" s="15" t="n"/>
      <c r="B53" s="16" t="n"/>
      <c r="C53" s="17" t="n"/>
      <c r="D53" s="17" t="n"/>
      <c r="E53" s="15" t="n"/>
      <c r="F53" s="18" t="n"/>
      <c r="G53" s="18" t="n"/>
      <c r="H53" s="19">
        <f>IF(OR(F53="",G53=""),"",IFERROR(F53-G53,""))</f>
        <v/>
      </c>
      <c r="I53" s="33" t="n"/>
      <c r="J53" s="33" t="n"/>
      <c r="K53" s="15" t="n"/>
      <c r="L53" s="17" t="n"/>
      <c r="M53" s="17" t="n"/>
      <c r="N53" s="15" t="n"/>
      <c r="O53" s="21" t="n"/>
      <c r="P53" s="21" t="n"/>
      <c r="Q53" s="22">
        <f>IF(A53="","",IF(COUNT(O53:P53)=0,"",IFERROR(SUM(O53:P53),"")))</f>
        <v/>
      </c>
      <c r="R53" s="15" t="n"/>
      <c r="S53" s="16" t="n"/>
      <c r="T53" s="16" t="n"/>
      <c r="U53" s="23">
        <f>IF(B53="","",IFERROR(MAX(0,IF(T53&lt;&gt;"",T53-B53,TODAY()-B53)),""))</f>
        <v/>
      </c>
      <c r="V53" s="8">
        <f>IF(A53="","",IF(OR(F53="",G53=""),"Faltan temperaturas",IFERROR(IF(H53&gt;='Parámetros'!$B$4,"Diferencia dentro de referencia","Revisar diferencia"),"Revisar parámetros")))</f>
        <v/>
      </c>
      <c r="W53" s="8">
        <f>IF(A53="","",IF(OR(I53="",J53=""),"Faltan presiones",IFERROR(IF(AND(I53&gt;='Parámetros'!$B$5,I53&lt;='Parámetros'!$B$6,J53&gt;='Parámetros'!$B$7,J53&lt;='Parámetros'!$B$8),"Presiones dentro de referencia","Revisar presiones"),"Revisar parámetros")))</f>
        <v/>
      </c>
      <c r="X53" s="8">
        <f>IF(A53="","",IFERROR(IF(OR(AND(S53&lt;&gt;"",B53&lt;&gt;"",S53&lt;B53),AND(T53&lt;&gt;"",B53&lt;&gt;"",T53&lt;B53)),"Revisar fechas",IF(R53="Cerrada",IF(T53="","Falta fecha cierre","Cerrada"),IF(R53="Cancelada","Cancelada",IF(S53="","Sin fecha compromiso",IF(S53&lt;TODAY(),"Compromiso vencido",IF(S53-TODAY()&lt;='Parámetros'!$B$9,"Próximo compromiso","En plazo")))))),"Revisar parámetros"))</f>
        <v/>
      </c>
      <c r="Y53" s="17" t="n"/>
    </row>
    <row r="54" ht="24" customHeight="1">
      <c r="A54" s="15" t="n"/>
      <c r="B54" s="16" t="n"/>
      <c r="C54" s="17" t="n"/>
      <c r="D54" s="17" t="n"/>
      <c r="E54" s="15" t="n"/>
      <c r="F54" s="18" t="n"/>
      <c r="G54" s="18" t="n"/>
      <c r="H54" s="24">
        <f>IF(OR(F54="",G54=""),"",IFERROR(F54-G54,""))</f>
        <v/>
      </c>
      <c r="I54" s="33" t="n"/>
      <c r="J54" s="33" t="n"/>
      <c r="K54" s="15" t="n"/>
      <c r="L54" s="17" t="n"/>
      <c r="M54" s="17" t="n"/>
      <c r="N54" s="15" t="n"/>
      <c r="O54" s="21" t="n"/>
      <c r="P54" s="21" t="n"/>
      <c r="Q54" s="12">
        <f>IF(A54="","",IF(COUNT(O54:P54)=0,"",IFERROR(SUM(O54:P54),"")))</f>
        <v/>
      </c>
      <c r="R54" s="15" t="n"/>
      <c r="S54" s="16" t="n"/>
      <c r="T54" s="16" t="n"/>
      <c r="U54" s="25">
        <f>IF(B54="","",IFERROR(MAX(0,IF(T54&lt;&gt;"",T54-B54,TODAY()-B54)),""))</f>
        <v/>
      </c>
      <c r="V54" s="5">
        <f>IF(A54="","",IF(OR(F54="",G54=""),"Faltan temperaturas",IFERROR(IF(H54&gt;='Parámetros'!$B$4,"Diferencia dentro de referencia","Revisar diferencia"),"Revisar parámetros")))</f>
        <v/>
      </c>
      <c r="W54" s="5">
        <f>IF(A54="","",IF(OR(I54="",J54=""),"Faltan presiones",IFERROR(IF(AND(I54&gt;='Parámetros'!$B$5,I54&lt;='Parámetros'!$B$6,J54&gt;='Parámetros'!$B$7,J54&lt;='Parámetros'!$B$8),"Presiones dentro de referencia","Revisar presiones"),"Revisar parámetros")))</f>
        <v/>
      </c>
      <c r="X54" s="5">
        <f>IF(A54="","",IFERROR(IF(OR(AND(S54&lt;&gt;"",B54&lt;&gt;"",S54&lt;B54),AND(T54&lt;&gt;"",B54&lt;&gt;"",T54&lt;B54)),"Revisar fechas",IF(R54="Cerrada",IF(T54="","Falta fecha cierre","Cerrada"),IF(R54="Cancelada","Cancelada",IF(S54="","Sin fecha compromiso",IF(S54&lt;TODAY(),"Compromiso vencido",IF(S54-TODAY()&lt;='Parámetros'!$B$9,"Próximo compromiso","En plazo")))))),"Revisar parámetros"))</f>
        <v/>
      </c>
      <c r="Y54" s="17" t="n"/>
    </row>
    <row r="55" ht="24" customHeight="1">
      <c r="A55" s="15" t="n"/>
      <c r="B55" s="16" t="n"/>
      <c r="C55" s="17" t="n"/>
      <c r="D55" s="17" t="n"/>
      <c r="E55" s="15" t="n"/>
      <c r="F55" s="18" t="n"/>
      <c r="G55" s="18" t="n"/>
      <c r="H55" s="19">
        <f>IF(OR(F55="",G55=""),"",IFERROR(F55-G55,""))</f>
        <v/>
      </c>
      <c r="I55" s="33" t="n"/>
      <c r="J55" s="33" t="n"/>
      <c r="K55" s="15" t="n"/>
      <c r="L55" s="17" t="n"/>
      <c r="M55" s="17" t="n"/>
      <c r="N55" s="15" t="n"/>
      <c r="O55" s="21" t="n"/>
      <c r="P55" s="21" t="n"/>
      <c r="Q55" s="22">
        <f>IF(A55="","",IF(COUNT(O55:P55)=0,"",IFERROR(SUM(O55:P55),"")))</f>
        <v/>
      </c>
      <c r="R55" s="15" t="n"/>
      <c r="S55" s="16" t="n"/>
      <c r="T55" s="16" t="n"/>
      <c r="U55" s="23">
        <f>IF(B55="","",IFERROR(MAX(0,IF(T55&lt;&gt;"",T55-B55,TODAY()-B55)),""))</f>
        <v/>
      </c>
      <c r="V55" s="8">
        <f>IF(A55="","",IF(OR(F55="",G55=""),"Faltan temperaturas",IFERROR(IF(H55&gt;='Parámetros'!$B$4,"Diferencia dentro de referencia","Revisar diferencia"),"Revisar parámetros")))</f>
        <v/>
      </c>
      <c r="W55" s="8">
        <f>IF(A55="","",IF(OR(I55="",J55=""),"Faltan presiones",IFERROR(IF(AND(I55&gt;='Parámetros'!$B$5,I55&lt;='Parámetros'!$B$6,J55&gt;='Parámetros'!$B$7,J55&lt;='Parámetros'!$B$8),"Presiones dentro de referencia","Revisar presiones"),"Revisar parámetros")))</f>
        <v/>
      </c>
      <c r="X55" s="8">
        <f>IF(A55="","",IFERROR(IF(OR(AND(S55&lt;&gt;"",B55&lt;&gt;"",S55&lt;B55),AND(T55&lt;&gt;"",B55&lt;&gt;"",T55&lt;B55)),"Revisar fechas",IF(R55="Cerrada",IF(T55="","Falta fecha cierre","Cerrada"),IF(R55="Cancelada","Cancelada",IF(S55="","Sin fecha compromiso",IF(S55&lt;TODAY(),"Compromiso vencido",IF(S55-TODAY()&lt;='Parámetros'!$B$9,"Próximo compromiso","En plazo")))))),"Revisar parámetros"))</f>
        <v/>
      </c>
      <c r="Y55" s="17" t="n"/>
    </row>
    <row r="56" ht="24" customHeight="1">
      <c r="A56" s="15" t="n"/>
      <c r="B56" s="16" t="n"/>
      <c r="C56" s="17" t="n"/>
      <c r="D56" s="17" t="n"/>
      <c r="E56" s="15" t="n"/>
      <c r="F56" s="18" t="n"/>
      <c r="G56" s="18" t="n"/>
      <c r="H56" s="24">
        <f>IF(OR(F56="",G56=""),"",IFERROR(F56-G56,""))</f>
        <v/>
      </c>
      <c r="I56" s="33" t="n"/>
      <c r="J56" s="33" t="n"/>
      <c r="K56" s="15" t="n"/>
      <c r="L56" s="17" t="n"/>
      <c r="M56" s="17" t="n"/>
      <c r="N56" s="15" t="n"/>
      <c r="O56" s="21" t="n"/>
      <c r="P56" s="21" t="n"/>
      <c r="Q56" s="12">
        <f>IF(A56="","",IF(COUNT(O56:P56)=0,"",IFERROR(SUM(O56:P56),"")))</f>
        <v/>
      </c>
      <c r="R56" s="15" t="n"/>
      <c r="S56" s="16" t="n"/>
      <c r="T56" s="16" t="n"/>
      <c r="U56" s="25">
        <f>IF(B56="","",IFERROR(MAX(0,IF(T56&lt;&gt;"",T56-B56,TODAY()-B56)),""))</f>
        <v/>
      </c>
      <c r="V56" s="5">
        <f>IF(A56="","",IF(OR(F56="",G56=""),"Faltan temperaturas",IFERROR(IF(H56&gt;='Parámetros'!$B$4,"Diferencia dentro de referencia","Revisar diferencia"),"Revisar parámetros")))</f>
        <v/>
      </c>
      <c r="W56" s="5">
        <f>IF(A56="","",IF(OR(I56="",J56=""),"Faltan presiones",IFERROR(IF(AND(I56&gt;='Parámetros'!$B$5,I56&lt;='Parámetros'!$B$6,J56&gt;='Parámetros'!$B$7,J56&lt;='Parámetros'!$B$8),"Presiones dentro de referencia","Revisar presiones"),"Revisar parámetros")))</f>
        <v/>
      </c>
      <c r="X56" s="5">
        <f>IF(A56="","",IFERROR(IF(OR(AND(S56&lt;&gt;"",B56&lt;&gt;"",S56&lt;B56),AND(T56&lt;&gt;"",B56&lt;&gt;"",T56&lt;B56)),"Revisar fechas",IF(R56="Cerrada",IF(T56="","Falta fecha cierre","Cerrada"),IF(R56="Cancelada","Cancelada",IF(S56="","Sin fecha compromiso",IF(S56&lt;TODAY(),"Compromiso vencido",IF(S56-TODAY()&lt;='Parámetros'!$B$9,"Próximo compromiso","En plazo")))))),"Revisar parámetros"))</f>
        <v/>
      </c>
      <c r="Y56" s="17" t="n"/>
    </row>
    <row r="57" ht="24" customHeight="1">
      <c r="A57" s="15" t="n"/>
      <c r="B57" s="16" t="n"/>
      <c r="C57" s="17" t="n"/>
      <c r="D57" s="17" t="n"/>
      <c r="E57" s="15" t="n"/>
      <c r="F57" s="18" t="n"/>
      <c r="G57" s="18" t="n"/>
      <c r="H57" s="19">
        <f>IF(OR(F57="",G57=""),"",IFERROR(F57-G57,""))</f>
        <v/>
      </c>
      <c r="I57" s="33" t="n"/>
      <c r="J57" s="33" t="n"/>
      <c r="K57" s="15" t="n"/>
      <c r="L57" s="17" t="n"/>
      <c r="M57" s="17" t="n"/>
      <c r="N57" s="15" t="n"/>
      <c r="O57" s="21" t="n"/>
      <c r="P57" s="21" t="n"/>
      <c r="Q57" s="22">
        <f>IF(A57="","",IF(COUNT(O57:P57)=0,"",IFERROR(SUM(O57:P57),"")))</f>
        <v/>
      </c>
      <c r="R57" s="15" t="n"/>
      <c r="S57" s="16" t="n"/>
      <c r="T57" s="16" t="n"/>
      <c r="U57" s="23">
        <f>IF(B57="","",IFERROR(MAX(0,IF(T57&lt;&gt;"",T57-B57,TODAY()-B57)),""))</f>
        <v/>
      </c>
      <c r="V57" s="8">
        <f>IF(A57="","",IF(OR(F57="",G57=""),"Faltan temperaturas",IFERROR(IF(H57&gt;='Parámetros'!$B$4,"Diferencia dentro de referencia","Revisar diferencia"),"Revisar parámetros")))</f>
        <v/>
      </c>
      <c r="W57" s="8">
        <f>IF(A57="","",IF(OR(I57="",J57=""),"Faltan presiones",IFERROR(IF(AND(I57&gt;='Parámetros'!$B$5,I57&lt;='Parámetros'!$B$6,J57&gt;='Parámetros'!$B$7,J57&lt;='Parámetros'!$B$8),"Presiones dentro de referencia","Revisar presiones"),"Revisar parámetros")))</f>
        <v/>
      </c>
      <c r="X57" s="8">
        <f>IF(A57="","",IFERROR(IF(OR(AND(S57&lt;&gt;"",B57&lt;&gt;"",S57&lt;B57),AND(T57&lt;&gt;"",B57&lt;&gt;"",T57&lt;B57)),"Revisar fechas",IF(R57="Cerrada",IF(T57="","Falta fecha cierre","Cerrada"),IF(R57="Cancelada","Cancelada",IF(S57="","Sin fecha compromiso",IF(S57&lt;TODAY(),"Compromiso vencido",IF(S57-TODAY()&lt;='Parámetros'!$B$9,"Próximo compromiso","En plazo")))))),"Revisar parámetros"))</f>
        <v/>
      </c>
      <c r="Y57" s="17" t="n"/>
    </row>
    <row r="58" ht="24" customHeight="1">
      <c r="A58" s="15" t="n"/>
      <c r="B58" s="16" t="n"/>
      <c r="C58" s="17" t="n"/>
      <c r="D58" s="17" t="n"/>
      <c r="E58" s="15" t="n"/>
      <c r="F58" s="18" t="n"/>
      <c r="G58" s="18" t="n"/>
      <c r="H58" s="24">
        <f>IF(OR(F58="",G58=""),"",IFERROR(F58-G58,""))</f>
        <v/>
      </c>
      <c r="I58" s="33" t="n"/>
      <c r="J58" s="33" t="n"/>
      <c r="K58" s="15" t="n"/>
      <c r="L58" s="17" t="n"/>
      <c r="M58" s="17" t="n"/>
      <c r="N58" s="15" t="n"/>
      <c r="O58" s="21" t="n"/>
      <c r="P58" s="21" t="n"/>
      <c r="Q58" s="12">
        <f>IF(A58="","",IF(COUNT(O58:P58)=0,"",IFERROR(SUM(O58:P58),"")))</f>
        <v/>
      </c>
      <c r="R58" s="15" t="n"/>
      <c r="S58" s="16" t="n"/>
      <c r="T58" s="16" t="n"/>
      <c r="U58" s="25">
        <f>IF(B58="","",IFERROR(MAX(0,IF(T58&lt;&gt;"",T58-B58,TODAY()-B58)),""))</f>
        <v/>
      </c>
      <c r="V58" s="5">
        <f>IF(A58="","",IF(OR(F58="",G58=""),"Faltan temperaturas",IFERROR(IF(H58&gt;='Parámetros'!$B$4,"Diferencia dentro de referencia","Revisar diferencia"),"Revisar parámetros")))</f>
        <v/>
      </c>
      <c r="W58" s="5">
        <f>IF(A58="","",IF(OR(I58="",J58=""),"Faltan presiones",IFERROR(IF(AND(I58&gt;='Parámetros'!$B$5,I58&lt;='Parámetros'!$B$6,J58&gt;='Parámetros'!$B$7,J58&lt;='Parámetros'!$B$8),"Presiones dentro de referencia","Revisar presiones"),"Revisar parámetros")))</f>
        <v/>
      </c>
      <c r="X58" s="5">
        <f>IF(A58="","",IFERROR(IF(OR(AND(S58&lt;&gt;"",B58&lt;&gt;"",S58&lt;B58),AND(T58&lt;&gt;"",B58&lt;&gt;"",T58&lt;B58)),"Revisar fechas",IF(R58="Cerrada",IF(T58="","Falta fecha cierre","Cerrada"),IF(R58="Cancelada","Cancelada",IF(S58="","Sin fecha compromiso",IF(S58&lt;TODAY(),"Compromiso vencido",IF(S58-TODAY()&lt;='Parámetros'!$B$9,"Próximo compromiso","En plazo")))))),"Revisar parámetros"))</f>
        <v/>
      </c>
      <c r="Y58" s="17" t="n"/>
    </row>
    <row r="59" ht="24" customHeight="1">
      <c r="A59" s="15" t="n"/>
      <c r="B59" s="16" t="n"/>
      <c r="C59" s="17" t="n"/>
      <c r="D59" s="17" t="n"/>
      <c r="E59" s="15" t="n"/>
      <c r="F59" s="18" t="n"/>
      <c r="G59" s="18" t="n"/>
      <c r="H59" s="19">
        <f>IF(OR(F59="",G59=""),"",IFERROR(F59-G59,""))</f>
        <v/>
      </c>
      <c r="I59" s="33" t="n"/>
      <c r="J59" s="33" t="n"/>
      <c r="K59" s="15" t="n"/>
      <c r="L59" s="17" t="n"/>
      <c r="M59" s="17" t="n"/>
      <c r="N59" s="15" t="n"/>
      <c r="O59" s="21" t="n"/>
      <c r="P59" s="21" t="n"/>
      <c r="Q59" s="22">
        <f>IF(A59="","",IF(COUNT(O59:P59)=0,"",IFERROR(SUM(O59:P59),"")))</f>
        <v/>
      </c>
      <c r="R59" s="15" t="n"/>
      <c r="S59" s="16" t="n"/>
      <c r="T59" s="16" t="n"/>
      <c r="U59" s="23">
        <f>IF(B59="","",IFERROR(MAX(0,IF(T59&lt;&gt;"",T59-B59,TODAY()-B59)),""))</f>
        <v/>
      </c>
      <c r="V59" s="8">
        <f>IF(A59="","",IF(OR(F59="",G59=""),"Faltan temperaturas",IFERROR(IF(H59&gt;='Parámetros'!$B$4,"Diferencia dentro de referencia","Revisar diferencia"),"Revisar parámetros")))</f>
        <v/>
      </c>
      <c r="W59" s="8">
        <f>IF(A59="","",IF(OR(I59="",J59=""),"Faltan presiones",IFERROR(IF(AND(I59&gt;='Parámetros'!$B$5,I59&lt;='Parámetros'!$B$6,J59&gt;='Parámetros'!$B$7,J59&lt;='Parámetros'!$B$8),"Presiones dentro de referencia","Revisar presiones"),"Revisar parámetros")))</f>
        <v/>
      </c>
      <c r="X59" s="8">
        <f>IF(A59="","",IFERROR(IF(OR(AND(S59&lt;&gt;"",B59&lt;&gt;"",S59&lt;B59),AND(T59&lt;&gt;"",B59&lt;&gt;"",T59&lt;B59)),"Revisar fechas",IF(R59="Cerrada",IF(T59="","Falta fecha cierre","Cerrada"),IF(R59="Cancelada","Cancelada",IF(S59="","Sin fecha compromiso",IF(S59&lt;TODAY(),"Compromiso vencido",IF(S59-TODAY()&lt;='Parámetros'!$B$9,"Próximo compromiso","En plazo")))))),"Revisar parámetros"))</f>
        <v/>
      </c>
      <c r="Y59" s="17" t="n"/>
    </row>
    <row r="60" ht="24" customHeight="1">
      <c r="A60" s="15" t="n"/>
      <c r="B60" s="16" t="n"/>
      <c r="C60" s="17" t="n"/>
      <c r="D60" s="17" t="n"/>
      <c r="E60" s="15" t="n"/>
      <c r="F60" s="18" t="n"/>
      <c r="G60" s="18" t="n"/>
      <c r="H60" s="24">
        <f>IF(OR(F60="",G60=""),"",IFERROR(F60-G60,""))</f>
        <v/>
      </c>
      <c r="I60" s="33" t="n"/>
      <c r="J60" s="33" t="n"/>
      <c r="K60" s="15" t="n"/>
      <c r="L60" s="17" t="n"/>
      <c r="M60" s="17" t="n"/>
      <c r="N60" s="15" t="n"/>
      <c r="O60" s="21" t="n"/>
      <c r="P60" s="21" t="n"/>
      <c r="Q60" s="12">
        <f>IF(A60="","",IF(COUNT(O60:P60)=0,"",IFERROR(SUM(O60:P60),"")))</f>
        <v/>
      </c>
      <c r="R60" s="15" t="n"/>
      <c r="S60" s="16" t="n"/>
      <c r="T60" s="16" t="n"/>
      <c r="U60" s="25">
        <f>IF(B60="","",IFERROR(MAX(0,IF(T60&lt;&gt;"",T60-B60,TODAY()-B60)),""))</f>
        <v/>
      </c>
      <c r="V60" s="5">
        <f>IF(A60="","",IF(OR(F60="",G60=""),"Faltan temperaturas",IFERROR(IF(H60&gt;='Parámetros'!$B$4,"Diferencia dentro de referencia","Revisar diferencia"),"Revisar parámetros")))</f>
        <v/>
      </c>
      <c r="W60" s="5">
        <f>IF(A60="","",IF(OR(I60="",J60=""),"Faltan presiones",IFERROR(IF(AND(I60&gt;='Parámetros'!$B$5,I60&lt;='Parámetros'!$B$6,J60&gt;='Parámetros'!$B$7,J60&lt;='Parámetros'!$B$8),"Presiones dentro de referencia","Revisar presiones"),"Revisar parámetros")))</f>
        <v/>
      </c>
      <c r="X60" s="5">
        <f>IF(A60="","",IFERROR(IF(OR(AND(S60&lt;&gt;"",B60&lt;&gt;"",S60&lt;B60),AND(T60&lt;&gt;"",B60&lt;&gt;"",T60&lt;B60)),"Revisar fechas",IF(R60="Cerrada",IF(T60="","Falta fecha cierre","Cerrada"),IF(R60="Cancelada","Cancelada",IF(S60="","Sin fecha compromiso",IF(S60&lt;TODAY(),"Compromiso vencido",IF(S60-TODAY()&lt;='Parámetros'!$B$9,"Próximo compromiso","En plazo")))))),"Revisar parámetros"))</f>
        <v/>
      </c>
      <c r="Y60" s="17" t="n"/>
    </row>
    <row r="61" ht="24" customHeight="1">
      <c r="A61" s="15" t="n"/>
      <c r="B61" s="16" t="n"/>
      <c r="C61" s="17" t="n"/>
      <c r="D61" s="17" t="n"/>
      <c r="E61" s="15" t="n"/>
      <c r="F61" s="18" t="n"/>
      <c r="G61" s="18" t="n"/>
      <c r="H61" s="19">
        <f>IF(OR(F61="",G61=""),"",IFERROR(F61-G61,""))</f>
        <v/>
      </c>
      <c r="I61" s="33" t="n"/>
      <c r="J61" s="33" t="n"/>
      <c r="K61" s="15" t="n"/>
      <c r="L61" s="17" t="n"/>
      <c r="M61" s="17" t="n"/>
      <c r="N61" s="15" t="n"/>
      <c r="O61" s="21" t="n"/>
      <c r="P61" s="21" t="n"/>
      <c r="Q61" s="22">
        <f>IF(A61="","",IF(COUNT(O61:P61)=0,"",IFERROR(SUM(O61:P61),"")))</f>
        <v/>
      </c>
      <c r="R61" s="15" t="n"/>
      <c r="S61" s="16" t="n"/>
      <c r="T61" s="16" t="n"/>
      <c r="U61" s="23">
        <f>IF(B61="","",IFERROR(MAX(0,IF(T61&lt;&gt;"",T61-B61,TODAY()-B61)),""))</f>
        <v/>
      </c>
      <c r="V61" s="8">
        <f>IF(A61="","",IF(OR(F61="",G61=""),"Faltan temperaturas",IFERROR(IF(H61&gt;='Parámetros'!$B$4,"Diferencia dentro de referencia","Revisar diferencia"),"Revisar parámetros")))</f>
        <v/>
      </c>
      <c r="W61" s="8">
        <f>IF(A61="","",IF(OR(I61="",J61=""),"Faltan presiones",IFERROR(IF(AND(I61&gt;='Parámetros'!$B$5,I61&lt;='Parámetros'!$B$6,J61&gt;='Parámetros'!$B$7,J61&lt;='Parámetros'!$B$8),"Presiones dentro de referencia","Revisar presiones"),"Revisar parámetros")))</f>
        <v/>
      </c>
      <c r="X61" s="8">
        <f>IF(A61="","",IFERROR(IF(OR(AND(S61&lt;&gt;"",B61&lt;&gt;"",S61&lt;B61),AND(T61&lt;&gt;"",B61&lt;&gt;"",T61&lt;B61)),"Revisar fechas",IF(R61="Cerrada",IF(T61="","Falta fecha cierre","Cerrada"),IF(R61="Cancelada","Cancelada",IF(S61="","Sin fecha compromiso",IF(S61&lt;TODAY(),"Compromiso vencido",IF(S61-TODAY()&lt;='Parámetros'!$B$9,"Próximo compromiso","En plazo")))))),"Revisar parámetros"))</f>
        <v/>
      </c>
      <c r="Y61" s="17" t="n"/>
    </row>
    <row r="62" ht="24" customHeight="1">
      <c r="A62" s="15" t="n"/>
      <c r="B62" s="16" t="n"/>
      <c r="C62" s="17" t="n"/>
      <c r="D62" s="17" t="n"/>
      <c r="E62" s="15" t="n"/>
      <c r="F62" s="18" t="n"/>
      <c r="G62" s="18" t="n"/>
      <c r="H62" s="24">
        <f>IF(OR(F62="",G62=""),"",IFERROR(F62-G62,""))</f>
        <v/>
      </c>
      <c r="I62" s="33" t="n"/>
      <c r="J62" s="33" t="n"/>
      <c r="K62" s="15" t="n"/>
      <c r="L62" s="17" t="n"/>
      <c r="M62" s="17" t="n"/>
      <c r="N62" s="15" t="n"/>
      <c r="O62" s="21" t="n"/>
      <c r="P62" s="21" t="n"/>
      <c r="Q62" s="12">
        <f>IF(A62="","",IF(COUNT(O62:P62)=0,"",IFERROR(SUM(O62:P62),"")))</f>
        <v/>
      </c>
      <c r="R62" s="15" t="n"/>
      <c r="S62" s="16" t="n"/>
      <c r="T62" s="16" t="n"/>
      <c r="U62" s="25">
        <f>IF(B62="","",IFERROR(MAX(0,IF(T62&lt;&gt;"",T62-B62,TODAY()-B62)),""))</f>
        <v/>
      </c>
      <c r="V62" s="5">
        <f>IF(A62="","",IF(OR(F62="",G62=""),"Faltan temperaturas",IFERROR(IF(H62&gt;='Parámetros'!$B$4,"Diferencia dentro de referencia","Revisar diferencia"),"Revisar parámetros")))</f>
        <v/>
      </c>
      <c r="W62" s="5">
        <f>IF(A62="","",IF(OR(I62="",J62=""),"Faltan presiones",IFERROR(IF(AND(I62&gt;='Parámetros'!$B$5,I62&lt;='Parámetros'!$B$6,J62&gt;='Parámetros'!$B$7,J62&lt;='Parámetros'!$B$8),"Presiones dentro de referencia","Revisar presiones"),"Revisar parámetros")))</f>
        <v/>
      </c>
      <c r="X62" s="5">
        <f>IF(A62="","",IFERROR(IF(OR(AND(S62&lt;&gt;"",B62&lt;&gt;"",S62&lt;B62),AND(T62&lt;&gt;"",B62&lt;&gt;"",T62&lt;B62)),"Revisar fechas",IF(R62="Cerrada",IF(T62="","Falta fecha cierre","Cerrada"),IF(R62="Cancelada","Cancelada",IF(S62="","Sin fecha compromiso",IF(S62&lt;TODAY(),"Compromiso vencido",IF(S62-TODAY()&lt;='Parámetros'!$B$9,"Próximo compromiso","En plazo")))))),"Revisar parámetros"))</f>
        <v/>
      </c>
      <c r="Y62" s="17" t="n"/>
    </row>
    <row r="63" ht="24" customHeight="1">
      <c r="A63" s="15" t="n"/>
      <c r="B63" s="16" t="n"/>
      <c r="C63" s="17" t="n"/>
      <c r="D63" s="17" t="n"/>
      <c r="E63" s="15" t="n"/>
      <c r="F63" s="18" t="n"/>
      <c r="G63" s="18" t="n"/>
      <c r="H63" s="19">
        <f>IF(OR(F63="",G63=""),"",IFERROR(F63-G63,""))</f>
        <v/>
      </c>
      <c r="I63" s="33" t="n"/>
      <c r="J63" s="33" t="n"/>
      <c r="K63" s="15" t="n"/>
      <c r="L63" s="17" t="n"/>
      <c r="M63" s="17" t="n"/>
      <c r="N63" s="15" t="n"/>
      <c r="O63" s="21" t="n"/>
      <c r="P63" s="21" t="n"/>
      <c r="Q63" s="22">
        <f>IF(A63="","",IF(COUNT(O63:P63)=0,"",IFERROR(SUM(O63:P63),"")))</f>
        <v/>
      </c>
      <c r="R63" s="15" t="n"/>
      <c r="S63" s="16" t="n"/>
      <c r="T63" s="16" t="n"/>
      <c r="U63" s="23">
        <f>IF(B63="","",IFERROR(MAX(0,IF(T63&lt;&gt;"",T63-B63,TODAY()-B63)),""))</f>
        <v/>
      </c>
      <c r="V63" s="8">
        <f>IF(A63="","",IF(OR(F63="",G63=""),"Faltan temperaturas",IFERROR(IF(H63&gt;='Parámetros'!$B$4,"Diferencia dentro de referencia","Revisar diferencia"),"Revisar parámetros")))</f>
        <v/>
      </c>
      <c r="W63" s="8">
        <f>IF(A63="","",IF(OR(I63="",J63=""),"Faltan presiones",IFERROR(IF(AND(I63&gt;='Parámetros'!$B$5,I63&lt;='Parámetros'!$B$6,J63&gt;='Parámetros'!$B$7,J63&lt;='Parámetros'!$B$8),"Presiones dentro de referencia","Revisar presiones"),"Revisar parámetros")))</f>
        <v/>
      </c>
      <c r="X63" s="8">
        <f>IF(A63="","",IFERROR(IF(OR(AND(S63&lt;&gt;"",B63&lt;&gt;"",S63&lt;B63),AND(T63&lt;&gt;"",B63&lt;&gt;"",T63&lt;B63)),"Revisar fechas",IF(R63="Cerrada",IF(T63="","Falta fecha cierre","Cerrada"),IF(R63="Cancelada","Cancelada",IF(S63="","Sin fecha compromiso",IF(S63&lt;TODAY(),"Compromiso vencido",IF(S63-TODAY()&lt;='Parámetros'!$B$9,"Próximo compromiso","En plazo")))))),"Revisar parámetros"))</f>
        <v/>
      </c>
      <c r="Y63" s="17" t="n"/>
    </row>
    <row r="64" ht="24" customHeight="1">
      <c r="A64" s="15" t="n"/>
      <c r="B64" s="16" t="n"/>
      <c r="C64" s="17" t="n"/>
      <c r="D64" s="17" t="n"/>
      <c r="E64" s="15" t="n"/>
      <c r="F64" s="18" t="n"/>
      <c r="G64" s="18" t="n"/>
      <c r="H64" s="24">
        <f>IF(OR(F64="",G64=""),"",IFERROR(F64-G64,""))</f>
        <v/>
      </c>
      <c r="I64" s="33" t="n"/>
      <c r="J64" s="33" t="n"/>
      <c r="K64" s="15" t="n"/>
      <c r="L64" s="17" t="n"/>
      <c r="M64" s="17" t="n"/>
      <c r="N64" s="15" t="n"/>
      <c r="O64" s="21" t="n"/>
      <c r="P64" s="21" t="n"/>
      <c r="Q64" s="12">
        <f>IF(A64="","",IF(COUNT(O64:P64)=0,"",IFERROR(SUM(O64:P64),"")))</f>
        <v/>
      </c>
      <c r="R64" s="15" t="n"/>
      <c r="S64" s="16" t="n"/>
      <c r="T64" s="16" t="n"/>
      <c r="U64" s="25">
        <f>IF(B64="","",IFERROR(MAX(0,IF(T64&lt;&gt;"",T64-B64,TODAY()-B64)),""))</f>
        <v/>
      </c>
      <c r="V64" s="5">
        <f>IF(A64="","",IF(OR(F64="",G64=""),"Faltan temperaturas",IFERROR(IF(H64&gt;='Parámetros'!$B$4,"Diferencia dentro de referencia","Revisar diferencia"),"Revisar parámetros")))</f>
        <v/>
      </c>
      <c r="W64" s="5">
        <f>IF(A64="","",IF(OR(I64="",J64=""),"Faltan presiones",IFERROR(IF(AND(I64&gt;='Parámetros'!$B$5,I64&lt;='Parámetros'!$B$6,J64&gt;='Parámetros'!$B$7,J64&lt;='Parámetros'!$B$8),"Presiones dentro de referencia","Revisar presiones"),"Revisar parámetros")))</f>
        <v/>
      </c>
      <c r="X64" s="5">
        <f>IF(A64="","",IFERROR(IF(OR(AND(S64&lt;&gt;"",B64&lt;&gt;"",S64&lt;B64),AND(T64&lt;&gt;"",B64&lt;&gt;"",T64&lt;B64)),"Revisar fechas",IF(R64="Cerrada",IF(T64="","Falta fecha cierre","Cerrada"),IF(R64="Cancelada","Cancelada",IF(S64="","Sin fecha compromiso",IF(S64&lt;TODAY(),"Compromiso vencido",IF(S64-TODAY()&lt;='Parámetros'!$B$9,"Próximo compromiso","En plazo")))))),"Revisar parámetros"))</f>
        <v/>
      </c>
      <c r="Y64" s="17" t="n"/>
    </row>
    <row r="65" ht="24" customHeight="1">
      <c r="A65" s="15" t="n"/>
      <c r="B65" s="16" t="n"/>
      <c r="C65" s="17" t="n"/>
      <c r="D65" s="17" t="n"/>
      <c r="E65" s="15" t="n"/>
      <c r="F65" s="18" t="n"/>
      <c r="G65" s="18" t="n"/>
      <c r="H65" s="19">
        <f>IF(OR(F65="",G65=""),"",IFERROR(F65-G65,""))</f>
        <v/>
      </c>
      <c r="I65" s="33" t="n"/>
      <c r="J65" s="33" t="n"/>
      <c r="K65" s="15" t="n"/>
      <c r="L65" s="17" t="n"/>
      <c r="M65" s="17" t="n"/>
      <c r="N65" s="15" t="n"/>
      <c r="O65" s="21" t="n"/>
      <c r="P65" s="21" t="n"/>
      <c r="Q65" s="22">
        <f>IF(A65="","",IF(COUNT(O65:P65)=0,"",IFERROR(SUM(O65:P65),"")))</f>
        <v/>
      </c>
      <c r="R65" s="15" t="n"/>
      <c r="S65" s="16" t="n"/>
      <c r="T65" s="16" t="n"/>
      <c r="U65" s="23">
        <f>IF(B65="","",IFERROR(MAX(0,IF(T65&lt;&gt;"",T65-B65,TODAY()-B65)),""))</f>
        <v/>
      </c>
      <c r="V65" s="8">
        <f>IF(A65="","",IF(OR(F65="",G65=""),"Faltan temperaturas",IFERROR(IF(H65&gt;='Parámetros'!$B$4,"Diferencia dentro de referencia","Revisar diferencia"),"Revisar parámetros")))</f>
        <v/>
      </c>
      <c r="W65" s="8">
        <f>IF(A65="","",IF(OR(I65="",J65=""),"Faltan presiones",IFERROR(IF(AND(I65&gt;='Parámetros'!$B$5,I65&lt;='Parámetros'!$B$6,J65&gt;='Parámetros'!$B$7,J65&lt;='Parámetros'!$B$8),"Presiones dentro de referencia","Revisar presiones"),"Revisar parámetros")))</f>
        <v/>
      </c>
      <c r="X65" s="8">
        <f>IF(A65="","",IFERROR(IF(OR(AND(S65&lt;&gt;"",B65&lt;&gt;"",S65&lt;B65),AND(T65&lt;&gt;"",B65&lt;&gt;"",T65&lt;B65)),"Revisar fechas",IF(R65="Cerrada",IF(T65="","Falta fecha cierre","Cerrada"),IF(R65="Cancelada","Cancelada",IF(S65="","Sin fecha compromiso",IF(S65&lt;TODAY(),"Compromiso vencido",IF(S65-TODAY()&lt;='Parámetros'!$B$9,"Próximo compromiso","En plazo")))))),"Revisar parámetros"))</f>
        <v/>
      </c>
      <c r="Y65" s="17" t="n"/>
    </row>
    <row r="66" ht="24" customHeight="1">
      <c r="A66" s="15" t="n"/>
      <c r="B66" s="16" t="n"/>
      <c r="C66" s="17" t="n"/>
      <c r="D66" s="17" t="n"/>
      <c r="E66" s="15" t="n"/>
      <c r="F66" s="18" t="n"/>
      <c r="G66" s="18" t="n"/>
      <c r="H66" s="24">
        <f>IF(OR(F66="",G66=""),"",IFERROR(F66-G66,""))</f>
        <v/>
      </c>
      <c r="I66" s="33" t="n"/>
      <c r="J66" s="33" t="n"/>
      <c r="K66" s="15" t="n"/>
      <c r="L66" s="17" t="n"/>
      <c r="M66" s="17" t="n"/>
      <c r="N66" s="15" t="n"/>
      <c r="O66" s="21" t="n"/>
      <c r="P66" s="21" t="n"/>
      <c r="Q66" s="12">
        <f>IF(A66="","",IF(COUNT(O66:P66)=0,"",IFERROR(SUM(O66:P66),"")))</f>
        <v/>
      </c>
      <c r="R66" s="15" t="n"/>
      <c r="S66" s="16" t="n"/>
      <c r="T66" s="16" t="n"/>
      <c r="U66" s="25">
        <f>IF(B66="","",IFERROR(MAX(0,IF(T66&lt;&gt;"",T66-B66,TODAY()-B66)),""))</f>
        <v/>
      </c>
      <c r="V66" s="5">
        <f>IF(A66="","",IF(OR(F66="",G66=""),"Faltan temperaturas",IFERROR(IF(H66&gt;='Parámetros'!$B$4,"Diferencia dentro de referencia","Revisar diferencia"),"Revisar parámetros")))</f>
        <v/>
      </c>
      <c r="W66" s="5">
        <f>IF(A66="","",IF(OR(I66="",J66=""),"Faltan presiones",IFERROR(IF(AND(I66&gt;='Parámetros'!$B$5,I66&lt;='Parámetros'!$B$6,J66&gt;='Parámetros'!$B$7,J66&lt;='Parámetros'!$B$8),"Presiones dentro de referencia","Revisar presiones"),"Revisar parámetros")))</f>
        <v/>
      </c>
      <c r="X66" s="5">
        <f>IF(A66="","",IFERROR(IF(OR(AND(S66&lt;&gt;"",B66&lt;&gt;"",S66&lt;B66),AND(T66&lt;&gt;"",B66&lt;&gt;"",T66&lt;B66)),"Revisar fechas",IF(R66="Cerrada",IF(T66="","Falta fecha cierre","Cerrada"),IF(R66="Cancelada","Cancelada",IF(S66="","Sin fecha compromiso",IF(S66&lt;TODAY(),"Compromiso vencido",IF(S66-TODAY()&lt;='Parámetros'!$B$9,"Próximo compromiso","En plazo")))))),"Revisar parámetros"))</f>
        <v/>
      </c>
      <c r="Y66" s="17" t="n"/>
    </row>
    <row r="67" ht="24" customHeight="1">
      <c r="A67" s="15" t="n"/>
      <c r="B67" s="16" t="n"/>
      <c r="C67" s="17" t="n"/>
      <c r="D67" s="17" t="n"/>
      <c r="E67" s="15" t="n"/>
      <c r="F67" s="18" t="n"/>
      <c r="G67" s="18" t="n"/>
      <c r="H67" s="19">
        <f>IF(OR(F67="",G67=""),"",IFERROR(F67-G67,""))</f>
        <v/>
      </c>
      <c r="I67" s="33" t="n"/>
      <c r="J67" s="33" t="n"/>
      <c r="K67" s="15" t="n"/>
      <c r="L67" s="17" t="n"/>
      <c r="M67" s="17" t="n"/>
      <c r="N67" s="15" t="n"/>
      <c r="O67" s="21" t="n"/>
      <c r="P67" s="21" t="n"/>
      <c r="Q67" s="22">
        <f>IF(A67="","",IF(COUNT(O67:P67)=0,"",IFERROR(SUM(O67:P67),"")))</f>
        <v/>
      </c>
      <c r="R67" s="15" t="n"/>
      <c r="S67" s="16" t="n"/>
      <c r="T67" s="16" t="n"/>
      <c r="U67" s="23">
        <f>IF(B67="","",IFERROR(MAX(0,IF(T67&lt;&gt;"",T67-B67,TODAY()-B67)),""))</f>
        <v/>
      </c>
      <c r="V67" s="8">
        <f>IF(A67="","",IF(OR(F67="",G67=""),"Faltan temperaturas",IFERROR(IF(H67&gt;='Parámetros'!$B$4,"Diferencia dentro de referencia","Revisar diferencia"),"Revisar parámetros")))</f>
        <v/>
      </c>
      <c r="W67" s="8">
        <f>IF(A67="","",IF(OR(I67="",J67=""),"Faltan presiones",IFERROR(IF(AND(I67&gt;='Parámetros'!$B$5,I67&lt;='Parámetros'!$B$6,J67&gt;='Parámetros'!$B$7,J67&lt;='Parámetros'!$B$8),"Presiones dentro de referencia","Revisar presiones"),"Revisar parámetros")))</f>
        <v/>
      </c>
      <c r="X67" s="8">
        <f>IF(A67="","",IFERROR(IF(OR(AND(S67&lt;&gt;"",B67&lt;&gt;"",S67&lt;B67),AND(T67&lt;&gt;"",B67&lt;&gt;"",T67&lt;B67)),"Revisar fechas",IF(R67="Cerrada",IF(T67="","Falta fecha cierre","Cerrada"),IF(R67="Cancelada","Cancelada",IF(S67="","Sin fecha compromiso",IF(S67&lt;TODAY(),"Compromiso vencido",IF(S67-TODAY()&lt;='Parámetros'!$B$9,"Próximo compromiso","En plazo")))))),"Revisar parámetros"))</f>
        <v/>
      </c>
      <c r="Y67" s="17" t="n"/>
    </row>
    <row r="68" ht="24" customHeight="1">
      <c r="A68" s="15" t="n"/>
      <c r="B68" s="16" t="n"/>
      <c r="C68" s="17" t="n"/>
      <c r="D68" s="17" t="n"/>
      <c r="E68" s="15" t="n"/>
      <c r="F68" s="18" t="n"/>
      <c r="G68" s="18" t="n"/>
      <c r="H68" s="24">
        <f>IF(OR(F68="",G68=""),"",IFERROR(F68-G68,""))</f>
        <v/>
      </c>
      <c r="I68" s="33" t="n"/>
      <c r="J68" s="33" t="n"/>
      <c r="K68" s="15" t="n"/>
      <c r="L68" s="17" t="n"/>
      <c r="M68" s="17" t="n"/>
      <c r="N68" s="15" t="n"/>
      <c r="O68" s="21" t="n"/>
      <c r="P68" s="21" t="n"/>
      <c r="Q68" s="12">
        <f>IF(A68="","",IF(COUNT(O68:P68)=0,"",IFERROR(SUM(O68:P68),"")))</f>
        <v/>
      </c>
      <c r="R68" s="15" t="n"/>
      <c r="S68" s="16" t="n"/>
      <c r="T68" s="16" t="n"/>
      <c r="U68" s="25">
        <f>IF(B68="","",IFERROR(MAX(0,IF(T68&lt;&gt;"",T68-B68,TODAY()-B68)),""))</f>
        <v/>
      </c>
      <c r="V68" s="5">
        <f>IF(A68="","",IF(OR(F68="",G68=""),"Faltan temperaturas",IFERROR(IF(H68&gt;='Parámetros'!$B$4,"Diferencia dentro de referencia","Revisar diferencia"),"Revisar parámetros")))</f>
        <v/>
      </c>
      <c r="W68" s="5">
        <f>IF(A68="","",IF(OR(I68="",J68=""),"Faltan presiones",IFERROR(IF(AND(I68&gt;='Parámetros'!$B$5,I68&lt;='Parámetros'!$B$6,J68&gt;='Parámetros'!$B$7,J68&lt;='Parámetros'!$B$8),"Presiones dentro de referencia","Revisar presiones"),"Revisar parámetros")))</f>
        <v/>
      </c>
      <c r="X68" s="5">
        <f>IF(A68="","",IFERROR(IF(OR(AND(S68&lt;&gt;"",B68&lt;&gt;"",S68&lt;B68),AND(T68&lt;&gt;"",B68&lt;&gt;"",T68&lt;B68)),"Revisar fechas",IF(R68="Cerrada",IF(T68="","Falta fecha cierre","Cerrada"),IF(R68="Cancelada","Cancelada",IF(S68="","Sin fecha compromiso",IF(S68&lt;TODAY(),"Compromiso vencido",IF(S68-TODAY()&lt;='Parámetros'!$B$9,"Próximo compromiso","En plazo")))))),"Revisar parámetros"))</f>
        <v/>
      </c>
      <c r="Y68" s="17" t="n"/>
    </row>
    <row r="69" ht="24" customHeight="1">
      <c r="A69" s="15" t="n"/>
      <c r="B69" s="16" t="n"/>
      <c r="C69" s="17" t="n"/>
      <c r="D69" s="17" t="n"/>
      <c r="E69" s="15" t="n"/>
      <c r="F69" s="18" t="n"/>
      <c r="G69" s="18" t="n"/>
      <c r="H69" s="19">
        <f>IF(OR(F69="",G69=""),"",IFERROR(F69-G69,""))</f>
        <v/>
      </c>
      <c r="I69" s="33" t="n"/>
      <c r="J69" s="33" t="n"/>
      <c r="K69" s="15" t="n"/>
      <c r="L69" s="17" t="n"/>
      <c r="M69" s="17" t="n"/>
      <c r="N69" s="15" t="n"/>
      <c r="O69" s="21" t="n"/>
      <c r="P69" s="21" t="n"/>
      <c r="Q69" s="22">
        <f>IF(A69="","",IF(COUNT(O69:P69)=0,"",IFERROR(SUM(O69:P69),"")))</f>
        <v/>
      </c>
      <c r="R69" s="15" t="n"/>
      <c r="S69" s="16" t="n"/>
      <c r="T69" s="16" t="n"/>
      <c r="U69" s="23">
        <f>IF(B69="","",IFERROR(MAX(0,IF(T69&lt;&gt;"",T69-B69,TODAY()-B69)),""))</f>
        <v/>
      </c>
      <c r="V69" s="8">
        <f>IF(A69="","",IF(OR(F69="",G69=""),"Faltan temperaturas",IFERROR(IF(H69&gt;='Parámetros'!$B$4,"Diferencia dentro de referencia","Revisar diferencia"),"Revisar parámetros")))</f>
        <v/>
      </c>
      <c r="W69" s="8">
        <f>IF(A69="","",IF(OR(I69="",J69=""),"Faltan presiones",IFERROR(IF(AND(I69&gt;='Parámetros'!$B$5,I69&lt;='Parámetros'!$B$6,J69&gt;='Parámetros'!$B$7,J69&lt;='Parámetros'!$B$8),"Presiones dentro de referencia","Revisar presiones"),"Revisar parámetros")))</f>
        <v/>
      </c>
      <c r="X69" s="8">
        <f>IF(A69="","",IFERROR(IF(OR(AND(S69&lt;&gt;"",B69&lt;&gt;"",S69&lt;B69),AND(T69&lt;&gt;"",B69&lt;&gt;"",T69&lt;B69)),"Revisar fechas",IF(R69="Cerrada",IF(T69="","Falta fecha cierre","Cerrada"),IF(R69="Cancelada","Cancelada",IF(S69="","Sin fecha compromiso",IF(S69&lt;TODAY(),"Compromiso vencido",IF(S69-TODAY()&lt;='Parámetros'!$B$9,"Próximo compromiso","En plazo")))))),"Revisar parámetros"))</f>
        <v/>
      </c>
      <c r="Y69" s="17" t="n"/>
    </row>
    <row r="70" ht="24" customHeight="1">
      <c r="A70" s="15" t="n"/>
      <c r="B70" s="16" t="n"/>
      <c r="C70" s="17" t="n"/>
      <c r="D70" s="17" t="n"/>
      <c r="E70" s="15" t="n"/>
      <c r="F70" s="18" t="n"/>
      <c r="G70" s="18" t="n"/>
      <c r="H70" s="24">
        <f>IF(OR(F70="",G70=""),"",IFERROR(F70-G70,""))</f>
        <v/>
      </c>
      <c r="I70" s="33" t="n"/>
      <c r="J70" s="33" t="n"/>
      <c r="K70" s="15" t="n"/>
      <c r="L70" s="17" t="n"/>
      <c r="M70" s="17" t="n"/>
      <c r="N70" s="15" t="n"/>
      <c r="O70" s="21" t="n"/>
      <c r="P70" s="21" t="n"/>
      <c r="Q70" s="12">
        <f>IF(A70="","",IF(COUNT(O70:P70)=0,"",IFERROR(SUM(O70:P70),"")))</f>
        <v/>
      </c>
      <c r="R70" s="15" t="n"/>
      <c r="S70" s="16" t="n"/>
      <c r="T70" s="16" t="n"/>
      <c r="U70" s="25">
        <f>IF(B70="","",IFERROR(MAX(0,IF(T70&lt;&gt;"",T70-B70,TODAY()-B70)),""))</f>
        <v/>
      </c>
      <c r="V70" s="5">
        <f>IF(A70="","",IF(OR(F70="",G70=""),"Faltan temperaturas",IFERROR(IF(H70&gt;='Parámetros'!$B$4,"Diferencia dentro de referencia","Revisar diferencia"),"Revisar parámetros")))</f>
        <v/>
      </c>
      <c r="W70" s="5">
        <f>IF(A70="","",IF(OR(I70="",J70=""),"Faltan presiones",IFERROR(IF(AND(I70&gt;='Parámetros'!$B$5,I70&lt;='Parámetros'!$B$6,J70&gt;='Parámetros'!$B$7,J70&lt;='Parámetros'!$B$8),"Presiones dentro de referencia","Revisar presiones"),"Revisar parámetros")))</f>
        <v/>
      </c>
      <c r="X70" s="5">
        <f>IF(A70="","",IFERROR(IF(OR(AND(S70&lt;&gt;"",B70&lt;&gt;"",S70&lt;B70),AND(T70&lt;&gt;"",B70&lt;&gt;"",T70&lt;B70)),"Revisar fechas",IF(R70="Cerrada",IF(T70="","Falta fecha cierre","Cerrada"),IF(R70="Cancelada","Cancelada",IF(S70="","Sin fecha compromiso",IF(S70&lt;TODAY(),"Compromiso vencido",IF(S70-TODAY()&lt;='Parámetros'!$B$9,"Próximo compromiso","En plazo")))))),"Revisar parámetros"))</f>
        <v/>
      </c>
      <c r="Y70" s="17" t="n"/>
    </row>
    <row r="71" ht="24" customHeight="1">
      <c r="A71" s="15" t="n"/>
      <c r="B71" s="16" t="n"/>
      <c r="C71" s="17" t="n"/>
      <c r="D71" s="17" t="n"/>
      <c r="E71" s="15" t="n"/>
      <c r="F71" s="18" t="n"/>
      <c r="G71" s="18" t="n"/>
      <c r="H71" s="19">
        <f>IF(OR(F71="",G71=""),"",IFERROR(F71-G71,""))</f>
        <v/>
      </c>
      <c r="I71" s="33" t="n"/>
      <c r="J71" s="33" t="n"/>
      <c r="K71" s="15" t="n"/>
      <c r="L71" s="17" t="n"/>
      <c r="M71" s="17" t="n"/>
      <c r="N71" s="15" t="n"/>
      <c r="O71" s="21" t="n"/>
      <c r="P71" s="21" t="n"/>
      <c r="Q71" s="22">
        <f>IF(A71="","",IF(COUNT(O71:P71)=0,"",IFERROR(SUM(O71:P71),"")))</f>
        <v/>
      </c>
      <c r="R71" s="15" t="n"/>
      <c r="S71" s="16" t="n"/>
      <c r="T71" s="16" t="n"/>
      <c r="U71" s="23">
        <f>IF(B71="","",IFERROR(MAX(0,IF(T71&lt;&gt;"",T71-B71,TODAY()-B71)),""))</f>
        <v/>
      </c>
      <c r="V71" s="8">
        <f>IF(A71="","",IF(OR(F71="",G71=""),"Faltan temperaturas",IFERROR(IF(H71&gt;='Parámetros'!$B$4,"Diferencia dentro de referencia","Revisar diferencia"),"Revisar parámetros")))</f>
        <v/>
      </c>
      <c r="W71" s="8">
        <f>IF(A71="","",IF(OR(I71="",J71=""),"Faltan presiones",IFERROR(IF(AND(I71&gt;='Parámetros'!$B$5,I71&lt;='Parámetros'!$B$6,J71&gt;='Parámetros'!$B$7,J71&lt;='Parámetros'!$B$8),"Presiones dentro de referencia","Revisar presiones"),"Revisar parámetros")))</f>
        <v/>
      </c>
      <c r="X71" s="8">
        <f>IF(A71="","",IFERROR(IF(OR(AND(S71&lt;&gt;"",B71&lt;&gt;"",S71&lt;B71),AND(T71&lt;&gt;"",B71&lt;&gt;"",T71&lt;B71)),"Revisar fechas",IF(R71="Cerrada",IF(T71="","Falta fecha cierre","Cerrada"),IF(R71="Cancelada","Cancelada",IF(S71="","Sin fecha compromiso",IF(S71&lt;TODAY(),"Compromiso vencido",IF(S71-TODAY()&lt;='Parámetros'!$B$9,"Próximo compromiso","En plazo")))))),"Revisar parámetros"))</f>
        <v/>
      </c>
      <c r="Y71" s="17" t="n"/>
    </row>
    <row r="72" ht="24" customHeight="1">
      <c r="A72" s="15" t="n"/>
      <c r="B72" s="16" t="n"/>
      <c r="C72" s="17" t="n"/>
      <c r="D72" s="17" t="n"/>
      <c r="E72" s="15" t="n"/>
      <c r="F72" s="18" t="n"/>
      <c r="G72" s="18" t="n"/>
      <c r="H72" s="24">
        <f>IF(OR(F72="",G72=""),"",IFERROR(F72-G72,""))</f>
        <v/>
      </c>
      <c r="I72" s="33" t="n"/>
      <c r="J72" s="33" t="n"/>
      <c r="K72" s="15" t="n"/>
      <c r="L72" s="17" t="n"/>
      <c r="M72" s="17" t="n"/>
      <c r="N72" s="15" t="n"/>
      <c r="O72" s="21" t="n"/>
      <c r="P72" s="21" t="n"/>
      <c r="Q72" s="12">
        <f>IF(A72="","",IF(COUNT(O72:P72)=0,"",IFERROR(SUM(O72:P72),"")))</f>
        <v/>
      </c>
      <c r="R72" s="15" t="n"/>
      <c r="S72" s="16" t="n"/>
      <c r="T72" s="16" t="n"/>
      <c r="U72" s="25">
        <f>IF(B72="","",IFERROR(MAX(0,IF(T72&lt;&gt;"",T72-B72,TODAY()-B72)),""))</f>
        <v/>
      </c>
      <c r="V72" s="5">
        <f>IF(A72="","",IF(OR(F72="",G72=""),"Faltan temperaturas",IFERROR(IF(H72&gt;='Parámetros'!$B$4,"Diferencia dentro de referencia","Revisar diferencia"),"Revisar parámetros")))</f>
        <v/>
      </c>
      <c r="W72" s="5">
        <f>IF(A72="","",IF(OR(I72="",J72=""),"Faltan presiones",IFERROR(IF(AND(I72&gt;='Parámetros'!$B$5,I72&lt;='Parámetros'!$B$6,J72&gt;='Parámetros'!$B$7,J72&lt;='Parámetros'!$B$8),"Presiones dentro de referencia","Revisar presiones"),"Revisar parámetros")))</f>
        <v/>
      </c>
      <c r="X72" s="5">
        <f>IF(A72="","",IFERROR(IF(OR(AND(S72&lt;&gt;"",B72&lt;&gt;"",S72&lt;B72),AND(T72&lt;&gt;"",B72&lt;&gt;"",T72&lt;B72)),"Revisar fechas",IF(R72="Cerrada",IF(T72="","Falta fecha cierre","Cerrada"),IF(R72="Cancelada","Cancelada",IF(S72="","Sin fecha compromiso",IF(S72&lt;TODAY(),"Compromiso vencido",IF(S72-TODAY()&lt;='Parámetros'!$B$9,"Próximo compromiso","En plazo")))))),"Revisar parámetros"))</f>
        <v/>
      </c>
      <c r="Y72" s="17" t="n"/>
    </row>
    <row r="73" ht="24" customHeight="1">
      <c r="A73" s="15" t="n"/>
      <c r="B73" s="16" t="n"/>
      <c r="C73" s="17" t="n"/>
      <c r="D73" s="17" t="n"/>
      <c r="E73" s="15" t="n"/>
      <c r="F73" s="18" t="n"/>
      <c r="G73" s="18" t="n"/>
      <c r="H73" s="19">
        <f>IF(OR(F73="",G73=""),"",IFERROR(F73-G73,""))</f>
        <v/>
      </c>
      <c r="I73" s="33" t="n"/>
      <c r="J73" s="33" t="n"/>
      <c r="K73" s="15" t="n"/>
      <c r="L73" s="17" t="n"/>
      <c r="M73" s="17" t="n"/>
      <c r="N73" s="15" t="n"/>
      <c r="O73" s="21" t="n"/>
      <c r="P73" s="21" t="n"/>
      <c r="Q73" s="22">
        <f>IF(A73="","",IF(COUNT(O73:P73)=0,"",IFERROR(SUM(O73:P73),"")))</f>
        <v/>
      </c>
      <c r="R73" s="15" t="n"/>
      <c r="S73" s="16" t="n"/>
      <c r="T73" s="16" t="n"/>
      <c r="U73" s="23">
        <f>IF(B73="","",IFERROR(MAX(0,IF(T73&lt;&gt;"",T73-B73,TODAY()-B73)),""))</f>
        <v/>
      </c>
      <c r="V73" s="8">
        <f>IF(A73="","",IF(OR(F73="",G73=""),"Faltan temperaturas",IFERROR(IF(H73&gt;='Parámetros'!$B$4,"Diferencia dentro de referencia","Revisar diferencia"),"Revisar parámetros")))</f>
        <v/>
      </c>
      <c r="W73" s="8">
        <f>IF(A73="","",IF(OR(I73="",J73=""),"Faltan presiones",IFERROR(IF(AND(I73&gt;='Parámetros'!$B$5,I73&lt;='Parámetros'!$B$6,J73&gt;='Parámetros'!$B$7,J73&lt;='Parámetros'!$B$8),"Presiones dentro de referencia","Revisar presiones"),"Revisar parámetros")))</f>
        <v/>
      </c>
      <c r="X73" s="8">
        <f>IF(A73="","",IFERROR(IF(OR(AND(S73&lt;&gt;"",B73&lt;&gt;"",S73&lt;B73),AND(T73&lt;&gt;"",B73&lt;&gt;"",T73&lt;B73)),"Revisar fechas",IF(R73="Cerrada",IF(T73="","Falta fecha cierre","Cerrada"),IF(R73="Cancelada","Cancelada",IF(S73="","Sin fecha compromiso",IF(S73&lt;TODAY(),"Compromiso vencido",IF(S73-TODAY()&lt;='Parámetros'!$B$9,"Próximo compromiso","En plazo")))))),"Revisar parámetros"))</f>
        <v/>
      </c>
      <c r="Y73" s="17" t="n"/>
    </row>
    <row r="74" ht="24" customHeight="1">
      <c r="A74" s="15" t="n"/>
      <c r="B74" s="16" t="n"/>
      <c r="C74" s="17" t="n"/>
      <c r="D74" s="17" t="n"/>
      <c r="E74" s="15" t="n"/>
      <c r="F74" s="18" t="n"/>
      <c r="G74" s="18" t="n"/>
      <c r="H74" s="24">
        <f>IF(OR(F74="",G74=""),"",IFERROR(F74-G74,""))</f>
        <v/>
      </c>
      <c r="I74" s="33" t="n"/>
      <c r="J74" s="33" t="n"/>
      <c r="K74" s="15" t="n"/>
      <c r="L74" s="17" t="n"/>
      <c r="M74" s="17" t="n"/>
      <c r="N74" s="15" t="n"/>
      <c r="O74" s="21" t="n"/>
      <c r="P74" s="21" t="n"/>
      <c r="Q74" s="12">
        <f>IF(A74="","",IF(COUNT(O74:P74)=0,"",IFERROR(SUM(O74:P74),"")))</f>
        <v/>
      </c>
      <c r="R74" s="15" t="n"/>
      <c r="S74" s="16" t="n"/>
      <c r="T74" s="16" t="n"/>
      <c r="U74" s="25">
        <f>IF(B74="","",IFERROR(MAX(0,IF(T74&lt;&gt;"",T74-B74,TODAY()-B74)),""))</f>
        <v/>
      </c>
      <c r="V74" s="5">
        <f>IF(A74="","",IF(OR(F74="",G74=""),"Faltan temperaturas",IFERROR(IF(H74&gt;='Parámetros'!$B$4,"Diferencia dentro de referencia","Revisar diferencia"),"Revisar parámetros")))</f>
        <v/>
      </c>
      <c r="W74" s="5">
        <f>IF(A74="","",IF(OR(I74="",J74=""),"Faltan presiones",IFERROR(IF(AND(I74&gt;='Parámetros'!$B$5,I74&lt;='Parámetros'!$B$6,J74&gt;='Parámetros'!$B$7,J74&lt;='Parámetros'!$B$8),"Presiones dentro de referencia","Revisar presiones"),"Revisar parámetros")))</f>
        <v/>
      </c>
      <c r="X74" s="5">
        <f>IF(A74="","",IFERROR(IF(OR(AND(S74&lt;&gt;"",B74&lt;&gt;"",S74&lt;B74),AND(T74&lt;&gt;"",B74&lt;&gt;"",T74&lt;B74)),"Revisar fechas",IF(R74="Cerrada",IF(T74="","Falta fecha cierre","Cerrada"),IF(R74="Cancelada","Cancelada",IF(S74="","Sin fecha compromiso",IF(S74&lt;TODAY(),"Compromiso vencido",IF(S74-TODAY()&lt;='Parámetros'!$B$9,"Próximo compromiso","En plazo")))))),"Revisar parámetros"))</f>
        <v/>
      </c>
      <c r="Y74" s="17" t="n"/>
    </row>
    <row r="75" ht="24" customHeight="1">
      <c r="A75" s="15" t="n"/>
      <c r="B75" s="16" t="n"/>
      <c r="C75" s="17" t="n"/>
      <c r="D75" s="17" t="n"/>
      <c r="E75" s="15" t="n"/>
      <c r="F75" s="18" t="n"/>
      <c r="G75" s="18" t="n"/>
      <c r="H75" s="19">
        <f>IF(OR(F75="",G75=""),"",IFERROR(F75-G75,""))</f>
        <v/>
      </c>
      <c r="I75" s="33" t="n"/>
      <c r="J75" s="33" t="n"/>
      <c r="K75" s="15" t="n"/>
      <c r="L75" s="17" t="n"/>
      <c r="M75" s="17" t="n"/>
      <c r="N75" s="15" t="n"/>
      <c r="O75" s="21" t="n"/>
      <c r="P75" s="21" t="n"/>
      <c r="Q75" s="22">
        <f>IF(A75="","",IF(COUNT(O75:P75)=0,"",IFERROR(SUM(O75:P75),"")))</f>
        <v/>
      </c>
      <c r="R75" s="15" t="n"/>
      <c r="S75" s="16" t="n"/>
      <c r="T75" s="16" t="n"/>
      <c r="U75" s="23">
        <f>IF(B75="","",IFERROR(MAX(0,IF(T75&lt;&gt;"",T75-B75,TODAY()-B75)),""))</f>
        <v/>
      </c>
      <c r="V75" s="8">
        <f>IF(A75="","",IF(OR(F75="",G75=""),"Faltan temperaturas",IFERROR(IF(H75&gt;='Parámetros'!$B$4,"Diferencia dentro de referencia","Revisar diferencia"),"Revisar parámetros")))</f>
        <v/>
      </c>
      <c r="W75" s="8">
        <f>IF(A75="","",IF(OR(I75="",J75=""),"Faltan presiones",IFERROR(IF(AND(I75&gt;='Parámetros'!$B$5,I75&lt;='Parámetros'!$B$6,J75&gt;='Parámetros'!$B$7,J75&lt;='Parámetros'!$B$8),"Presiones dentro de referencia","Revisar presiones"),"Revisar parámetros")))</f>
        <v/>
      </c>
      <c r="X75" s="8">
        <f>IF(A75="","",IFERROR(IF(OR(AND(S75&lt;&gt;"",B75&lt;&gt;"",S75&lt;B75),AND(T75&lt;&gt;"",B75&lt;&gt;"",T75&lt;B75)),"Revisar fechas",IF(R75="Cerrada",IF(T75="","Falta fecha cierre","Cerrada"),IF(R75="Cancelada","Cancelada",IF(S75="","Sin fecha compromiso",IF(S75&lt;TODAY(),"Compromiso vencido",IF(S75-TODAY()&lt;='Parámetros'!$B$9,"Próximo compromiso","En plazo")))))),"Revisar parámetros"))</f>
        <v/>
      </c>
      <c r="Y75" s="17" t="n"/>
    </row>
    <row r="76" ht="24" customHeight="1">
      <c r="A76" s="15" t="n"/>
      <c r="B76" s="16" t="n"/>
      <c r="C76" s="17" t="n"/>
      <c r="D76" s="17" t="n"/>
      <c r="E76" s="15" t="n"/>
      <c r="F76" s="18" t="n"/>
      <c r="G76" s="18" t="n"/>
      <c r="H76" s="24">
        <f>IF(OR(F76="",G76=""),"",IFERROR(F76-G76,""))</f>
        <v/>
      </c>
      <c r="I76" s="33" t="n"/>
      <c r="J76" s="33" t="n"/>
      <c r="K76" s="15" t="n"/>
      <c r="L76" s="17" t="n"/>
      <c r="M76" s="17" t="n"/>
      <c r="N76" s="15" t="n"/>
      <c r="O76" s="21" t="n"/>
      <c r="P76" s="21" t="n"/>
      <c r="Q76" s="12">
        <f>IF(A76="","",IF(COUNT(O76:P76)=0,"",IFERROR(SUM(O76:P76),"")))</f>
        <v/>
      </c>
      <c r="R76" s="15" t="n"/>
      <c r="S76" s="16" t="n"/>
      <c r="T76" s="16" t="n"/>
      <c r="U76" s="25">
        <f>IF(B76="","",IFERROR(MAX(0,IF(T76&lt;&gt;"",T76-B76,TODAY()-B76)),""))</f>
        <v/>
      </c>
      <c r="V76" s="5">
        <f>IF(A76="","",IF(OR(F76="",G76=""),"Faltan temperaturas",IFERROR(IF(H76&gt;='Parámetros'!$B$4,"Diferencia dentro de referencia","Revisar diferencia"),"Revisar parámetros")))</f>
        <v/>
      </c>
      <c r="W76" s="5">
        <f>IF(A76="","",IF(OR(I76="",J76=""),"Faltan presiones",IFERROR(IF(AND(I76&gt;='Parámetros'!$B$5,I76&lt;='Parámetros'!$B$6,J76&gt;='Parámetros'!$B$7,J76&lt;='Parámetros'!$B$8),"Presiones dentro de referencia","Revisar presiones"),"Revisar parámetros")))</f>
        <v/>
      </c>
      <c r="X76" s="5">
        <f>IF(A76="","",IFERROR(IF(OR(AND(S76&lt;&gt;"",B76&lt;&gt;"",S76&lt;B76),AND(T76&lt;&gt;"",B76&lt;&gt;"",T76&lt;B76)),"Revisar fechas",IF(R76="Cerrada",IF(T76="","Falta fecha cierre","Cerrada"),IF(R76="Cancelada","Cancelada",IF(S76="","Sin fecha compromiso",IF(S76&lt;TODAY(),"Compromiso vencido",IF(S76-TODAY()&lt;='Parámetros'!$B$9,"Próximo compromiso","En plazo")))))),"Revisar parámetros"))</f>
        <v/>
      </c>
      <c r="Y76" s="17" t="n"/>
    </row>
    <row r="77" ht="24" customHeight="1">
      <c r="A77" s="15" t="n"/>
      <c r="B77" s="16" t="n"/>
      <c r="C77" s="17" t="n"/>
      <c r="D77" s="17" t="n"/>
      <c r="E77" s="15" t="n"/>
      <c r="F77" s="18" t="n"/>
      <c r="G77" s="18" t="n"/>
      <c r="H77" s="19">
        <f>IF(OR(F77="",G77=""),"",IFERROR(F77-G77,""))</f>
        <v/>
      </c>
      <c r="I77" s="33" t="n"/>
      <c r="J77" s="33" t="n"/>
      <c r="K77" s="15" t="n"/>
      <c r="L77" s="17" t="n"/>
      <c r="M77" s="17" t="n"/>
      <c r="N77" s="15" t="n"/>
      <c r="O77" s="21" t="n"/>
      <c r="P77" s="21" t="n"/>
      <c r="Q77" s="22">
        <f>IF(A77="","",IF(COUNT(O77:P77)=0,"",IFERROR(SUM(O77:P77),"")))</f>
        <v/>
      </c>
      <c r="R77" s="15" t="n"/>
      <c r="S77" s="16" t="n"/>
      <c r="T77" s="16" t="n"/>
      <c r="U77" s="23">
        <f>IF(B77="","",IFERROR(MAX(0,IF(T77&lt;&gt;"",T77-B77,TODAY()-B77)),""))</f>
        <v/>
      </c>
      <c r="V77" s="8">
        <f>IF(A77="","",IF(OR(F77="",G77=""),"Faltan temperaturas",IFERROR(IF(H77&gt;='Parámetros'!$B$4,"Diferencia dentro de referencia","Revisar diferencia"),"Revisar parámetros")))</f>
        <v/>
      </c>
      <c r="W77" s="8">
        <f>IF(A77="","",IF(OR(I77="",J77=""),"Faltan presiones",IFERROR(IF(AND(I77&gt;='Parámetros'!$B$5,I77&lt;='Parámetros'!$B$6,J77&gt;='Parámetros'!$B$7,J77&lt;='Parámetros'!$B$8),"Presiones dentro de referencia","Revisar presiones"),"Revisar parámetros")))</f>
        <v/>
      </c>
      <c r="X77" s="8">
        <f>IF(A77="","",IFERROR(IF(OR(AND(S77&lt;&gt;"",B77&lt;&gt;"",S77&lt;B77),AND(T77&lt;&gt;"",B77&lt;&gt;"",T77&lt;B77)),"Revisar fechas",IF(R77="Cerrada",IF(T77="","Falta fecha cierre","Cerrada"),IF(R77="Cancelada","Cancelada",IF(S77="","Sin fecha compromiso",IF(S77&lt;TODAY(),"Compromiso vencido",IF(S77-TODAY()&lt;='Parámetros'!$B$9,"Próximo compromiso","En plazo")))))),"Revisar parámetros"))</f>
        <v/>
      </c>
      <c r="Y77" s="17" t="n"/>
    </row>
    <row r="78" ht="24" customHeight="1">
      <c r="A78" s="15" t="n"/>
      <c r="B78" s="16" t="n"/>
      <c r="C78" s="17" t="n"/>
      <c r="D78" s="17" t="n"/>
      <c r="E78" s="15" t="n"/>
      <c r="F78" s="18" t="n"/>
      <c r="G78" s="18" t="n"/>
      <c r="H78" s="24">
        <f>IF(OR(F78="",G78=""),"",IFERROR(F78-G78,""))</f>
        <v/>
      </c>
      <c r="I78" s="33" t="n"/>
      <c r="J78" s="33" t="n"/>
      <c r="K78" s="15" t="n"/>
      <c r="L78" s="17" t="n"/>
      <c r="M78" s="17" t="n"/>
      <c r="N78" s="15" t="n"/>
      <c r="O78" s="21" t="n"/>
      <c r="P78" s="21" t="n"/>
      <c r="Q78" s="12">
        <f>IF(A78="","",IF(COUNT(O78:P78)=0,"",IFERROR(SUM(O78:P78),"")))</f>
        <v/>
      </c>
      <c r="R78" s="15" t="n"/>
      <c r="S78" s="16" t="n"/>
      <c r="T78" s="16" t="n"/>
      <c r="U78" s="25">
        <f>IF(B78="","",IFERROR(MAX(0,IF(T78&lt;&gt;"",T78-B78,TODAY()-B78)),""))</f>
        <v/>
      </c>
      <c r="V78" s="5">
        <f>IF(A78="","",IF(OR(F78="",G78=""),"Faltan temperaturas",IFERROR(IF(H78&gt;='Parámetros'!$B$4,"Diferencia dentro de referencia","Revisar diferencia"),"Revisar parámetros")))</f>
        <v/>
      </c>
      <c r="W78" s="5">
        <f>IF(A78="","",IF(OR(I78="",J78=""),"Faltan presiones",IFERROR(IF(AND(I78&gt;='Parámetros'!$B$5,I78&lt;='Parámetros'!$B$6,J78&gt;='Parámetros'!$B$7,J78&lt;='Parámetros'!$B$8),"Presiones dentro de referencia","Revisar presiones"),"Revisar parámetros")))</f>
        <v/>
      </c>
      <c r="X78" s="5">
        <f>IF(A78="","",IFERROR(IF(OR(AND(S78&lt;&gt;"",B78&lt;&gt;"",S78&lt;B78),AND(T78&lt;&gt;"",B78&lt;&gt;"",T78&lt;B78)),"Revisar fechas",IF(R78="Cerrada",IF(T78="","Falta fecha cierre","Cerrada"),IF(R78="Cancelada","Cancelada",IF(S78="","Sin fecha compromiso",IF(S78&lt;TODAY(),"Compromiso vencido",IF(S78-TODAY()&lt;='Parámetros'!$B$9,"Próximo compromiso","En plazo")))))),"Revisar parámetros"))</f>
        <v/>
      </c>
      <c r="Y78" s="17" t="n"/>
    </row>
    <row r="79" ht="24" customHeight="1">
      <c r="A79" s="15" t="n"/>
      <c r="B79" s="16" t="n"/>
      <c r="C79" s="17" t="n"/>
      <c r="D79" s="17" t="n"/>
      <c r="E79" s="15" t="n"/>
      <c r="F79" s="18" t="n"/>
      <c r="G79" s="18" t="n"/>
      <c r="H79" s="19">
        <f>IF(OR(F79="",G79=""),"",IFERROR(F79-G79,""))</f>
        <v/>
      </c>
      <c r="I79" s="33" t="n"/>
      <c r="J79" s="33" t="n"/>
      <c r="K79" s="15" t="n"/>
      <c r="L79" s="17" t="n"/>
      <c r="M79" s="17" t="n"/>
      <c r="N79" s="15" t="n"/>
      <c r="O79" s="21" t="n"/>
      <c r="P79" s="21" t="n"/>
      <c r="Q79" s="22">
        <f>IF(A79="","",IF(COUNT(O79:P79)=0,"",IFERROR(SUM(O79:P79),"")))</f>
        <v/>
      </c>
      <c r="R79" s="15" t="n"/>
      <c r="S79" s="16" t="n"/>
      <c r="T79" s="16" t="n"/>
      <c r="U79" s="23">
        <f>IF(B79="","",IFERROR(MAX(0,IF(T79&lt;&gt;"",T79-B79,TODAY()-B79)),""))</f>
        <v/>
      </c>
      <c r="V79" s="8">
        <f>IF(A79="","",IF(OR(F79="",G79=""),"Faltan temperaturas",IFERROR(IF(H79&gt;='Parámetros'!$B$4,"Diferencia dentro de referencia","Revisar diferencia"),"Revisar parámetros")))</f>
        <v/>
      </c>
      <c r="W79" s="8">
        <f>IF(A79="","",IF(OR(I79="",J79=""),"Faltan presiones",IFERROR(IF(AND(I79&gt;='Parámetros'!$B$5,I79&lt;='Parámetros'!$B$6,J79&gt;='Parámetros'!$B$7,J79&lt;='Parámetros'!$B$8),"Presiones dentro de referencia","Revisar presiones"),"Revisar parámetros")))</f>
        <v/>
      </c>
      <c r="X79" s="8">
        <f>IF(A79="","",IFERROR(IF(OR(AND(S79&lt;&gt;"",B79&lt;&gt;"",S79&lt;B79),AND(T79&lt;&gt;"",B79&lt;&gt;"",T79&lt;B79)),"Revisar fechas",IF(R79="Cerrada",IF(T79="","Falta fecha cierre","Cerrada"),IF(R79="Cancelada","Cancelada",IF(S79="","Sin fecha compromiso",IF(S79&lt;TODAY(),"Compromiso vencido",IF(S79-TODAY()&lt;='Parámetros'!$B$9,"Próximo compromiso","En plazo")))))),"Revisar parámetros"))</f>
        <v/>
      </c>
      <c r="Y79" s="17" t="n"/>
    </row>
    <row r="80" ht="24" customHeight="1">
      <c r="A80" s="15" t="n"/>
      <c r="B80" s="16" t="n"/>
      <c r="C80" s="17" t="n"/>
      <c r="D80" s="17" t="n"/>
      <c r="E80" s="15" t="n"/>
      <c r="F80" s="18" t="n"/>
      <c r="G80" s="18" t="n"/>
      <c r="H80" s="24">
        <f>IF(OR(F80="",G80=""),"",IFERROR(F80-G80,""))</f>
        <v/>
      </c>
      <c r="I80" s="33" t="n"/>
      <c r="J80" s="33" t="n"/>
      <c r="K80" s="15" t="n"/>
      <c r="L80" s="17" t="n"/>
      <c r="M80" s="17" t="n"/>
      <c r="N80" s="15" t="n"/>
      <c r="O80" s="21" t="n"/>
      <c r="P80" s="21" t="n"/>
      <c r="Q80" s="12">
        <f>IF(A80="","",IF(COUNT(O80:P80)=0,"",IFERROR(SUM(O80:P80),"")))</f>
        <v/>
      </c>
      <c r="R80" s="15" t="n"/>
      <c r="S80" s="16" t="n"/>
      <c r="T80" s="16" t="n"/>
      <c r="U80" s="25">
        <f>IF(B80="","",IFERROR(MAX(0,IF(T80&lt;&gt;"",T80-B80,TODAY()-B80)),""))</f>
        <v/>
      </c>
      <c r="V80" s="5">
        <f>IF(A80="","",IF(OR(F80="",G80=""),"Faltan temperaturas",IFERROR(IF(H80&gt;='Parámetros'!$B$4,"Diferencia dentro de referencia","Revisar diferencia"),"Revisar parámetros")))</f>
        <v/>
      </c>
      <c r="W80" s="5">
        <f>IF(A80="","",IF(OR(I80="",J80=""),"Faltan presiones",IFERROR(IF(AND(I80&gt;='Parámetros'!$B$5,I80&lt;='Parámetros'!$B$6,J80&gt;='Parámetros'!$B$7,J80&lt;='Parámetros'!$B$8),"Presiones dentro de referencia","Revisar presiones"),"Revisar parámetros")))</f>
        <v/>
      </c>
      <c r="X80" s="5">
        <f>IF(A80="","",IFERROR(IF(OR(AND(S80&lt;&gt;"",B80&lt;&gt;"",S80&lt;B80),AND(T80&lt;&gt;"",B80&lt;&gt;"",T80&lt;B80)),"Revisar fechas",IF(R80="Cerrada",IF(T80="","Falta fecha cierre","Cerrada"),IF(R80="Cancelada","Cancelada",IF(S80="","Sin fecha compromiso",IF(S80&lt;TODAY(),"Compromiso vencido",IF(S80-TODAY()&lt;='Parámetros'!$B$9,"Próximo compromiso","En plazo")))))),"Revisar parámetros"))</f>
        <v/>
      </c>
      <c r="Y80" s="17" t="n"/>
    </row>
    <row r="81" ht="24" customHeight="1">
      <c r="A81" s="15" t="n"/>
      <c r="B81" s="16" t="n"/>
      <c r="C81" s="17" t="n"/>
      <c r="D81" s="17" t="n"/>
      <c r="E81" s="15" t="n"/>
      <c r="F81" s="18" t="n"/>
      <c r="G81" s="18" t="n"/>
      <c r="H81" s="19">
        <f>IF(OR(F81="",G81=""),"",IFERROR(F81-G81,""))</f>
        <v/>
      </c>
      <c r="I81" s="33" t="n"/>
      <c r="J81" s="33" t="n"/>
      <c r="K81" s="15" t="n"/>
      <c r="L81" s="17" t="n"/>
      <c r="M81" s="17" t="n"/>
      <c r="N81" s="15" t="n"/>
      <c r="O81" s="21" t="n"/>
      <c r="P81" s="21" t="n"/>
      <c r="Q81" s="22">
        <f>IF(A81="","",IF(COUNT(O81:P81)=0,"",IFERROR(SUM(O81:P81),"")))</f>
        <v/>
      </c>
      <c r="R81" s="15" t="n"/>
      <c r="S81" s="16" t="n"/>
      <c r="T81" s="16" t="n"/>
      <c r="U81" s="23">
        <f>IF(B81="","",IFERROR(MAX(0,IF(T81&lt;&gt;"",T81-B81,TODAY()-B81)),""))</f>
        <v/>
      </c>
      <c r="V81" s="8">
        <f>IF(A81="","",IF(OR(F81="",G81=""),"Faltan temperaturas",IFERROR(IF(H81&gt;='Parámetros'!$B$4,"Diferencia dentro de referencia","Revisar diferencia"),"Revisar parámetros")))</f>
        <v/>
      </c>
      <c r="W81" s="8">
        <f>IF(A81="","",IF(OR(I81="",J81=""),"Faltan presiones",IFERROR(IF(AND(I81&gt;='Parámetros'!$B$5,I81&lt;='Parámetros'!$B$6,J81&gt;='Parámetros'!$B$7,J81&lt;='Parámetros'!$B$8),"Presiones dentro de referencia","Revisar presiones"),"Revisar parámetros")))</f>
        <v/>
      </c>
      <c r="X81" s="8">
        <f>IF(A81="","",IFERROR(IF(OR(AND(S81&lt;&gt;"",B81&lt;&gt;"",S81&lt;B81),AND(T81&lt;&gt;"",B81&lt;&gt;"",T81&lt;B81)),"Revisar fechas",IF(R81="Cerrada",IF(T81="","Falta fecha cierre","Cerrada"),IF(R81="Cancelada","Cancelada",IF(S81="","Sin fecha compromiso",IF(S81&lt;TODAY(),"Compromiso vencido",IF(S81-TODAY()&lt;='Parámetros'!$B$9,"Próximo compromiso","En plazo")))))),"Revisar parámetros"))</f>
        <v/>
      </c>
      <c r="Y81" s="17" t="n"/>
    </row>
    <row r="82" ht="24" customHeight="1">
      <c r="A82" s="15" t="n"/>
      <c r="B82" s="16" t="n"/>
      <c r="C82" s="17" t="n"/>
      <c r="D82" s="17" t="n"/>
      <c r="E82" s="15" t="n"/>
      <c r="F82" s="18" t="n"/>
      <c r="G82" s="18" t="n"/>
      <c r="H82" s="24">
        <f>IF(OR(F82="",G82=""),"",IFERROR(F82-G82,""))</f>
        <v/>
      </c>
      <c r="I82" s="33" t="n"/>
      <c r="J82" s="33" t="n"/>
      <c r="K82" s="15" t="n"/>
      <c r="L82" s="17" t="n"/>
      <c r="M82" s="17" t="n"/>
      <c r="N82" s="15" t="n"/>
      <c r="O82" s="21" t="n"/>
      <c r="P82" s="21" t="n"/>
      <c r="Q82" s="12">
        <f>IF(A82="","",IF(COUNT(O82:P82)=0,"",IFERROR(SUM(O82:P82),"")))</f>
        <v/>
      </c>
      <c r="R82" s="15" t="n"/>
      <c r="S82" s="16" t="n"/>
      <c r="T82" s="16" t="n"/>
      <c r="U82" s="25">
        <f>IF(B82="","",IFERROR(MAX(0,IF(T82&lt;&gt;"",T82-B82,TODAY()-B82)),""))</f>
        <v/>
      </c>
      <c r="V82" s="5">
        <f>IF(A82="","",IF(OR(F82="",G82=""),"Faltan temperaturas",IFERROR(IF(H82&gt;='Parámetros'!$B$4,"Diferencia dentro de referencia","Revisar diferencia"),"Revisar parámetros")))</f>
        <v/>
      </c>
      <c r="W82" s="5">
        <f>IF(A82="","",IF(OR(I82="",J82=""),"Faltan presiones",IFERROR(IF(AND(I82&gt;='Parámetros'!$B$5,I82&lt;='Parámetros'!$B$6,J82&gt;='Parámetros'!$B$7,J82&lt;='Parámetros'!$B$8),"Presiones dentro de referencia","Revisar presiones"),"Revisar parámetros")))</f>
        <v/>
      </c>
      <c r="X82" s="5">
        <f>IF(A82="","",IFERROR(IF(OR(AND(S82&lt;&gt;"",B82&lt;&gt;"",S82&lt;B82),AND(T82&lt;&gt;"",B82&lt;&gt;"",T82&lt;B82)),"Revisar fechas",IF(R82="Cerrada",IF(T82="","Falta fecha cierre","Cerrada"),IF(R82="Cancelada","Cancelada",IF(S82="","Sin fecha compromiso",IF(S82&lt;TODAY(),"Compromiso vencido",IF(S82-TODAY()&lt;='Parámetros'!$B$9,"Próximo compromiso","En plazo")))))),"Revisar parámetros"))</f>
        <v/>
      </c>
      <c r="Y82" s="17" t="n"/>
    </row>
    <row r="83" ht="24" customHeight="1">
      <c r="A83" s="15" t="n"/>
      <c r="B83" s="16" t="n"/>
      <c r="C83" s="17" t="n"/>
      <c r="D83" s="17" t="n"/>
      <c r="E83" s="15" t="n"/>
      <c r="F83" s="18" t="n"/>
      <c r="G83" s="18" t="n"/>
      <c r="H83" s="19">
        <f>IF(OR(F83="",G83=""),"",IFERROR(F83-G83,""))</f>
        <v/>
      </c>
      <c r="I83" s="33" t="n"/>
      <c r="J83" s="33" t="n"/>
      <c r="K83" s="15" t="n"/>
      <c r="L83" s="17" t="n"/>
      <c r="M83" s="17" t="n"/>
      <c r="N83" s="15" t="n"/>
      <c r="O83" s="21" t="n"/>
      <c r="P83" s="21" t="n"/>
      <c r="Q83" s="22">
        <f>IF(A83="","",IF(COUNT(O83:P83)=0,"",IFERROR(SUM(O83:P83),"")))</f>
        <v/>
      </c>
      <c r="R83" s="15" t="n"/>
      <c r="S83" s="16" t="n"/>
      <c r="T83" s="16" t="n"/>
      <c r="U83" s="23">
        <f>IF(B83="","",IFERROR(MAX(0,IF(T83&lt;&gt;"",T83-B83,TODAY()-B83)),""))</f>
        <v/>
      </c>
      <c r="V83" s="8">
        <f>IF(A83="","",IF(OR(F83="",G83=""),"Faltan temperaturas",IFERROR(IF(H83&gt;='Parámetros'!$B$4,"Diferencia dentro de referencia","Revisar diferencia"),"Revisar parámetros")))</f>
        <v/>
      </c>
      <c r="W83" s="8">
        <f>IF(A83="","",IF(OR(I83="",J83=""),"Faltan presiones",IFERROR(IF(AND(I83&gt;='Parámetros'!$B$5,I83&lt;='Parámetros'!$B$6,J83&gt;='Parámetros'!$B$7,J83&lt;='Parámetros'!$B$8),"Presiones dentro de referencia","Revisar presiones"),"Revisar parámetros")))</f>
        <v/>
      </c>
      <c r="X83" s="8">
        <f>IF(A83="","",IFERROR(IF(OR(AND(S83&lt;&gt;"",B83&lt;&gt;"",S83&lt;B83),AND(T83&lt;&gt;"",B83&lt;&gt;"",T83&lt;B83)),"Revisar fechas",IF(R83="Cerrada",IF(T83="","Falta fecha cierre","Cerrada"),IF(R83="Cancelada","Cancelada",IF(S83="","Sin fecha compromiso",IF(S83&lt;TODAY(),"Compromiso vencido",IF(S83-TODAY()&lt;='Parámetros'!$B$9,"Próximo compromiso","En plazo")))))),"Revisar parámetros"))</f>
        <v/>
      </c>
      <c r="Y83" s="17" t="n"/>
    </row>
    <row r="84" ht="24" customHeight="1">
      <c r="A84" s="15" t="n"/>
      <c r="B84" s="16" t="n"/>
      <c r="C84" s="17" t="n"/>
      <c r="D84" s="17" t="n"/>
      <c r="E84" s="15" t="n"/>
      <c r="F84" s="18" t="n"/>
      <c r="G84" s="18" t="n"/>
      <c r="H84" s="24">
        <f>IF(OR(F84="",G84=""),"",IFERROR(F84-G84,""))</f>
        <v/>
      </c>
      <c r="I84" s="33" t="n"/>
      <c r="J84" s="33" t="n"/>
      <c r="K84" s="15" t="n"/>
      <c r="L84" s="17" t="n"/>
      <c r="M84" s="17" t="n"/>
      <c r="N84" s="15" t="n"/>
      <c r="O84" s="21" t="n"/>
      <c r="P84" s="21" t="n"/>
      <c r="Q84" s="12">
        <f>IF(A84="","",IF(COUNT(O84:P84)=0,"",IFERROR(SUM(O84:P84),"")))</f>
        <v/>
      </c>
      <c r="R84" s="15" t="n"/>
      <c r="S84" s="16" t="n"/>
      <c r="T84" s="16" t="n"/>
      <c r="U84" s="25">
        <f>IF(B84="","",IFERROR(MAX(0,IF(T84&lt;&gt;"",T84-B84,TODAY()-B84)),""))</f>
        <v/>
      </c>
      <c r="V84" s="5">
        <f>IF(A84="","",IF(OR(F84="",G84=""),"Faltan temperaturas",IFERROR(IF(H84&gt;='Parámetros'!$B$4,"Diferencia dentro de referencia","Revisar diferencia"),"Revisar parámetros")))</f>
        <v/>
      </c>
      <c r="W84" s="5">
        <f>IF(A84="","",IF(OR(I84="",J84=""),"Faltan presiones",IFERROR(IF(AND(I84&gt;='Parámetros'!$B$5,I84&lt;='Parámetros'!$B$6,J84&gt;='Parámetros'!$B$7,J84&lt;='Parámetros'!$B$8),"Presiones dentro de referencia","Revisar presiones"),"Revisar parámetros")))</f>
        <v/>
      </c>
      <c r="X84" s="5">
        <f>IF(A84="","",IFERROR(IF(OR(AND(S84&lt;&gt;"",B84&lt;&gt;"",S84&lt;B84),AND(T84&lt;&gt;"",B84&lt;&gt;"",T84&lt;B84)),"Revisar fechas",IF(R84="Cerrada",IF(T84="","Falta fecha cierre","Cerrada"),IF(R84="Cancelada","Cancelada",IF(S84="","Sin fecha compromiso",IF(S84&lt;TODAY(),"Compromiso vencido",IF(S84-TODAY()&lt;='Parámetros'!$B$9,"Próximo compromiso","En plazo")))))),"Revisar parámetros"))</f>
        <v/>
      </c>
      <c r="Y84" s="17" t="n"/>
    </row>
    <row r="85" ht="24" customHeight="1">
      <c r="A85" s="15" t="n"/>
      <c r="B85" s="16" t="n"/>
      <c r="C85" s="17" t="n"/>
      <c r="D85" s="17" t="n"/>
      <c r="E85" s="15" t="n"/>
      <c r="F85" s="18" t="n"/>
      <c r="G85" s="18" t="n"/>
      <c r="H85" s="19">
        <f>IF(OR(F85="",G85=""),"",IFERROR(F85-G85,""))</f>
        <v/>
      </c>
      <c r="I85" s="33" t="n"/>
      <c r="J85" s="33" t="n"/>
      <c r="K85" s="15" t="n"/>
      <c r="L85" s="17" t="n"/>
      <c r="M85" s="17" t="n"/>
      <c r="N85" s="15" t="n"/>
      <c r="O85" s="21" t="n"/>
      <c r="P85" s="21" t="n"/>
      <c r="Q85" s="22">
        <f>IF(A85="","",IF(COUNT(O85:P85)=0,"",IFERROR(SUM(O85:P85),"")))</f>
        <v/>
      </c>
      <c r="R85" s="15" t="n"/>
      <c r="S85" s="16" t="n"/>
      <c r="T85" s="16" t="n"/>
      <c r="U85" s="23">
        <f>IF(B85="","",IFERROR(MAX(0,IF(T85&lt;&gt;"",T85-B85,TODAY()-B85)),""))</f>
        <v/>
      </c>
      <c r="V85" s="8">
        <f>IF(A85="","",IF(OR(F85="",G85=""),"Faltan temperaturas",IFERROR(IF(H85&gt;='Parámetros'!$B$4,"Diferencia dentro de referencia","Revisar diferencia"),"Revisar parámetros")))</f>
        <v/>
      </c>
      <c r="W85" s="8">
        <f>IF(A85="","",IF(OR(I85="",J85=""),"Faltan presiones",IFERROR(IF(AND(I85&gt;='Parámetros'!$B$5,I85&lt;='Parámetros'!$B$6,J85&gt;='Parámetros'!$B$7,J85&lt;='Parámetros'!$B$8),"Presiones dentro de referencia","Revisar presiones"),"Revisar parámetros")))</f>
        <v/>
      </c>
      <c r="X85" s="8">
        <f>IF(A85="","",IFERROR(IF(OR(AND(S85&lt;&gt;"",B85&lt;&gt;"",S85&lt;B85),AND(T85&lt;&gt;"",B85&lt;&gt;"",T85&lt;B85)),"Revisar fechas",IF(R85="Cerrada",IF(T85="","Falta fecha cierre","Cerrada"),IF(R85="Cancelada","Cancelada",IF(S85="","Sin fecha compromiso",IF(S85&lt;TODAY(),"Compromiso vencido",IF(S85-TODAY()&lt;='Parámetros'!$B$9,"Próximo compromiso","En plazo")))))),"Revisar parámetros"))</f>
        <v/>
      </c>
      <c r="Y85" s="17" t="n"/>
    </row>
    <row r="86" ht="24" customHeight="1">
      <c r="A86" s="15" t="n"/>
      <c r="B86" s="16" t="n"/>
      <c r="C86" s="17" t="n"/>
      <c r="D86" s="17" t="n"/>
      <c r="E86" s="15" t="n"/>
      <c r="F86" s="18" t="n"/>
      <c r="G86" s="18" t="n"/>
      <c r="H86" s="24">
        <f>IF(OR(F86="",G86=""),"",IFERROR(F86-G86,""))</f>
        <v/>
      </c>
      <c r="I86" s="33" t="n"/>
      <c r="J86" s="33" t="n"/>
      <c r="K86" s="15" t="n"/>
      <c r="L86" s="17" t="n"/>
      <c r="M86" s="17" t="n"/>
      <c r="N86" s="15" t="n"/>
      <c r="O86" s="21" t="n"/>
      <c r="P86" s="21" t="n"/>
      <c r="Q86" s="12">
        <f>IF(A86="","",IF(COUNT(O86:P86)=0,"",IFERROR(SUM(O86:P86),"")))</f>
        <v/>
      </c>
      <c r="R86" s="15" t="n"/>
      <c r="S86" s="16" t="n"/>
      <c r="T86" s="16" t="n"/>
      <c r="U86" s="25">
        <f>IF(B86="","",IFERROR(MAX(0,IF(T86&lt;&gt;"",T86-B86,TODAY()-B86)),""))</f>
        <v/>
      </c>
      <c r="V86" s="5">
        <f>IF(A86="","",IF(OR(F86="",G86=""),"Faltan temperaturas",IFERROR(IF(H86&gt;='Parámetros'!$B$4,"Diferencia dentro de referencia","Revisar diferencia"),"Revisar parámetros")))</f>
        <v/>
      </c>
      <c r="W86" s="5">
        <f>IF(A86="","",IF(OR(I86="",J86=""),"Faltan presiones",IFERROR(IF(AND(I86&gt;='Parámetros'!$B$5,I86&lt;='Parámetros'!$B$6,J86&gt;='Parámetros'!$B$7,J86&lt;='Parámetros'!$B$8),"Presiones dentro de referencia","Revisar presiones"),"Revisar parámetros")))</f>
        <v/>
      </c>
      <c r="X86" s="5">
        <f>IF(A86="","",IFERROR(IF(OR(AND(S86&lt;&gt;"",B86&lt;&gt;"",S86&lt;B86),AND(T86&lt;&gt;"",B86&lt;&gt;"",T86&lt;B86)),"Revisar fechas",IF(R86="Cerrada",IF(T86="","Falta fecha cierre","Cerrada"),IF(R86="Cancelada","Cancelada",IF(S86="","Sin fecha compromiso",IF(S86&lt;TODAY(),"Compromiso vencido",IF(S86-TODAY()&lt;='Parámetros'!$B$9,"Próximo compromiso","En plazo")))))),"Revisar parámetros"))</f>
        <v/>
      </c>
      <c r="Y86" s="17" t="n"/>
    </row>
    <row r="87" ht="24" customHeight="1">
      <c r="A87" s="15" t="n"/>
      <c r="B87" s="16" t="n"/>
      <c r="C87" s="17" t="n"/>
      <c r="D87" s="17" t="n"/>
      <c r="E87" s="15" t="n"/>
      <c r="F87" s="18" t="n"/>
      <c r="G87" s="18" t="n"/>
      <c r="H87" s="19">
        <f>IF(OR(F87="",G87=""),"",IFERROR(F87-G87,""))</f>
        <v/>
      </c>
      <c r="I87" s="33" t="n"/>
      <c r="J87" s="33" t="n"/>
      <c r="K87" s="15" t="n"/>
      <c r="L87" s="17" t="n"/>
      <c r="M87" s="17" t="n"/>
      <c r="N87" s="15" t="n"/>
      <c r="O87" s="21" t="n"/>
      <c r="P87" s="21" t="n"/>
      <c r="Q87" s="22">
        <f>IF(A87="","",IF(COUNT(O87:P87)=0,"",IFERROR(SUM(O87:P87),"")))</f>
        <v/>
      </c>
      <c r="R87" s="15" t="n"/>
      <c r="S87" s="16" t="n"/>
      <c r="T87" s="16" t="n"/>
      <c r="U87" s="23">
        <f>IF(B87="","",IFERROR(MAX(0,IF(T87&lt;&gt;"",T87-B87,TODAY()-B87)),""))</f>
        <v/>
      </c>
      <c r="V87" s="8">
        <f>IF(A87="","",IF(OR(F87="",G87=""),"Faltan temperaturas",IFERROR(IF(H87&gt;='Parámetros'!$B$4,"Diferencia dentro de referencia","Revisar diferencia"),"Revisar parámetros")))</f>
        <v/>
      </c>
      <c r="W87" s="8">
        <f>IF(A87="","",IF(OR(I87="",J87=""),"Faltan presiones",IFERROR(IF(AND(I87&gt;='Parámetros'!$B$5,I87&lt;='Parámetros'!$B$6,J87&gt;='Parámetros'!$B$7,J87&lt;='Parámetros'!$B$8),"Presiones dentro de referencia","Revisar presiones"),"Revisar parámetros")))</f>
        <v/>
      </c>
      <c r="X87" s="8">
        <f>IF(A87="","",IFERROR(IF(OR(AND(S87&lt;&gt;"",B87&lt;&gt;"",S87&lt;B87),AND(T87&lt;&gt;"",B87&lt;&gt;"",T87&lt;B87)),"Revisar fechas",IF(R87="Cerrada",IF(T87="","Falta fecha cierre","Cerrada"),IF(R87="Cancelada","Cancelada",IF(S87="","Sin fecha compromiso",IF(S87&lt;TODAY(),"Compromiso vencido",IF(S87-TODAY()&lt;='Parámetros'!$B$9,"Próximo compromiso","En plazo")))))),"Revisar parámetros"))</f>
        <v/>
      </c>
      <c r="Y87" s="17" t="n"/>
    </row>
    <row r="88" ht="24" customHeight="1">
      <c r="A88" s="15" t="n"/>
      <c r="B88" s="16" t="n"/>
      <c r="C88" s="17" t="n"/>
      <c r="D88" s="17" t="n"/>
      <c r="E88" s="15" t="n"/>
      <c r="F88" s="18" t="n"/>
      <c r="G88" s="18" t="n"/>
      <c r="H88" s="24">
        <f>IF(OR(F88="",G88=""),"",IFERROR(F88-G88,""))</f>
        <v/>
      </c>
      <c r="I88" s="33" t="n"/>
      <c r="J88" s="33" t="n"/>
      <c r="K88" s="15" t="n"/>
      <c r="L88" s="17" t="n"/>
      <c r="M88" s="17" t="n"/>
      <c r="N88" s="15" t="n"/>
      <c r="O88" s="21" t="n"/>
      <c r="P88" s="21" t="n"/>
      <c r="Q88" s="12">
        <f>IF(A88="","",IF(COUNT(O88:P88)=0,"",IFERROR(SUM(O88:P88),"")))</f>
        <v/>
      </c>
      <c r="R88" s="15" t="n"/>
      <c r="S88" s="16" t="n"/>
      <c r="T88" s="16" t="n"/>
      <c r="U88" s="25">
        <f>IF(B88="","",IFERROR(MAX(0,IF(T88&lt;&gt;"",T88-B88,TODAY()-B88)),""))</f>
        <v/>
      </c>
      <c r="V88" s="5">
        <f>IF(A88="","",IF(OR(F88="",G88=""),"Faltan temperaturas",IFERROR(IF(H88&gt;='Parámetros'!$B$4,"Diferencia dentro de referencia","Revisar diferencia"),"Revisar parámetros")))</f>
        <v/>
      </c>
      <c r="W88" s="5">
        <f>IF(A88="","",IF(OR(I88="",J88=""),"Faltan presiones",IFERROR(IF(AND(I88&gt;='Parámetros'!$B$5,I88&lt;='Parámetros'!$B$6,J88&gt;='Parámetros'!$B$7,J88&lt;='Parámetros'!$B$8),"Presiones dentro de referencia","Revisar presiones"),"Revisar parámetros")))</f>
        <v/>
      </c>
      <c r="X88" s="5">
        <f>IF(A88="","",IFERROR(IF(OR(AND(S88&lt;&gt;"",B88&lt;&gt;"",S88&lt;B88),AND(T88&lt;&gt;"",B88&lt;&gt;"",T88&lt;B88)),"Revisar fechas",IF(R88="Cerrada",IF(T88="","Falta fecha cierre","Cerrada"),IF(R88="Cancelada","Cancelada",IF(S88="","Sin fecha compromiso",IF(S88&lt;TODAY(),"Compromiso vencido",IF(S88-TODAY()&lt;='Parámetros'!$B$9,"Próximo compromiso","En plazo")))))),"Revisar parámetros"))</f>
        <v/>
      </c>
      <c r="Y88" s="17" t="n"/>
    </row>
    <row r="89" ht="24" customHeight="1">
      <c r="A89" s="15" t="n"/>
      <c r="B89" s="16" t="n"/>
      <c r="C89" s="17" t="n"/>
      <c r="D89" s="17" t="n"/>
      <c r="E89" s="15" t="n"/>
      <c r="F89" s="18" t="n"/>
      <c r="G89" s="18" t="n"/>
      <c r="H89" s="19">
        <f>IF(OR(F89="",G89=""),"",IFERROR(F89-G89,""))</f>
        <v/>
      </c>
      <c r="I89" s="33" t="n"/>
      <c r="J89" s="33" t="n"/>
      <c r="K89" s="15" t="n"/>
      <c r="L89" s="17" t="n"/>
      <c r="M89" s="17" t="n"/>
      <c r="N89" s="15" t="n"/>
      <c r="O89" s="21" t="n"/>
      <c r="P89" s="21" t="n"/>
      <c r="Q89" s="22">
        <f>IF(A89="","",IF(COUNT(O89:P89)=0,"",IFERROR(SUM(O89:P89),"")))</f>
        <v/>
      </c>
      <c r="R89" s="15" t="n"/>
      <c r="S89" s="16" t="n"/>
      <c r="T89" s="16" t="n"/>
      <c r="U89" s="23">
        <f>IF(B89="","",IFERROR(MAX(0,IF(T89&lt;&gt;"",T89-B89,TODAY()-B89)),""))</f>
        <v/>
      </c>
      <c r="V89" s="8">
        <f>IF(A89="","",IF(OR(F89="",G89=""),"Faltan temperaturas",IFERROR(IF(H89&gt;='Parámetros'!$B$4,"Diferencia dentro de referencia","Revisar diferencia"),"Revisar parámetros")))</f>
        <v/>
      </c>
      <c r="W89" s="8">
        <f>IF(A89="","",IF(OR(I89="",J89=""),"Faltan presiones",IFERROR(IF(AND(I89&gt;='Parámetros'!$B$5,I89&lt;='Parámetros'!$B$6,J89&gt;='Parámetros'!$B$7,J89&lt;='Parámetros'!$B$8),"Presiones dentro de referencia","Revisar presiones"),"Revisar parámetros")))</f>
        <v/>
      </c>
      <c r="X89" s="8">
        <f>IF(A89="","",IFERROR(IF(OR(AND(S89&lt;&gt;"",B89&lt;&gt;"",S89&lt;B89),AND(T89&lt;&gt;"",B89&lt;&gt;"",T89&lt;B89)),"Revisar fechas",IF(R89="Cerrada",IF(T89="","Falta fecha cierre","Cerrada"),IF(R89="Cancelada","Cancelada",IF(S89="","Sin fecha compromiso",IF(S89&lt;TODAY(),"Compromiso vencido",IF(S89-TODAY()&lt;='Parámetros'!$B$9,"Próximo compromiso","En plazo")))))),"Revisar parámetros"))</f>
        <v/>
      </c>
      <c r="Y89" s="17" t="n"/>
    </row>
    <row r="90" ht="24" customHeight="1">
      <c r="A90" s="15" t="n"/>
      <c r="B90" s="16" t="n"/>
      <c r="C90" s="17" t="n"/>
      <c r="D90" s="17" t="n"/>
      <c r="E90" s="15" t="n"/>
      <c r="F90" s="18" t="n"/>
      <c r="G90" s="18" t="n"/>
      <c r="H90" s="24">
        <f>IF(OR(F90="",G90=""),"",IFERROR(F90-G90,""))</f>
        <v/>
      </c>
      <c r="I90" s="33" t="n"/>
      <c r="J90" s="33" t="n"/>
      <c r="K90" s="15" t="n"/>
      <c r="L90" s="17" t="n"/>
      <c r="M90" s="17" t="n"/>
      <c r="N90" s="15" t="n"/>
      <c r="O90" s="21" t="n"/>
      <c r="P90" s="21" t="n"/>
      <c r="Q90" s="12">
        <f>IF(A90="","",IF(COUNT(O90:P90)=0,"",IFERROR(SUM(O90:P90),"")))</f>
        <v/>
      </c>
      <c r="R90" s="15" t="n"/>
      <c r="S90" s="16" t="n"/>
      <c r="T90" s="16" t="n"/>
      <c r="U90" s="25">
        <f>IF(B90="","",IFERROR(MAX(0,IF(T90&lt;&gt;"",T90-B90,TODAY()-B90)),""))</f>
        <v/>
      </c>
      <c r="V90" s="5">
        <f>IF(A90="","",IF(OR(F90="",G90=""),"Faltan temperaturas",IFERROR(IF(H90&gt;='Parámetros'!$B$4,"Diferencia dentro de referencia","Revisar diferencia"),"Revisar parámetros")))</f>
        <v/>
      </c>
      <c r="W90" s="5">
        <f>IF(A90="","",IF(OR(I90="",J90=""),"Faltan presiones",IFERROR(IF(AND(I90&gt;='Parámetros'!$B$5,I90&lt;='Parámetros'!$B$6,J90&gt;='Parámetros'!$B$7,J90&lt;='Parámetros'!$B$8),"Presiones dentro de referencia","Revisar presiones"),"Revisar parámetros")))</f>
        <v/>
      </c>
      <c r="X90" s="5">
        <f>IF(A90="","",IFERROR(IF(OR(AND(S90&lt;&gt;"",B90&lt;&gt;"",S90&lt;B90),AND(T90&lt;&gt;"",B90&lt;&gt;"",T90&lt;B90)),"Revisar fechas",IF(R90="Cerrada",IF(T90="","Falta fecha cierre","Cerrada"),IF(R90="Cancelada","Cancelada",IF(S90="","Sin fecha compromiso",IF(S90&lt;TODAY(),"Compromiso vencido",IF(S90-TODAY()&lt;='Parámetros'!$B$9,"Próximo compromiso","En plazo")))))),"Revisar parámetros"))</f>
        <v/>
      </c>
      <c r="Y90" s="17" t="n"/>
    </row>
    <row r="91" ht="24" customHeight="1">
      <c r="A91" s="15" t="n"/>
      <c r="B91" s="16" t="n"/>
      <c r="C91" s="17" t="n"/>
      <c r="D91" s="17" t="n"/>
      <c r="E91" s="15" t="n"/>
      <c r="F91" s="18" t="n"/>
      <c r="G91" s="18" t="n"/>
      <c r="H91" s="19">
        <f>IF(OR(F91="",G91=""),"",IFERROR(F91-G91,""))</f>
        <v/>
      </c>
      <c r="I91" s="33" t="n"/>
      <c r="J91" s="33" t="n"/>
      <c r="K91" s="15" t="n"/>
      <c r="L91" s="17" t="n"/>
      <c r="M91" s="17" t="n"/>
      <c r="N91" s="15" t="n"/>
      <c r="O91" s="21" t="n"/>
      <c r="P91" s="21" t="n"/>
      <c r="Q91" s="22">
        <f>IF(A91="","",IF(COUNT(O91:P91)=0,"",IFERROR(SUM(O91:P91),"")))</f>
        <v/>
      </c>
      <c r="R91" s="15" t="n"/>
      <c r="S91" s="16" t="n"/>
      <c r="T91" s="16" t="n"/>
      <c r="U91" s="23">
        <f>IF(B91="","",IFERROR(MAX(0,IF(T91&lt;&gt;"",T91-B91,TODAY()-B91)),""))</f>
        <v/>
      </c>
      <c r="V91" s="8">
        <f>IF(A91="","",IF(OR(F91="",G91=""),"Faltan temperaturas",IFERROR(IF(H91&gt;='Parámetros'!$B$4,"Diferencia dentro de referencia","Revisar diferencia"),"Revisar parámetros")))</f>
        <v/>
      </c>
      <c r="W91" s="8">
        <f>IF(A91="","",IF(OR(I91="",J91=""),"Faltan presiones",IFERROR(IF(AND(I91&gt;='Parámetros'!$B$5,I91&lt;='Parámetros'!$B$6,J91&gt;='Parámetros'!$B$7,J91&lt;='Parámetros'!$B$8),"Presiones dentro de referencia","Revisar presiones"),"Revisar parámetros")))</f>
        <v/>
      </c>
      <c r="X91" s="8">
        <f>IF(A91="","",IFERROR(IF(OR(AND(S91&lt;&gt;"",B91&lt;&gt;"",S91&lt;B91),AND(T91&lt;&gt;"",B91&lt;&gt;"",T91&lt;B91)),"Revisar fechas",IF(R91="Cerrada",IF(T91="","Falta fecha cierre","Cerrada"),IF(R91="Cancelada","Cancelada",IF(S91="","Sin fecha compromiso",IF(S91&lt;TODAY(),"Compromiso vencido",IF(S91-TODAY()&lt;='Parámetros'!$B$9,"Próximo compromiso","En plazo")))))),"Revisar parámetros"))</f>
        <v/>
      </c>
      <c r="Y91" s="17" t="n"/>
    </row>
    <row r="92" ht="24" customHeight="1">
      <c r="A92" s="15" t="n"/>
      <c r="B92" s="16" t="n"/>
      <c r="C92" s="17" t="n"/>
      <c r="D92" s="17" t="n"/>
      <c r="E92" s="15" t="n"/>
      <c r="F92" s="18" t="n"/>
      <c r="G92" s="18" t="n"/>
      <c r="H92" s="24">
        <f>IF(OR(F92="",G92=""),"",IFERROR(F92-G92,""))</f>
        <v/>
      </c>
      <c r="I92" s="33" t="n"/>
      <c r="J92" s="33" t="n"/>
      <c r="K92" s="15" t="n"/>
      <c r="L92" s="17" t="n"/>
      <c r="M92" s="17" t="n"/>
      <c r="N92" s="15" t="n"/>
      <c r="O92" s="21" t="n"/>
      <c r="P92" s="21" t="n"/>
      <c r="Q92" s="12">
        <f>IF(A92="","",IF(COUNT(O92:P92)=0,"",IFERROR(SUM(O92:P92),"")))</f>
        <v/>
      </c>
      <c r="R92" s="15" t="n"/>
      <c r="S92" s="16" t="n"/>
      <c r="T92" s="16" t="n"/>
      <c r="U92" s="25">
        <f>IF(B92="","",IFERROR(MAX(0,IF(T92&lt;&gt;"",T92-B92,TODAY()-B92)),""))</f>
        <v/>
      </c>
      <c r="V92" s="5">
        <f>IF(A92="","",IF(OR(F92="",G92=""),"Faltan temperaturas",IFERROR(IF(H92&gt;='Parámetros'!$B$4,"Diferencia dentro de referencia","Revisar diferencia"),"Revisar parámetros")))</f>
        <v/>
      </c>
      <c r="W92" s="5">
        <f>IF(A92="","",IF(OR(I92="",J92=""),"Faltan presiones",IFERROR(IF(AND(I92&gt;='Parámetros'!$B$5,I92&lt;='Parámetros'!$B$6,J92&gt;='Parámetros'!$B$7,J92&lt;='Parámetros'!$B$8),"Presiones dentro de referencia","Revisar presiones"),"Revisar parámetros")))</f>
        <v/>
      </c>
      <c r="X92" s="5">
        <f>IF(A92="","",IFERROR(IF(OR(AND(S92&lt;&gt;"",B92&lt;&gt;"",S92&lt;B92),AND(T92&lt;&gt;"",B92&lt;&gt;"",T92&lt;B92)),"Revisar fechas",IF(R92="Cerrada",IF(T92="","Falta fecha cierre","Cerrada"),IF(R92="Cancelada","Cancelada",IF(S92="","Sin fecha compromiso",IF(S92&lt;TODAY(),"Compromiso vencido",IF(S92-TODAY()&lt;='Parámetros'!$B$9,"Próximo compromiso","En plazo")))))),"Revisar parámetros"))</f>
        <v/>
      </c>
      <c r="Y92" s="17" t="n"/>
    </row>
    <row r="93" ht="24" customHeight="1">
      <c r="A93" s="15" t="n"/>
      <c r="B93" s="16" t="n"/>
      <c r="C93" s="17" t="n"/>
      <c r="D93" s="17" t="n"/>
      <c r="E93" s="15" t="n"/>
      <c r="F93" s="18" t="n"/>
      <c r="G93" s="18" t="n"/>
      <c r="H93" s="19">
        <f>IF(OR(F93="",G93=""),"",IFERROR(F93-G93,""))</f>
        <v/>
      </c>
      <c r="I93" s="33" t="n"/>
      <c r="J93" s="33" t="n"/>
      <c r="K93" s="15" t="n"/>
      <c r="L93" s="17" t="n"/>
      <c r="M93" s="17" t="n"/>
      <c r="N93" s="15" t="n"/>
      <c r="O93" s="21" t="n"/>
      <c r="P93" s="21" t="n"/>
      <c r="Q93" s="22">
        <f>IF(A93="","",IF(COUNT(O93:P93)=0,"",IFERROR(SUM(O93:P93),"")))</f>
        <v/>
      </c>
      <c r="R93" s="15" t="n"/>
      <c r="S93" s="16" t="n"/>
      <c r="T93" s="16" t="n"/>
      <c r="U93" s="23">
        <f>IF(B93="","",IFERROR(MAX(0,IF(T93&lt;&gt;"",T93-B93,TODAY()-B93)),""))</f>
        <v/>
      </c>
      <c r="V93" s="8">
        <f>IF(A93="","",IF(OR(F93="",G93=""),"Faltan temperaturas",IFERROR(IF(H93&gt;='Parámetros'!$B$4,"Diferencia dentro de referencia","Revisar diferencia"),"Revisar parámetros")))</f>
        <v/>
      </c>
      <c r="W93" s="8">
        <f>IF(A93="","",IF(OR(I93="",J93=""),"Faltan presiones",IFERROR(IF(AND(I93&gt;='Parámetros'!$B$5,I93&lt;='Parámetros'!$B$6,J93&gt;='Parámetros'!$B$7,J93&lt;='Parámetros'!$B$8),"Presiones dentro de referencia","Revisar presiones"),"Revisar parámetros")))</f>
        <v/>
      </c>
      <c r="X93" s="8">
        <f>IF(A93="","",IFERROR(IF(OR(AND(S93&lt;&gt;"",B93&lt;&gt;"",S93&lt;B93),AND(T93&lt;&gt;"",B93&lt;&gt;"",T93&lt;B93)),"Revisar fechas",IF(R93="Cerrada",IF(T93="","Falta fecha cierre","Cerrada"),IF(R93="Cancelada","Cancelada",IF(S93="","Sin fecha compromiso",IF(S93&lt;TODAY(),"Compromiso vencido",IF(S93-TODAY()&lt;='Parámetros'!$B$9,"Próximo compromiso","En plazo")))))),"Revisar parámetros"))</f>
        <v/>
      </c>
      <c r="Y93" s="17" t="n"/>
    </row>
    <row r="94" ht="24" customHeight="1">
      <c r="A94" s="15" t="n"/>
      <c r="B94" s="16" t="n"/>
      <c r="C94" s="17" t="n"/>
      <c r="D94" s="17" t="n"/>
      <c r="E94" s="15" t="n"/>
      <c r="F94" s="18" t="n"/>
      <c r="G94" s="18" t="n"/>
      <c r="H94" s="24">
        <f>IF(OR(F94="",G94=""),"",IFERROR(F94-G94,""))</f>
        <v/>
      </c>
      <c r="I94" s="33" t="n"/>
      <c r="J94" s="33" t="n"/>
      <c r="K94" s="15" t="n"/>
      <c r="L94" s="17" t="n"/>
      <c r="M94" s="17" t="n"/>
      <c r="N94" s="15" t="n"/>
      <c r="O94" s="21" t="n"/>
      <c r="P94" s="21" t="n"/>
      <c r="Q94" s="12">
        <f>IF(A94="","",IF(COUNT(O94:P94)=0,"",IFERROR(SUM(O94:P94),"")))</f>
        <v/>
      </c>
      <c r="R94" s="15" t="n"/>
      <c r="S94" s="16" t="n"/>
      <c r="T94" s="16" t="n"/>
      <c r="U94" s="25">
        <f>IF(B94="","",IFERROR(MAX(0,IF(T94&lt;&gt;"",T94-B94,TODAY()-B94)),""))</f>
        <v/>
      </c>
      <c r="V94" s="5">
        <f>IF(A94="","",IF(OR(F94="",G94=""),"Faltan temperaturas",IFERROR(IF(H94&gt;='Parámetros'!$B$4,"Diferencia dentro de referencia","Revisar diferencia"),"Revisar parámetros")))</f>
        <v/>
      </c>
      <c r="W94" s="5">
        <f>IF(A94="","",IF(OR(I94="",J94=""),"Faltan presiones",IFERROR(IF(AND(I94&gt;='Parámetros'!$B$5,I94&lt;='Parámetros'!$B$6,J94&gt;='Parámetros'!$B$7,J94&lt;='Parámetros'!$B$8),"Presiones dentro de referencia","Revisar presiones"),"Revisar parámetros")))</f>
        <v/>
      </c>
      <c r="X94" s="5">
        <f>IF(A94="","",IFERROR(IF(OR(AND(S94&lt;&gt;"",B94&lt;&gt;"",S94&lt;B94),AND(T94&lt;&gt;"",B94&lt;&gt;"",T94&lt;B94)),"Revisar fechas",IF(R94="Cerrada",IF(T94="","Falta fecha cierre","Cerrada"),IF(R94="Cancelada","Cancelada",IF(S94="","Sin fecha compromiso",IF(S94&lt;TODAY(),"Compromiso vencido",IF(S94-TODAY()&lt;='Parámetros'!$B$9,"Próximo compromiso","En plazo")))))),"Revisar parámetros"))</f>
        <v/>
      </c>
      <c r="Y94" s="17" t="n"/>
    </row>
    <row r="95" ht="24" customHeight="1">
      <c r="A95" s="15" t="n"/>
      <c r="B95" s="16" t="n"/>
      <c r="C95" s="17" t="n"/>
      <c r="D95" s="17" t="n"/>
      <c r="E95" s="15" t="n"/>
      <c r="F95" s="18" t="n"/>
      <c r="G95" s="18" t="n"/>
      <c r="H95" s="19">
        <f>IF(OR(F95="",G95=""),"",IFERROR(F95-G95,""))</f>
        <v/>
      </c>
      <c r="I95" s="33" t="n"/>
      <c r="J95" s="33" t="n"/>
      <c r="K95" s="15" t="n"/>
      <c r="L95" s="17" t="n"/>
      <c r="M95" s="17" t="n"/>
      <c r="N95" s="15" t="n"/>
      <c r="O95" s="21" t="n"/>
      <c r="P95" s="21" t="n"/>
      <c r="Q95" s="22">
        <f>IF(A95="","",IF(COUNT(O95:P95)=0,"",IFERROR(SUM(O95:P95),"")))</f>
        <v/>
      </c>
      <c r="R95" s="15" t="n"/>
      <c r="S95" s="16" t="n"/>
      <c r="T95" s="16" t="n"/>
      <c r="U95" s="23">
        <f>IF(B95="","",IFERROR(MAX(0,IF(T95&lt;&gt;"",T95-B95,TODAY()-B95)),""))</f>
        <v/>
      </c>
      <c r="V95" s="8">
        <f>IF(A95="","",IF(OR(F95="",G95=""),"Faltan temperaturas",IFERROR(IF(H95&gt;='Parámetros'!$B$4,"Diferencia dentro de referencia","Revisar diferencia"),"Revisar parámetros")))</f>
        <v/>
      </c>
      <c r="W95" s="8">
        <f>IF(A95="","",IF(OR(I95="",J95=""),"Faltan presiones",IFERROR(IF(AND(I95&gt;='Parámetros'!$B$5,I95&lt;='Parámetros'!$B$6,J95&gt;='Parámetros'!$B$7,J95&lt;='Parámetros'!$B$8),"Presiones dentro de referencia","Revisar presiones"),"Revisar parámetros")))</f>
        <v/>
      </c>
      <c r="X95" s="8">
        <f>IF(A95="","",IFERROR(IF(OR(AND(S95&lt;&gt;"",B95&lt;&gt;"",S95&lt;B95),AND(T95&lt;&gt;"",B95&lt;&gt;"",T95&lt;B95)),"Revisar fechas",IF(R95="Cerrada",IF(T95="","Falta fecha cierre","Cerrada"),IF(R95="Cancelada","Cancelada",IF(S95="","Sin fecha compromiso",IF(S95&lt;TODAY(),"Compromiso vencido",IF(S95-TODAY()&lt;='Parámetros'!$B$9,"Próximo compromiso","En plazo")))))),"Revisar parámetros"))</f>
        <v/>
      </c>
      <c r="Y95" s="17" t="n"/>
    </row>
    <row r="96" ht="24" customHeight="1">
      <c r="A96" s="15" t="n"/>
      <c r="B96" s="16" t="n"/>
      <c r="C96" s="17" t="n"/>
      <c r="D96" s="17" t="n"/>
      <c r="E96" s="15" t="n"/>
      <c r="F96" s="18" t="n"/>
      <c r="G96" s="18" t="n"/>
      <c r="H96" s="24">
        <f>IF(OR(F96="",G96=""),"",IFERROR(F96-G96,""))</f>
        <v/>
      </c>
      <c r="I96" s="33" t="n"/>
      <c r="J96" s="33" t="n"/>
      <c r="K96" s="15" t="n"/>
      <c r="L96" s="17" t="n"/>
      <c r="M96" s="17" t="n"/>
      <c r="N96" s="15" t="n"/>
      <c r="O96" s="21" t="n"/>
      <c r="P96" s="21" t="n"/>
      <c r="Q96" s="12">
        <f>IF(A96="","",IF(COUNT(O96:P96)=0,"",IFERROR(SUM(O96:P96),"")))</f>
        <v/>
      </c>
      <c r="R96" s="15" t="n"/>
      <c r="S96" s="16" t="n"/>
      <c r="T96" s="16" t="n"/>
      <c r="U96" s="25">
        <f>IF(B96="","",IFERROR(MAX(0,IF(T96&lt;&gt;"",T96-B96,TODAY()-B96)),""))</f>
        <v/>
      </c>
      <c r="V96" s="5">
        <f>IF(A96="","",IF(OR(F96="",G96=""),"Faltan temperaturas",IFERROR(IF(H96&gt;='Parámetros'!$B$4,"Diferencia dentro de referencia","Revisar diferencia"),"Revisar parámetros")))</f>
        <v/>
      </c>
      <c r="W96" s="5">
        <f>IF(A96="","",IF(OR(I96="",J96=""),"Faltan presiones",IFERROR(IF(AND(I96&gt;='Parámetros'!$B$5,I96&lt;='Parámetros'!$B$6,J96&gt;='Parámetros'!$B$7,J96&lt;='Parámetros'!$B$8),"Presiones dentro de referencia","Revisar presiones"),"Revisar parámetros")))</f>
        <v/>
      </c>
      <c r="X96" s="5">
        <f>IF(A96="","",IFERROR(IF(OR(AND(S96&lt;&gt;"",B96&lt;&gt;"",S96&lt;B96),AND(T96&lt;&gt;"",B96&lt;&gt;"",T96&lt;B96)),"Revisar fechas",IF(R96="Cerrada",IF(T96="","Falta fecha cierre","Cerrada"),IF(R96="Cancelada","Cancelada",IF(S96="","Sin fecha compromiso",IF(S96&lt;TODAY(),"Compromiso vencido",IF(S96-TODAY()&lt;='Parámetros'!$B$9,"Próximo compromiso","En plazo")))))),"Revisar parámetros"))</f>
        <v/>
      </c>
      <c r="Y96" s="17" t="n"/>
    </row>
    <row r="97" ht="24" customHeight="1">
      <c r="A97" s="15" t="n"/>
      <c r="B97" s="16" t="n"/>
      <c r="C97" s="17" t="n"/>
      <c r="D97" s="17" t="n"/>
      <c r="E97" s="15" t="n"/>
      <c r="F97" s="18" t="n"/>
      <c r="G97" s="18" t="n"/>
      <c r="H97" s="19">
        <f>IF(OR(F97="",G97=""),"",IFERROR(F97-G97,""))</f>
        <v/>
      </c>
      <c r="I97" s="33" t="n"/>
      <c r="J97" s="33" t="n"/>
      <c r="K97" s="15" t="n"/>
      <c r="L97" s="17" t="n"/>
      <c r="M97" s="17" t="n"/>
      <c r="N97" s="15" t="n"/>
      <c r="O97" s="21" t="n"/>
      <c r="P97" s="21" t="n"/>
      <c r="Q97" s="22">
        <f>IF(A97="","",IF(COUNT(O97:P97)=0,"",IFERROR(SUM(O97:P97),"")))</f>
        <v/>
      </c>
      <c r="R97" s="15" t="n"/>
      <c r="S97" s="16" t="n"/>
      <c r="T97" s="16" t="n"/>
      <c r="U97" s="23">
        <f>IF(B97="","",IFERROR(MAX(0,IF(T97&lt;&gt;"",T97-B97,TODAY()-B97)),""))</f>
        <v/>
      </c>
      <c r="V97" s="8">
        <f>IF(A97="","",IF(OR(F97="",G97=""),"Faltan temperaturas",IFERROR(IF(H97&gt;='Parámetros'!$B$4,"Diferencia dentro de referencia","Revisar diferencia"),"Revisar parámetros")))</f>
        <v/>
      </c>
      <c r="W97" s="8">
        <f>IF(A97="","",IF(OR(I97="",J97=""),"Faltan presiones",IFERROR(IF(AND(I97&gt;='Parámetros'!$B$5,I97&lt;='Parámetros'!$B$6,J97&gt;='Parámetros'!$B$7,J97&lt;='Parámetros'!$B$8),"Presiones dentro de referencia","Revisar presiones"),"Revisar parámetros")))</f>
        <v/>
      </c>
      <c r="X97" s="8">
        <f>IF(A97="","",IFERROR(IF(OR(AND(S97&lt;&gt;"",B97&lt;&gt;"",S97&lt;B97),AND(T97&lt;&gt;"",B97&lt;&gt;"",T97&lt;B97)),"Revisar fechas",IF(R97="Cerrada",IF(T97="","Falta fecha cierre","Cerrada"),IF(R97="Cancelada","Cancelada",IF(S97="","Sin fecha compromiso",IF(S97&lt;TODAY(),"Compromiso vencido",IF(S97-TODAY()&lt;='Parámetros'!$B$9,"Próximo compromiso","En plazo")))))),"Revisar parámetros"))</f>
        <v/>
      </c>
      <c r="Y97" s="17" t="n"/>
    </row>
    <row r="98" ht="24" customHeight="1">
      <c r="A98" s="15" t="n"/>
      <c r="B98" s="16" t="n"/>
      <c r="C98" s="17" t="n"/>
      <c r="D98" s="17" t="n"/>
      <c r="E98" s="15" t="n"/>
      <c r="F98" s="18" t="n"/>
      <c r="G98" s="18" t="n"/>
      <c r="H98" s="24">
        <f>IF(OR(F98="",G98=""),"",IFERROR(F98-G98,""))</f>
        <v/>
      </c>
      <c r="I98" s="33" t="n"/>
      <c r="J98" s="33" t="n"/>
      <c r="K98" s="15" t="n"/>
      <c r="L98" s="17" t="n"/>
      <c r="M98" s="17" t="n"/>
      <c r="N98" s="15" t="n"/>
      <c r="O98" s="21" t="n"/>
      <c r="P98" s="21" t="n"/>
      <c r="Q98" s="12">
        <f>IF(A98="","",IF(COUNT(O98:P98)=0,"",IFERROR(SUM(O98:P98),"")))</f>
        <v/>
      </c>
      <c r="R98" s="15" t="n"/>
      <c r="S98" s="16" t="n"/>
      <c r="T98" s="16" t="n"/>
      <c r="U98" s="25">
        <f>IF(B98="","",IFERROR(MAX(0,IF(T98&lt;&gt;"",T98-B98,TODAY()-B98)),""))</f>
        <v/>
      </c>
      <c r="V98" s="5">
        <f>IF(A98="","",IF(OR(F98="",G98=""),"Faltan temperaturas",IFERROR(IF(H98&gt;='Parámetros'!$B$4,"Diferencia dentro de referencia","Revisar diferencia"),"Revisar parámetros")))</f>
        <v/>
      </c>
      <c r="W98" s="5">
        <f>IF(A98="","",IF(OR(I98="",J98=""),"Faltan presiones",IFERROR(IF(AND(I98&gt;='Parámetros'!$B$5,I98&lt;='Parámetros'!$B$6,J98&gt;='Parámetros'!$B$7,J98&lt;='Parámetros'!$B$8),"Presiones dentro de referencia","Revisar presiones"),"Revisar parámetros")))</f>
        <v/>
      </c>
      <c r="X98" s="5">
        <f>IF(A98="","",IFERROR(IF(OR(AND(S98&lt;&gt;"",B98&lt;&gt;"",S98&lt;B98),AND(T98&lt;&gt;"",B98&lt;&gt;"",T98&lt;B98)),"Revisar fechas",IF(R98="Cerrada",IF(T98="","Falta fecha cierre","Cerrada"),IF(R98="Cancelada","Cancelada",IF(S98="","Sin fecha compromiso",IF(S98&lt;TODAY(),"Compromiso vencido",IF(S98-TODAY()&lt;='Parámetros'!$B$9,"Próximo compromiso","En plazo")))))),"Revisar parámetros"))</f>
        <v/>
      </c>
      <c r="Y98" s="17" t="n"/>
    </row>
    <row r="99" ht="24" customHeight="1">
      <c r="A99" s="15" t="n"/>
      <c r="B99" s="16" t="n"/>
      <c r="C99" s="17" t="n"/>
      <c r="D99" s="17" t="n"/>
      <c r="E99" s="15" t="n"/>
      <c r="F99" s="18" t="n"/>
      <c r="G99" s="18" t="n"/>
      <c r="H99" s="19">
        <f>IF(OR(F99="",G99=""),"",IFERROR(F99-G99,""))</f>
        <v/>
      </c>
      <c r="I99" s="33" t="n"/>
      <c r="J99" s="33" t="n"/>
      <c r="K99" s="15" t="n"/>
      <c r="L99" s="17" t="n"/>
      <c r="M99" s="17" t="n"/>
      <c r="N99" s="15" t="n"/>
      <c r="O99" s="21" t="n"/>
      <c r="P99" s="21" t="n"/>
      <c r="Q99" s="22">
        <f>IF(A99="","",IF(COUNT(O99:P99)=0,"",IFERROR(SUM(O99:P99),"")))</f>
        <v/>
      </c>
      <c r="R99" s="15" t="n"/>
      <c r="S99" s="16" t="n"/>
      <c r="T99" s="16" t="n"/>
      <c r="U99" s="23">
        <f>IF(B99="","",IFERROR(MAX(0,IF(T99&lt;&gt;"",T99-B99,TODAY()-B99)),""))</f>
        <v/>
      </c>
      <c r="V99" s="8">
        <f>IF(A99="","",IF(OR(F99="",G99=""),"Faltan temperaturas",IFERROR(IF(H99&gt;='Parámetros'!$B$4,"Diferencia dentro de referencia","Revisar diferencia"),"Revisar parámetros")))</f>
        <v/>
      </c>
      <c r="W99" s="8">
        <f>IF(A99="","",IF(OR(I99="",J99=""),"Faltan presiones",IFERROR(IF(AND(I99&gt;='Parámetros'!$B$5,I99&lt;='Parámetros'!$B$6,J99&gt;='Parámetros'!$B$7,J99&lt;='Parámetros'!$B$8),"Presiones dentro de referencia","Revisar presiones"),"Revisar parámetros")))</f>
        <v/>
      </c>
      <c r="X99" s="8">
        <f>IF(A99="","",IFERROR(IF(OR(AND(S99&lt;&gt;"",B99&lt;&gt;"",S99&lt;B99),AND(T99&lt;&gt;"",B99&lt;&gt;"",T99&lt;B99)),"Revisar fechas",IF(R99="Cerrada",IF(T99="","Falta fecha cierre","Cerrada"),IF(R99="Cancelada","Cancelada",IF(S99="","Sin fecha compromiso",IF(S99&lt;TODAY(),"Compromiso vencido",IF(S99-TODAY()&lt;='Parámetros'!$B$9,"Próximo compromiso","En plazo")))))),"Revisar parámetros"))</f>
        <v/>
      </c>
      <c r="Y99" s="17" t="n"/>
    </row>
    <row r="100" ht="24" customHeight="1">
      <c r="A100" s="15" t="n"/>
      <c r="B100" s="16" t="n"/>
      <c r="C100" s="17" t="n"/>
      <c r="D100" s="17" t="n"/>
      <c r="E100" s="15" t="n"/>
      <c r="F100" s="18" t="n"/>
      <c r="G100" s="18" t="n"/>
      <c r="H100" s="24">
        <f>IF(OR(F100="",G100=""),"",IFERROR(F100-G100,""))</f>
        <v/>
      </c>
      <c r="I100" s="33" t="n"/>
      <c r="J100" s="33" t="n"/>
      <c r="K100" s="15" t="n"/>
      <c r="L100" s="17" t="n"/>
      <c r="M100" s="17" t="n"/>
      <c r="N100" s="15" t="n"/>
      <c r="O100" s="21" t="n"/>
      <c r="P100" s="21" t="n"/>
      <c r="Q100" s="12">
        <f>IF(A100="","",IF(COUNT(O100:P100)=0,"",IFERROR(SUM(O100:P100),"")))</f>
        <v/>
      </c>
      <c r="R100" s="15" t="n"/>
      <c r="S100" s="16" t="n"/>
      <c r="T100" s="16" t="n"/>
      <c r="U100" s="25">
        <f>IF(B100="","",IFERROR(MAX(0,IF(T100&lt;&gt;"",T100-B100,TODAY()-B100)),""))</f>
        <v/>
      </c>
      <c r="V100" s="5">
        <f>IF(A100="","",IF(OR(F100="",G100=""),"Faltan temperaturas",IFERROR(IF(H100&gt;='Parámetros'!$B$4,"Diferencia dentro de referencia","Revisar diferencia"),"Revisar parámetros")))</f>
        <v/>
      </c>
      <c r="W100" s="5">
        <f>IF(A100="","",IF(OR(I100="",J100=""),"Faltan presiones",IFERROR(IF(AND(I100&gt;='Parámetros'!$B$5,I100&lt;='Parámetros'!$B$6,J100&gt;='Parámetros'!$B$7,J100&lt;='Parámetros'!$B$8),"Presiones dentro de referencia","Revisar presiones"),"Revisar parámetros")))</f>
        <v/>
      </c>
      <c r="X100" s="5">
        <f>IF(A100="","",IFERROR(IF(OR(AND(S100&lt;&gt;"",B100&lt;&gt;"",S100&lt;B100),AND(T100&lt;&gt;"",B100&lt;&gt;"",T100&lt;B100)),"Revisar fechas",IF(R100="Cerrada",IF(T100="","Falta fecha cierre","Cerrada"),IF(R100="Cancelada","Cancelada",IF(S100="","Sin fecha compromiso",IF(S100&lt;TODAY(),"Compromiso vencido",IF(S100-TODAY()&lt;='Parámetros'!$B$9,"Próximo compromiso","En plazo")))))),"Revisar parámetros"))</f>
        <v/>
      </c>
      <c r="Y100" s="17" t="n"/>
    </row>
    <row r="101" ht="24" customHeight="1">
      <c r="A101" s="15" t="n"/>
      <c r="B101" s="16" t="n"/>
      <c r="C101" s="17" t="n"/>
      <c r="D101" s="17" t="n"/>
      <c r="E101" s="15" t="n"/>
      <c r="F101" s="18" t="n"/>
      <c r="G101" s="18" t="n"/>
      <c r="H101" s="19">
        <f>IF(OR(F101="",G101=""),"",IFERROR(F101-G101,""))</f>
        <v/>
      </c>
      <c r="I101" s="33" t="n"/>
      <c r="J101" s="33" t="n"/>
      <c r="K101" s="15" t="n"/>
      <c r="L101" s="17" t="n"/>
      <c r="M101" s="17" t="n"/>
      <c r="N101" s="15" t="n"/>
      <c r="O101" s="21" t="n"/>
      <c r="P101" s="21" t="n"/>
      <c r="Q101" s="22">
        <f>IF(A101="","",IF(COUNT(O101:P101)=0,"",IFERROR(SUM(O101:P101),"")))</f>
        <v/>
      </c>
      <c r="R101" s="15" t="n"/>
      <c r="S101" s="16" t="n"/>
      <c r="T101" s="16" t="n"/>
      <c r="U101" s="23">
        <f>IF(B101="","",IFERROR(MAX(0,IF(T101&lt;&gt;"",T101-B101,TODAY()-B101)),""))</f>
        <v/>
      </c>
      <c r="V101" s="8">
        <f>IF(A101="","",IF(OR(F101="",G101=""),"Faltan temperaturas",IFERROR(IF(H101&gt;='Parámetros'!$B$4,"Diferencia dentro de referencia","Revisar diferencia"),"Revisar parámetros")))</f>
        <v/>
      </c>
      <c r="W101" s="8">
        <f>IF(A101="","",IF(OR(I101="",J101=""),"Faltan presiones",IFERROR(IF(AND(I101&gt;='Parámetros'!$B$5,I101&lt;='Parámetros'!$B$6,J101&gt;='Parámetros'!$B$7,J101&lt;='Parámetros'!$B$8),"Presiones dentro de referencia","Revisar presiones"),"Revisar parámetros")))</f>
        <v/>
      </c>
      <c r="X101" s="8">
        <f>IF(A101="","",IFERROR(IF(OR(AND(S101&lt;&gt;"",B101&lt;&gt;"",S101&lt;B101),AND(T101&lt;&gt;"",B101&lt;&gt;"",T101&lt;B101)),"Revisar fechas",IF(R101="Cerrada",IF(T101="","Falta fecha cierre","Cerrada"),IF(R101="Cancelada","Cancelada",IF(S101="","Sin fecha compromiso",IF(S101&lt;TODAY(),"Compromiso vencido",IF(S101-TODAY()&lt;='Parámetros'!$B$9,"Próximo compromiso","En plazo")))))),"Revisar parámetros"))</f>
        <v/>
      </c>
      <c r="Y101" s="17" t="n"/>
    </row>
    <row r="102" ht="24" customHeight="1">
      <c r="A102" s="15" t="n"/>
      <c r="B102" s="16" t="n"/>
      <c r="C102" s="17" t="n"/>
      <c r="D102" s="17" t="n"/>
      <c r="E102" s="15" t="n"/>
      <c r="F102" s="18" t="n"/>
      <c r="G102" s="18" t="n"/>
      <c r="H102" s="24">
        <f>IF(OR(F102="",G102=""),"",IFERROR(F102-G102,""))</f>
        <v/>
      </c>
      <c r="I102" s="33" t="n"/>
      <c r="J102" s="33" t="n"/>
      <c r="K102" s="15" t="n"/>
      <c r="L102" s="17" t="n"/>
      <c r="M102" s="17" t="n"/>
      <c r="N102" s="15" t="n"/>
      <c r="O102" s="21" t="n"/>
      <c r="P102" s="21" t="n"/>
      <c r="Q102" s="12">
        <f>IF(A102="","",IF(COUNT(O102:P102)=0,"",IFERROR(SUM(O102:P102),"")))</f>
        <v/>
      </c>
      <c r="R102" s="15" t="n"/>
      <c r="S102" s="16" t="n"/>
      <c r="T102" s="16" t="n"/>
      <c r="U102" s="25">
        <f>IF(B102="","",IFERROR(MAX(0,IF(T102&lt;&gt;"",T102-B102,TODAY()-B102)),""))</f>
        <v/>
      </c>
      <c r="V102" s="5">
        <f>IF(A102="","",IF(OR(F102="",G102=""),"Faltan temperaturas",IFERROR(IF(H102&gt;='Parámetros'!$B$4,"Diferencia dentro de referencia","Revisar diferencia"),"Revisar parámetros")))</f>
        <v/>
      </c>
      <c r="W102" s="5">
        <f>IF(A102="","",IF(OR(I102="",J102=""),"Faltan presiones",IFERROR(IF(AND(I102&gt;='Parámetros'!$B$5,I102&lt;='Parámetros'!$B$6,J102&gt;='Parámetros'!$B$7,J102&lt;='Parámetros'!$B$8),"Presiones dentro de referencia","Revisar presiones"),"Revisar parámetros")))</f>
        <v/>
      </c>
      <c r="X102" s="5">
        <f>IF(A102="","",IFERROR(IF(OR(AND(S102&lt;&gt;"",B102&lt;&gt;"",S102&lt;B102),AND(T102&lt;&gt;"",B102&lt;&gt;"",T102&lt;B102)),"Revisar fechas",IF(R102="Cerrada",IF(T102="","Falta fecha cierre","Cerrada"),IF(R102="Cancelada","Cancelada",IF(S102="","Sin fecha compromiso",IF(S102&lt;TODAY(),"Compromiso vencido",IF(S102-TODAY()&lt;='Parámetros'!$B$9,"Próximo compromiso","En plazo")))))),"Revisar parámetros"))</f>
        <v/>
      </c>
      <c r="Y102" s="17" t="n"/>
    </row>
    <row r="103" ht="24" customHeight="1">
      <c r="A103" s="15" t="n"/>
      <c r="B103" s="16" t="n"/>
      <c r="C103" s="17" t="n"/>
      <c r="D103" s="17" t="n"/>
      <c r="E103" s="15" t="n"/>
      <c r="F103" s="18" t="n"/>
      <c r="G103" s="18" t="n"/>
      <c r="H103" s="19">
        <f>IF(OR(F103="",G103=""),"",IFERROR(F103-G103,""))</f>
        <v/>
      </c>
      <c r="I103" s="33" t="n"/>
      <c r="J103" s="33" t="n"/>
      <c r="K103" s="15" t="n"/>
      <c r="L103" s="17" t="n"/>
      <c r="M103" s="17" t="n"/>
      <c r="N103" s="15" t="n"/>
      <c r="O103" s="21" t="n"/>
      <c r="P103" s="21" t="n"/>
      <c r="Q103" s="22">
        <f>IF(A103="","",IF(COUNT(O103:P103)=0,"",IFERROR(SUM(O103:P103),"")))</f>
        <v/>
      </c>
      <c r="R103" s="15" t="n"/>
      <c r="S103" s="16" t="n"/>
      <c r="T103" s="16" t="n"/>
      <c r="U103" s="23">
        <f>IF(B103="","",IFERROR(MAX(0,IF(T103&lt;&gt;"",T103-B103,TODAY()-B103)),""))</f>
        <v/>
      </c>
      <c r="V103" s="8">
        <f>IF(A103="","",IF(OR(F103="",G103=""),"Faltan temperaturas",IFERROR(IF(H103&gt;='Parámetros'!$B$4,"Diferencia dentro de referencia","Revisar diferencia"),"Revisar parámetros")))</f>
        <v/>
      </c>
      <c r="W103" s="8">
        <f>IF(A103="","",IF(OR(I103="",J103=""),"Faltan presiones",IFERROR(IF(AND(I103&gt;='Parámetros'!$B$5,I103&lt;='Parámetros'!$B$6,J103&gt;='Parámetros'!$B$7,J103&lt;='Parámetros'!$B$8),"Presiones dentro de referencia","Revisar presiones"),"Revisar parámetros")))</f>
        <v/>
      </c>
      <c r="X103" s="8">
        <f>IF(A103="","",IFERROR(IF(OR(AND(S103&lt;&gt;"",B103&lt;&gt;"",S103&lt;B103),AND(T103&lt;&gt;"",B103&lt;&gt;"",T103&lt;B103)),"Revisar fechas",IF(R103="Cerrada",IF(T103="","Falta fecha cierre","Cerrada"),IF(R103="Cancelada","Cancelada",IF(S103="","Sin fecha compromiso",IF(S103&lt;TODAY(),"Compromiso vencido",IF(S103-TODAY()&lt;='Parámetros'!$B$9,"Próximo compromiso","En plazo")))))),"Revisar parámetros"))</f>
        <v/>
      </c>
      <c r="Y103" s="17" t="n"/>
    </row>
    <row r="104" ht="24" customHeight="1">
      <c r="A104" s="15" t="n"/>
      <c r="B104" s="16" t="n"/>
      <c r="C104" s="17" t="n"/>
      <c r="D104" s="17" t="n"/>
      <c r="E104" s="15" t="n"/>
      <c r="F104" s="18" t="n"/>
      <c r="G104" s="18" t="n"/>
      <c r="H104" s="24">
        <f>IF(OR(F104="",G104=""),"",IFERROR(F104-G104,""))</f>
        <v/>
      </c>
      <c r="I104" s="33" t="n"/>
      <c r="J104" s="33" t="n"/>
      <c r="K104" s="15" t="n"/>
      <c r="L104" s="17" t="n"/>
      <c r="M104" s="17" t="n"/>
      <c r="N104" s="15" t="n"/>
      <c r="O104" s="21" t="n"/>
      <c r="P104" s="21" t="n"/>
      <c r="Q104" s="12">
        <f>IF(A104="","",IF(COUNT(O104:P104)=0,"",IFERROR(SUM(O104:P104),"")))</f>
        <v/>
      </c>
      <c r="R104" s="15" t="n"/>
      <c r="S104" s="16" t="n"/>
      <c r="T104" s="16" t="n"/>
      <c r="U104" s="25">
        <f>IF(B104="","",IFERROR(MAX(0,IF(T104&lt;&gt;"",T104-B104,TODAY()-B104)),""))</f>
        <v/>
      </c>
      <c r="V104" s="5">
        <f>IF(A104="","",IF(OR(F104="",G104=""),"Faltan temperaturas",IFERROR(IF(H104&gt;='Parámetros'!$B$4,"Diferencia dentro de referencia","Revisar diferencia"),"Revisar parámetros")))</f>
        <v/>
      </c>
      <c r="W104" s="5">
        <f>IF(A104="","",IF(OR(I104="",J104=""),"Faltan presiones",IFERROR(IF(AND(I104&gt;='Parámetros'!$B$5,I104&lt;='Parámetros'!$B$6,J104&gt;='Parámetros'!$B$7,J104&lt;='Parámetros'!$B$8),"Presiones dentro de referencia","Revisar presiones"),"Revisar parámetros")))</f>
        <v/>
      </c>
      <c r="X104" s="5">
        <f>IF(A104="","",IFERROR(IF(OR(AND(S104&lt;&gt;"",B104&lt;&gt;"",S104&lt;B104),AND(T104&lt;&gt;"",B104&lt;&gt;"",T104&lt;B104)),"Revisar fechas",IF(R104="Cerrada",IF(T104="","Falta fecha cierre","Cerrada"),IF(R104="Cancelada","Cancelada",IF(S104="","Sin fecha compromiso",IF(S104&lt;TODAY(),"Compromiso vencido",IF(S104-TODAY()&lt;='Parámetros'!$B$9,"Próximo compromiso","En plazo")))))),"Revisar parámetros"))</f>
        <v/>
      </c>
      <c r="Y104" s="17" t="n"/>
    </row>
  </sheetData>
  <autoFilter ref="A4:Y104"/>
  <mergeCells count="1">
    <mergeCell ref="A1:Y1"/>
  </mergeCells>
  <conditionalFormatting sqref="H5:H104">
    <cfRule type="expression" priority="1" dxfId="0" stopIfTrue="1">
      <formula>AND($H5&lt;&gt;"",$H5&lt;'Parámetros'!$B$4)</formula>
    </cfRule>
    <cfRule type="expression" priority="2" dxfId="1" stopIfTrue="1">
      <formula>AND($H5&lt;&gt;"",$H5&gt;='Parámetros'!$B$4)</formula>
    </cfRule>
  </conditionalFormatting>
  <conditionalFormatting sqref="I5:J104">
    <cfRule type="expression" priority="3" dxfId="0" stopIfTrue="1">
      <formula>$W5="Revisar presiones"</formula>
    </cfRule>
  </conditionalFormatting>
  <conditionalFormatting sqref="K5:K104">
    <cfRule type="expression" priority="4" dxfId="0" stopIfTrue="1">
      <formula>OR($K5="Indicio",$K5="Confirmada")</formula>
    </cfRule>
  </conditionalFormatting>
  <conditionalFormatting sqref="V5:V104">
    <cfRule type="expression" priority="5" dxfId="0" stopIfTrue="1">
      <formula>OR($V5="Revisar diferencia",$V5="Faltan temperaturas",$V5="Revisar parámetros")</formula>
    </cfRule>
    <cfRule type="expression" priority="6" dxfId="1" stopIfTrue="1">
      <formula>$V5="Diferencia dentro de referencia"</formula>
    </cfRule>
  </conditionalFormatting>
  <conditionalFormatting sqref="W5:W104">
    <cfRule type="expression" priority="7" dxfId="0" stopIfTrue="1">
      <formula>OR($W5="Revisar presiones",$W5="Faltan presiones",$W5="Revisar parámetros")</formula>
    </cfRule>
    <cfRule type="expression" priority="8" dxfId="1" stopIfTrue="1">
      <formula>$W5="Presiones dentro de referencia"</formula>
    </cfRule>
  </conditionalFormatting>
  <conditionalFormatting sqref="X5:X104">
    <cfRule type="expression" priority="9" dxfId="0" stopIfTrue="1">
      <formula>OR($X5="Compromiso vencido",$X5="Revisar fechas",$X5="Falta fecha cierre",$X5="Sin fecha compromiso",$X5="Revisar parámetros")</formula>
    </cfRule>
    <cfRule type="expression" priority="10" dxfId="1" stopIfTrue="1">
      <formula>OR($X5="Cerrada",$X5="Cancelada",$X5="En plazo")</formula>
    </cfRule>
  </conditionalFormatting>
  <dataValidations count="12">
    <dataValidation sqref="A5:A104" showDropDown="0" showInputMessage="1" showErrorMessage="1" allowBlank="0" errorTitle="Folio repetido" error="El folio debe ser único dentro de las 100 filas preparadas." promptTitle="Folio" prompt="Use un folio interno ficticio o propio que no se repita." type="custom">
      <formula1>OR(A5="",COUNTIF($A$5:$A$104,A5)=1)</formula1>
    </dataValidation>
    <dataValidation sqref="B5:B104" showDropDown="0" showInputMessage="1" showErrorMessage="1" allowBlank="0" errorTitle="Fecha fuera del intervalo" error="La recepción debe quedar entre las fechas configuradas." promptTitle="Fecha de recepción" prompt="Revise los límites de fecha en Parámetros." type="date" operator="between">
      <formula1>INDIRECT("'Parámetros'!$B$16")</formula1>
      <formula2>INDIRECT("'Parámetros'!$B$17")</formula2>
    </dataValidation>
    <dataValidation sqref="E5:E104" showDropDown="0" showInputMessage="0" showErrorMessage="1" allowBlank="0" errorTitle="Responsable no listado" error="Seleccione un responsable de la lista editable." type="list">
      <formula1>INDIRECT("'Parámetros'!$K$4:$K$7")</formula1>
    </dataValidation>
    <dataValidation sqref="F5:G104" showDropDown="0" showInputMessage="1" showErrorMessage="1" allowBlank="0" errorTitle="Temperatura no válida" error="La temperatura está fuera del intervalo de captura configurado." promptTitle="Temperatura" prompt="Capture una cantidad numérica en °C." type="decimal" operator="between">
      <formula1>INDIRECT("'Parámetros'!$B$10")</formula1>
      <formula2>INDIRECT("'Parámetros'!$B$11")</formula2>
    </dataValidation>
    <dataValidation sqref="I5:J104" showDropDown="0" showInputMessage="1" showErrorMessage="1" allowBlank="0" errorTitle="Presión no válida" error="La presión está fuera del intervalo de captura configurado." promptTitle="Presión" prompt="Capture una cantidad numérica en psi." type="decimal" operator="between">
      <formula1>INDIRECT("'Parámetros'!$B$12")</formula1>
      <formula2>INDIRECT("'Parámetros'!$B$13")</formula2>
    </dataValidation>
    <dataValidation sqref="K5:K104" showDropDown="0" showInputMessage="0" showErrorMessage="1" allowBlank="0" errorTitle="Opción no incluida" error="Seleccione una opción de fuga observada." type="list">
      <formula1>INDIRECT("'Parámetros'!$G$4:$G$7")</formula1>
    </dataValidation>
    <dataValidation sqref="L5:L104" showDropDown="0" showInputMessage="0" showErrorMessage="1" allowBlank="0" errorTitle="Componente no incluido" error="Seleccione un componente de la lista editable." type="list">
      <formula1>INDIRECT("'Parámetros'!$I$4:$I$11")</formula1>
    </dataValidation>
    <dataValidation sqref="M5:M104" showDropDown="0" showInputMessage="0" showErrorMessage="1" allowBlank="0" errorTitle="Resultado no incluido" error="Seleccione un resultado administrativo de la lista." type="list">
      <formula1>INDIRECT("'Parámetros'!$H$4:$H$7")</formula1>
    </dataValidation>
    <dataValidation sqref="N5:N104" showDropDown="0" showInputMessage="0" showErrorMessage="1" allowBlank="0" errorTitle="Opción no incluida" error="Seleccione una opción de refrigerante." type="list">
      <formula1>INDIRECT("'Parámetros'!$J$4:$J$7")</formula1>
    </dataValidation>
    <dataValidation sqref="O5:P104" showDropDown="0" showInputMessage="1" showErrorMessage="1" allowBlank="0" errorTitle="Importe no válido" error="El importe está fuera de los límites configurados." promptTitle="Importe" prompt="Capture un importe estimado en MXN." type="decimal" operator="between">
      <formula1>INDIRECT("'Parámetros'!$B$14")</formula1>
      <formula2>INDIRECT("'Parámetros'!$B$15")</formula2>
    </dataValidation>
    <dataValidation sqref="R5:R104" showDropDown="0" showInputMessage="0" showErrorMessage="1" allowBlank="0" errorTitle="Estado no incluido" error="Seleccione un estado de la lista editable." type="list">
      <formula1>INDIRECT("'Parámetros'!$F$4:$F$7")</formula1>
    </dataValidation>
    <dataValidation sqref="S5:T104" showDropDown="0" showInputMessage="1" showErrorMessage="1" allowBlank="0" errorTitle="Fecha fuera del intervalo" error="La fecha está fuera del intervalo configurado." promptTitle="Compromiso o cierre" prompt="Revise también que no sea anterior a la recepción." type="date" operator="between">
      <formula1>INDIRECT("'Parámetros'!$B$16")</formula1>
      <formula2>INDIRECT("'Parámetros'!$B$18")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2" customWidth="1" min="3" max="3"/>
    <col width="39" customWidth="1" min="4" max="4"/>
    <col width="3" customWidth="1" min="5" max="5"/>
    <col width="25" customWidth="1" min="6" max="6"/>
    <col width="20" customWidth="1" min="7" max="7"/>
    <col width="28" customWidth="1" min="8" max="8"/>
    <col width="25" customWidth="1" min="9" max="9"/>
    <col width="21" customWidth="1" min="10" max="10"/>
    <col width="26" customWidth="1" min="11" max="11"/>
  </cols>
  <sheetData>
    <row r="1" ht="28" customHeight="1">
      <c r="A1" s="1" t="inlineStr">
        <is>
          <t>Parámetros y listas editables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2" t="n"/>
    </row>
    <row r="2" ht="32" customHeight="1">
      <c r="A2" s="3" t="inlineStr">
        <is>
          <t>Valores administrativos de referencia. Deben revisarse según el vehículo, el procedimiento del taller y la información técnica aplicable.</t>
        </is>
      </c>
    </row>
    <row r="3" ht="42" customHeight="1">
      <c r="A3" s="4" t="inlineStr">
        <is>
          <t>Parámetro</t>
        </is>
      </c>
      <c r="B3" s="4" t="inlineStr">
        <is>
          <t>Valor</t>
        </is>
      </c>
      <c r="C3" s="4" t="inlineStr">
        <is>
          <t>Unidad</t>
        </is>
      </c>
      <c r="D3" s="4" t="inlineStr">
        <is>
          <t>Uso</t>
        </is>
      </c>
      <c r="E3" s="4" t="inlineStr"/>
      <c r="F3" s="4" t="inlineStr">
        <is>
          <t>Estado</t>
        </is>
      </c>
      <c r="G3" s="4" t="inlineStr">
        <is>
          <t>Fuga observada</t>
        </is>
      </c>
      <c r="H3" s="4" t="inlineStr">
        <is>
          <t>Resultado</t>
        </is>
      </c>
      <c r="I3" s="4" t="inlineStr">
        <is>
          <t>Componente</t>
        </is>
      </c>
      <c r="J3" s="4" t="inlineStr">
        <is>
          <t>Refrigerante</t>
        </is>
      </c>
      <c r="K3" s="4" t="inlineStr">
        <is>
          <t>Responsable ficticio</t>
        </is>
      </c>
    </row>
    <row r="4" ht="31" customHeight="1">
      <c r="A4" s="5" t="inlineStr">
        <is>
          <t>Diferencia térmica mínima de referencia</t>
        </is>
      </c>
      <c r="B4" s="34" t="n">
        <v>8</v>
      </c>
      <c r="C4" s="5" t="inlineStr">
        <is>
          <t>°C</t>
        </is>
      </c>
      <c r="D4" s="5" t="inlineStr">
        <is>
          <t>Activa la revisión de diferencia térmica.</t>
        </is>
      </c>
      <c r="E4" s="5" t="n"/>
      <c r="F4" s="17" t="inlineStr">
        <is>
          <t>Abierta</t>
        </is>
      </c>
      <c r="G4" s="17" t="inlineStr">
        <is>
          <t>No detectada</t>
        </is>
      </c>
      <c r="H4" s="17" t="inlineStr">
        <is>
          <t>Sin anomalía aparente</t>
        </is>
      </c>
      <c r="I4" s="17" t="inlineStr">
        <is>
          <t>Compresor</t>
        </is>
      </c>
      <c r="J4" s="17" t="inlineStr">
        <is>
          <t>No identificado</t>
        </is>
      </c>
      <c r="K4" s="17" t="inlineStr">
        <is>
          <t>Técnica Ficticia Alfa</t>
        </is>
      </c>
    </row>
    <row r="5" ht="31" customHeight="1">
      <c r="A5" s="8" t="inlineStr">
        <is>
          <t>Presión baja mínima de referencia</t>
        </is>
      </c>
      <c r="B5" s="34" t="n">
        <v>25</v>
      </c>
      <c r="C5" s="8" t="inlineStr">
        <is>
          <t>psi</t>
        </is>
      </c>
      <c r="D5" s="8" t="inlineStr">
        <is>
          <t>Límite inferior configurable.</t>
        </is>
      </c>
      <c r="E5" s="8" t="n"/>
      <c r="F5" s="17" t="inlineStr">
        <is>
          <t>En espera de autorización</t>
        </is>
      </c>
      <c r="G5" s="17" t="inlineStr">
        <is>
          <t>Indicio</t>
        </is>
      </c>
      <c r="H5" s="17" t="inlineStr">
        <is>
          <t>Requiere revisión adicional</t>
        </is>
      </c>
      <c r="I5" s="17" t="inlineStr">
        <is>
          <t>Condensador</t>
        </is>
      </c>
      <c r="J5" s="17" t="inlineStr">
        <is>
          <t>R-134a</t>
        </is>
      </c>
      <c r="K5" s="17" t="inlineStr">
        <is>
          <t>Técnico Ficticio Beta</t>
        </is>
      </c>
    </row>
    <row r="6" ht="31" customHeight="1">
      <c r="A6" s="5" t="inlineStr">
        <is>
          <t>Presión baja máxima de referencia</t>
        </is>
      </c>
      <c r="B6" s="34" t="n">
        <v>45</v>
      </c>
      <c r="C6" s="5" t="inlineStr">
        <is>
          <t>psi</t>
        </is>
      </c>
      <c r="D6" s="5" t="inlineStr">
        <is>
          <t>Límite superior configurable.</t>
        </is>
      </c>
      <c r="E6" s="5" t="n"/>
      <c r="F6" s="17" t="inlineStr">
        <is>
          <t>Cerrada</t>
        </is>
      </c>
      <c r="G6" s="17" t="inlineStr">
        <is>
          <t>Confirmada</t>
        </is>
      </c>
      <c r="H6" s="17" t="inlineStr">
        <is>
          <t>Servicio propuesto</t>
        </is>
      </c>
      <c r="I6" s="17" t="inlineStr">
        <is>
          <t>Evaporador</t>
        </is>
      </c>
      <c r="J6" s="17" t="inlineStr">
        <is>
          <t>R-1234yf</t>
        </is>
      </c>
      <c r="K6" s="17" t="inlineStr">
        <is>
          <t>Técnica Ficticia Gamma</t>
        </is>
      </c>
    </row>
    <row r="7" ht="31" customHeight="1">
      <c r="A7" s="8" t="inlineStr">
        <is>
          <t>Presión alta mínima de referencia</t>
        </is>
      </c>
      <c r="B7" s="34" t="n">
        <v>150</v>
      </c>
      <c r="C7" s="8" t="inlineStr">
        <is>
          <t>psi</t>
        </is>
      </c>
      <c r="D7" s="8" t="inlineStr">
        <is>
          <t>Límite inferior configurable.</t>
        </is>
      </c>
      <c r="E7" s="8" t="n"/>
      <c r="F7" s="17" t="inlineStr">
        <is>
          <t>Cancelada</t>
        </is>
      </c>
      <c r="G7" s="17" t="inlineStr">
        <is>
          <t>No evaluada</t>
        </is>
      </c>
      <c r="H7" s="17" t="inlineStr">
        <is>
          <t>No concluyente</t>
        </is>
      </c>
      <c r="I7" s="17" t="inlineStr">
        <is>
          <t>Mangueras y conexiones</t>
        </is>
      </c>
      <c r="J7" s="17" t="inlineStr">
        <is>
          <t>Otro por confirmar</t>
        </is>
      </c>
      <c r="K7" s="17" t="inlineStr">
        <is>
          <t>Técnico Ficticio Delta</t>
        </is>
      </c>
    </row>
    <row r="8" ht="31" customHeight="1">
      <c r="A8" s="5" t="inlineStr">
        <is>
          <t>Presión alta máxima de referencia</t>
        </is>
      </c>
      <c r="B8" s="34" t="n">
        <v>250</v>
      </c>
      <c r="C8" s="5" t="inlineStr">
        <is>
          <t>psi</t>
        </is>
      </c>
      <c r="D8" s="5" t="inlineStr">
        <is>
          <t>Límite superior configurable.</t>
        </is>
      </c>
      <c r="E8" s="5" t="n"/>
      <c r="F8" s="5" t="n"/>
      <c r="G8" s="5" t="n"/>
      <c r="H8" s="5" t="n"/>
      <c r="I8" s="17" t="inlineStr">
        <is>
          <t>Ventilador</t>
        </is>
      </c>
      <c r="J8" s="5" t="n"/>
      <c r="K8" s="5" t="n"/>
    </row>
    <row r="9" ht="31" customHeight="1">
      <c r="A9" s="8" t="inlineStr">
        <is>
          <t>Plazo para próximo compromiso</t>
        </is>
      </c>
      <c r="B9" s="27" t="n">
        <v>3</v>
      </c>
      <c r="C9" s="8" t="inlineStr">
        <is>
          <t>días</t>
        </is>
      </c>
      <c r="D9" s="8" t="inlineStr">
        <is>
          <t>Marca compromisos próximos.</t>
        </is>
      </c>
      <c r="E9" s="8" t="n"/>
      <c r="F9" s="8" t="n"/>
      <c r="G9" s="8" t="n"/>
      <c r="H9" s="8" t="n"/>
      <c r="I9" s="17" t="inlineStr">
        <is>
          <t>Control eléctrico</t>
        </is>
      </c>
      <c r="J9" s="8" t="n"/>
      <c r="K9" s="8" t="n"/>
    </row>
    <row r="10" ht="31" customHeight="1">
      <c r="A10" s="5" t="inlineStr">
        <is>
          <t>Temperatura mínima de captura</t>
        </is>
      </c>
      <c r="B10" s="34" t="n">
        <v>-20</v>
      </c>
      <c r="C10" s="5" t="inlineStr">
        <is>
          <t>°C</t>
        </is>
      </c>
      <c r="D10" s="5" t="inlineStr">
        <is>
          <t>Validación de temperaturas capturadas.</t>
        </is>
      </c>
      <c r="E10" s="5" t="n"/>
      <c r="F10" s="5" t="n"/>
      <c r="G10" s="5" t="n"/>
      <c r="H10" s="5" t="n"/>
      <c r="I10" s="17" t="inlineStr">
        <is>
          <t>Filtro de cabina</t>
        </is>
      </c>
      <c r="J10" s="5" t="n"/>
      <c r="K10" s="5" t="n"/>
    </row>
    <row r="11" ht="31" customHeight="1">
      <c r="A11" s="8" t="inlineStr">
        <is>
          <t>Temperatura máxima de captura</t>
        </is>
      </c>
      <c r="B11" s="34" t="n">
        <v>80</v>
      </c>
      <c r="C11" s="8" t="inlineStr">
        <is>
          <t>°C</t>
        </is>
      </c>
      <c r="D11" s="8" t="inlineStr">
        <is>
          <t>Validación de temperaturas capturadas.</t>
        </is>
      </c>
      <c r="E11" s="8" t="n"/>
      <c r="F11" s="8" t="n"/>
      <c r="G11" s="8" t="n"/>
      <c r="H11" s="8" t="n"/>
      <c r="I11" s="17" t="inlineStr">
        <is>
          <t>Válvulas de servicio</t>
        </is>
      </c>
      <c r="J11" s="8" t="n"/>
      <c r="K11" s="8" t="n"/>
    </row>
    <row r="12" ht="31" customHeight="1">
      <c r="A12" s="5" t="inlineStr">
        <is>
          <t>Presión mínima de captura</t>
        </is>
      </c>
      <c r="B12" s="34" t="n">
        <v>0</v>
      </c>
      <c r="C12" s="5" t="inlineStr">
        <is>
          <t>psi</t>
        </is>
      </c>
      <c r="D12" s="5" t="inlineStr">
        <is>
          <t>Validación general de presiones.</t>
        </is>
      </c>
      <c r="E12" s="5" t="n"/>
      <c r="F12" s="5" t="n"/>
      <c r="G12" s="5" t="n"/>
      <c r="H12" s="5" t="n"/>
      <c r="I12" s="5" t="n"/>
      <c r="J12" s="5" t="n"/>
      <c r="K12" s="5" t="n"/>
    </row>
    <row r="13" ht="31" customHeight="1">
      <c r="A13" s="8" t="inlineStr">
        <is>
          <t>Presión máxima de captura</t>
        </is>
      </c>
      <c r="B13" s="34" t="n">
        <v>600</v>
      </c>
      <c r="C13" s="8" t="inlineStr">
        <is>
          <t>psi</t>
        </is>
      </c>
      <c r="D13" s="8" t="inlineStr">
        <is>
          <t>Validación general de presiones.</t>
        </is>
      </c>
      <c r="E13" s="8" t="n"/>
      <c r="F13" s="8" t="n"/>
      <c r="G13" s="8" t="n"/>
      <c r="H13" s="8" t="n"/>
      <c r="I13" s="8" t="n"/>
      <c r="J13" s="8" t="n"/>
      <c r="K13" s="8" t="n"/>
    </row>
    <row r="14" ht="31" customHeight="1">
      <c r="A14" s="5" t="inlineStr">
        <is>
          <t>Importe mínimo de captura</t>
        </is>
      </c>
      <c r="B14" s="21" t="n">
        <v>0</v>
      </c>
      <c r="C14" s="5" t="inlineStr">
        <is>
          <t>MXN</t>
        </is>
      </c>
      <c r="D14" s="5" t="inlineStr">
        <is>
          <t>Validación de importes estimados.</t>
        </is>
      </c>
      <c r="E14" s="5" t="n"/>
      <c r="F14" s="5" t="n"/>
      <c r="G14" s="5" t="n"/>
      <c r="H14" s="5" t="n"/>
      <c r="I14" s="5" t="n"/>
      <c r="J14" s="5" t="n"/>
      <c r="K14" s="5" t="n"/>
    </row>
    <row r="15" ht="31" customHeight="1">
      <c r="A15" s="8" t="inlineStr">
        <is>
          <t>Importe máximo de captura</t>
        </is>
      </c>
      <c r="B15" s="21" t="n">
        <v>100000</v>
      </c>
      <c r="C15" s="8" t="inlineStr">
        <is>
          <t>MXN</t>
        </is>
      </c>
      <c r="D15" s="8" t="inlineStr">
        <is>
          <t>Validación de importes estimados.</t>
        </is>
      </c>
      <c r="E15" s="8" t="n"/>
      <c r="F15" s="8" t="n"/>
      <c r="G15" s="8" t="n"/>
      <c r="H15" s="8" t="n"/>
      <c r="I15" s="8" t="n"/>
      <c r="J15" s="8" t="n"/>
      <c r="K15" s="8" t="n"/>
    </row>
    <row r="16" ht="31" customHeight="1">
      <c r="A16" s="5" t="inlineStr">
        <is>
          <t>Fecha mínima de captura</t>
        </is>
      </c>
      <c r="B16" s="28" t="n">
        <v>45545</v>
      </c>
      <c r="C16" s="5" t="inlineStr">
        <is>
          <t>fecha</t>
        </is>
      </c>
      <c r="D16" s="5" t="inlineStr">
        <is>
          <t>Inicio permitido para fechas.</t>
        </is>
      </c>
      <c r="E16" s="5" t="n"/>
      <c r="F16" s="5" t="n"/>
      <c r="G16" s="5" t="n"/>
      <c r="H16" s="5" t="n"/>
      <c r="I16" s="5" t="n"/>
      <c r="J16" s="5" t="n"/>
      <c r="K16" s="5" t="n"/>
    </row>
    <row r="17" ht="31" customHeight="1">
      <c r="A17" s="8" t="inlineStr">
        <is>
          <t>Fecha máxima de recepción</t>
        </is>
      </c>
      <c r="B17" s="28" t="n">
        <v>46275</v>
      </c>
      <c r="C17" s="8" t="inlineStr">
        <is>
          <t>fecha</t>
        </is>
      </c>
      <c r="D17" s="8" t="inlineStr">
        <is>
          <t>Fin permitido para recepciones.</t>
        </is>
      </c>
      <c r="E17" s="8" t="n"/>
      <c r="F17" s="8" t="n"/>
      <c r="G17" s="8" t="n"/>
      <c r="H17" s="8" t="n"/>
      <c r="I17" s="8" t="n"/>
      <c r="J17" s="8" t="n"/>
      <c r="K17" s="8" t="n"/>
    </row>
    <row r="18" ht="31" customHeight="1">
      <c r="A18" s="5" t="inlineStr">
        <is>
          <t>Fecha máxima de compromiso o cierre</t>
        </is>
      </c>
      <c r="B18" s="28" t="n">
        <v>46640</v>
      </c>
      <c r="C18" s="5" t="inlineStr">
        <is>
          <t>fecha</t>
        </is>
      </c>
      <c r="D18" s="5" t="inlineStr">
        <is>
          <t>Fin permitido para seguimiento.</t>
        </is>
      </c>
      <c r="E18" s="5" t="n"/>
      <c r="F18" s="5" t="n"/>
      <c r="G18" s="5" t="n"/>
      <c r="H18" s="5" t="n"/>
      <c r="I18" s="5" t="n"/>
      <c r="J18" s="5" t="n"/>
      <c r="K18" s="5" t="n"/>
    </row>
  </sheetData>
  <mergeCells count="1">
    <mergeCell ref="A1:K1"/>
  </mergeCells>
  <conditionalFormatting sqref="B5:B6">
    <cfRule type="expression" priority="1" dxfId="0" stopIfTrue="1">
      <formula>$B$5&gt;$B$6</formula>
    </cfRule>
  </conditionalFormatting>
  <conditionalFormatting sqref="B7:B8">
    <cfRule type="expression" priority="2" dxfId="0" stopIfTrue="1">
      <formula>$B$7&gt;$B$8</formula>
    </cfRule>
  </conditionalFormatting>
  <conditionalFormatting sqref="B10:B11">
    <cfRule type="expression" priority="3" dxfId="0" stopIfTrue="1">
      <formula>$B$10&gt;$B$11</formula>
    </cfRule>
  </conditionalFormatting>
  <conditionalFormatting sqref="B12:B13">
    <cfRule type="expression" priority="4" dxfId="0" stopIfTrue="1">
      <formula>$B$12&gt;$B$13</formula>
    </cfRule>
  </conditionalFormatting>
  <conditionalFormatting sqref="B14:B15">
    <cfRule type="expression" priority="5" dxfId="0" stopIfTrue="1">
      <formula>$B$14&gt;$B$15</formula>
    </cfRule>
  </conditionalFormatting>
  <conditionalFormatting sqref="B16:B18">
    <cfRule type="expression" priority="6" dxfId="0" stopIfTrue="1">
      <formula>OR($B$16&gt;$B$17,$B$17&gt;$B$18)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Indicaciones de uso y límites</t>
        </is>
      </c>
      <c r="B1" s="31" t="n"/>
      <c r="C1" s="31" t="n"/>
      <c r="D1" s="31" t="n"/>
      <c r="E1" s="31" t="n"/>
      <c r="F1" s="32" t="n"/>
    </row>
    <row r="2" ht="32" customHeight="1">
      <c r="A2" s="3" t="inlineStr">
        <is>
          <t>Guía breve para interpretar entradas, cálculos y alertas sin atribuirles alcance técnico, contractual o normativo.</t>
        </is>
      </c>
    </row>
    <row r="3">
      <c r="A3" s="4" t="inlineStr">
        <is>
          <t>Tema</t>
        </is>
      </c>
      <c r="B3" s="4" t="inlineStr">
        <is>
          <t>Qué revisar</t>
        </is>
      </c>
    </row>
    <row r="4" ht="45" customHeight="1">
      <c r="A4" s="29" t="inlineStr">
        <is>
          <t>Alcance</t>
        </is>
      </c>
      <c r="B4" s="5" t="inlineStr">
        <is>
          <t>El libro organiza mediciones, componentes revisados, importes estimados y seguimiento. No sustituye un diagnóstico técnico.</t>
        </is>
      </c>
    </row>
    <row r="5" ht="45" customHeight="1">
      <c r="A5" s="30" t="inlineStr">
        <is>
          <t>Celdas amarillas</t>
        </is>
      </c>
      <c r="B5" s="8" t="inlineStr">
        <is>
          <t>Son entradas editables. Revise folio, fechas, temperaturas, presiones, listas, importes y observaciones.</t>
        </is>
      </c>
    </row>
    <row r="6" ht="45" customHeight="1">
      <c r="A6" s="29" t="inlineStr">
        <is>
          <t>Celdas calculadas</t>
        </is>
      </c>
      <c r="B6" s="5" t="inlineStr">
        <is>
          <t>La diferencia térmica usa temperatura ambiente menos temperatura en ventilas. El total suma refacciones y mano de obra.</t>
        </is>
      </c>
    </row>
    <row r="7" ht="45" customHeight="1">
      <c r="A7" s="30" t="inlineStr">
        <is>
          <t>Celdas vacías</t>
        </is>
      </c>
      <c r="B7" s="8" t="inlineStr">
        <is>
          <t>Cuando faltan entradas necesarias, el cálculo permanece vacío o muestra una alerta de dato faltante en lugar de un cero sin significado.</t>
        </is>
      </c>
    </row>
    <row r="8" ht="45" customHeight="1">
      <c r="A8" s="29" t="inlineStr">
        <is>
          <t>Alerta roja</t>
        </is>
      </c>
      <c r="B8" s="5" t="inlineStr">
        <is>
          <t>Indica diferencia o presión fuera de referencias, dato faltante, fuga marcada, fecha incoherente o compromiso vencido. Revise la captura y la evidencia disponible.</t>
        </is>
      </c>
    </row>
    <row r="9" ht="45" customHeight="1">
      <c r="A9" s="30" t="inlineStr">
        <is>
          <t>Color verde azulado</t>
        </is>
      </c>
      <c r="B9" s="8" t="inlineStr">
        <is>
          <t>Indica que una medición quedó dentro de la referencia numérica configurada. No garantiza la condición del sistema.</t>
        </is>
      </c>
    </row>
    <row r="10" ht="45" customHeight="1">
      <c r="A10" s="29" t="inlineStr">
        <is>
          <t>Parámetros en rojo</t>
        </is>
      </c>
      <c r="B10" s="5" t="inlineStr">
        <is>
          <t>Señalan límites mínimos y máximos en orden incoherente. Corrija las celdas amarillas de Parámetros antes de interpretar alertas.</t>
        </is>
      </c>
    </row>
    <row r="11" ht="45" customHeight="1">
      <c r="A11" s="30" t="inlineStr">
        <is>
          <t>Fechas</t>
        </is>
      </c>
      <c r="B11" s="8" t="inlineStr">
        <is>
          <t>La recepción, el compromiso y el cierre se validan con límites editables. Seguimiento también avisa si una fecha antecede a la recepción.</t>
        </is>
      </c>
    </row>
    <row r="12" ht="45" customHeight="1">
      <c r="A12" s="29" t="inlineStr">
        <is>
          <t>Importes</t>
        </is>
      </c>
      <c r="B12" s="5" t="inlineStr">
        <is>
          <t>Los montos están expresados como estimaciones en pesos mexicanos y no constituyen una cotización, factura ni documento oficial.</t>
        </is>
      </c>
    </row>
    <row r="13" ht="45" customHeight="1">
      <c r="A13" s="30" t="inlineStr">
        <is>
          <t>Datos ficticios</t>
        </is>
      </c>
      <c r="B13" s="8" t="inlineStr">
        <is>
          <t>Clientes, responsables, vehículos, folios y operaciones de ejemplo son ficticios y solo muestran el flujo de captura.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2026-09-10T05:19:34Z</dcterms:created>
  <dcterms:modified xmlns:dcterms="http://purl.org/dc/terms/" xmlns:xsi="http://www.w3.org/2001/XMLSchema-instance" xsi:type="dcterms:W3CDTF">2026-09-10T05:19:36+00:00Z</dcterms:modified>
</cp:coreProperties>
</file>