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 de llav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'Control de llaves'!$A$5:$S$105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2616B"/>
      <sz val="10"/>
    </font>
    <font>
      <name val="Aptos"/>
      <color rgb="0052616B"/>
      <sz val="9"/>
    </font>
    <font>
      <name val="Aptos"/>
      <b val="1"/>
      <color rgb="0025313D"/>
      <sz val="10"/>
    </font>
    <font>
      <name val="Aptos"/>
      <b val="1"/>
      <color rgb="00FFFFFF"/>
      <sz val="10"/>
    </font>
    <font>
      <name val="Aptos"/>
      <color rgb="0025313D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05A2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2" fontId="6" fillId="3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2" fontId="6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top" wrapText="1"/>
    </xf>
    <xf numFmtId="1" fontId="6" fillId="4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top" wrapText="1"/>
    </xf>
    <xf numFmtId="1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'Resumen'!$A$16:$A$19</f>
            </numRef>
          </cat>
          <val>
            <numRef>
              <f>'Resumen'!$B$16:$B$19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" customWidth="1" min="3" max="3"/>
    <col width="31" customWidth="1" min="4" max="4"/>
    <col width="17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Control de llaves de vehículos — Resumen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3" t="inlineStr">
        <is>
          <t>Taller Demostración Ficticio — indicadores administrativos de custodia y devolución</t>
        </is>
      </c>
    </row>
    <row r="3">
      <c r="A3" s="4" t="inlineStr">
        <is>
          <t>Ajusta el periodo amarillo para revisar recepciones y devoluciones; la situación actual considera todos los registros preparados.</t>
        </is>
      </c>
    </row>
    <row r="4">
      <c r="A4" s="5" t="inlineStr">
        <is>
          <t>Inicio del periodo</t>
        </is>
      </c>
      <c r="B4" s="30" t="n">
        <v>46266</v>
      </c>
      <c r="D4" s="5" t="inlineStr">
        <is>
          <t>Fin del periodo</t>
        </is>
      </c>
      <c r="E4" s="30" t="n">
        <v>46275</v>
      </c>
    </row>
    <row r="5"/>
    <row r="6">
      <c r="A6" s="7" t="inlineStr">
        <is>
          <t>Indicadores del periodo</t>
        </is>
      </c>
      <c r="B6" s="7" t="n"/>
      <c r="D6" s="7" t="inlineStr">
        <is>
          <t>Situación actual</t>
        </is>
      </c>
      <c r="E6" s="7" t="n"/>
    </row>
    <row r="7">
      <c r="A7" s="5" t="inlineStr">
        <is>
          <t>Registros recibidos</t>
        </is>
      </c>
      <c r="B7" s="8">
        <f>IF(OR($B$4="",$E$4=""),"",IFERROR(COUNTIFS('Control de llaves'!$A$6:$A$105,"&lt;&gt;",'Control de llaves'!$B$6:$B$105,"&gt;="&amp;$B$4,'Control de llaves'!$B$6:$B$105,"&lt;="&amp;$E$4),""))</f>
        <v/>
      </c>
      <c r="D7" s="5" t="inlineStr">
        <is>
          <t>Registros abiertos</t>
        </is>
      </c>
      <c r="E7" s="8">
        <f>IFERROR(COUNTIFS('Control de llaves'!$A$6:$A$105,"&lt;&gt;",'Control de llaves'!$N$6:$N$105,"&lt;&gt;Devuelta"),"")</f>
        <v/>
      </c>
    </row>
    <row r="8">
      <c r="A8" s="9" t="inlineStr">
        <is>
          <t>Llaves recibidas</t>
        </is>
      </c>
      <c r="B8" s="10">
        <f>IF(OR($B$4="",$E$4=""),"",IFERROR(SUMIFS('Control de llaves'!$G$6:$G$105,'Control de llaves'!$B$6:$B$105,"&gt;="&amp;$B$4,'Control de llaves'!$B$6:$B$105,"&lt;="&amp;$E$4),""))</f>
        <v/>
      </c>
      <c r="D8" s="9" t="inlineStr">
        <is>
          <t>Llaves pendientes</t>
        </is>
      </c>
      <c r="E8" s="10">
        <f>IFERROR(SUM('Control de llaves'!$R$6:$R$105),"")</f>
        <v/>
      </c>
    </row>
    <row r="9">
      <c r="A9" s="5" t="inlineStr">
        <is>
          <t>Devoluciones cerradas</t>
        </is>
      </c>
      <c r="B9" s="8">
        <f>IF(OR($B$4="",$E$4=""),"",IFERROR(COUNTIFS('Control de llaves'!$A$6:$A$105,"&lt;&gt;",'Control de llaves'!$N$6:$N$105,"Devuelta",'Control de llaves'!$K$6:$K$105,"&gt;="&amp;$B$4,'Control de llaves'!$K$6:$K$105,"&lt;="&amp;$E$4),""))</f>
        <v/>
      </c>
      <c r="D9" s="5" t="inlineStr">
        <is>
          <t>Incidencias</t>
        </is>
      </c>
      <c r="E9" s="8">
        <f>IFERROR(COUNTIFS('Control de llaves'!$A$6:$A$105,"&lt;&gt;",'Control de llaves'!$N$6:$N$105,"Incidencia"),"")</f>
        <v/>
      </c>
    </row>
    <row r="10">
      <c r="A10" s="9" t="inlineStr">
        <is>
          <t>Llaves devueltas</t>
        </is>
      </c>
      <c r="B10" s="10">
        <f>IF(OR($B$4="",$E$4=""),"",IFERROR(SUMIFS('Control de llaves'!$M$6:$M$105,'Control de llaves'!$N$6:$N$105,"Devuelta",'Control de llaves'!$K$6:$K$105,"&gt;="&amp;$B$4,'Control de llaves'!$K$6:$K$105,"&lt;="&amp;$E$4),""))</f>
        <v/>
      </c>
      <c r="D10" s="9" t="inlineStr">
        <is>
          <t>Alertas activas</t>
        </is>
      </c>
      <c r="E10" s="10">
        <f>IFERROR(COUNTIF('Control de llaves'!$S$6:$S$105,"?*"),"")</f>
        <v/>
      </c>
    </row>
    <row r="11">
      <c r="A11" s="5" t="inlineStr">
        <is>
          <t>Promedio de días al devolver</t>
        </is>
      </c>
      <c r="B11" s="11">
        <f>IF(OR($B$4="",$E$4=""),"",IFERROR(AVERAGEIFS('Control de llaves'!$Q$6:$Q$105,'Control de llaves'!$N$6:$N$105,"Devuelta",'Control de llaves'!$K$6:$K$105,"&gt;="&amp;$B$4,'Control de llaves'!$K$6:$K$105,"&lt;="&amp;$E$4),""))</f>
        <v/>
      </c>
      <c r="D11" s="5" t="inlineStr">
        <is>
          <t>Custodias mayores al umbral</t>
        </is>
      </c>
      <c r="E11" s="8">
        <f>IFERROR(COUNTIFS('Control de llaves'!$A$6:$A$105,"&lt;&gt;",'Control de llaves'!$N$6:$N$105,"&lt;&gt;Devuelta",'Control de llaves'!$Q$6:$Q$105,"&gt;"&amp;'Parámetros'!$B$4),"")</f>
        <v/>
      </c>
    </row>
    <row r="12">
      <c r="A12" s="9" t="n"/>
      <c r="B12" s="12" t="n"/>
      <c r="D12" s="9" t="inlineStr">
        <is>
          <t>Promedio de días abiertos</t>
        </is>
      </c>
      <c r="E12" s="13">
        <f>IFERROR(AVERAGEIFS('Control de llaves'!$Q$6:$Q$105,'Control de llaves'!$A$6:$A$105,"&lt;&gt;",'Control de llaves'!$N$6:$N$105,"&lt;&gt;Devuelta"),"")</f>
        <v/>
      </c>
    </row>
    <row r="13">
      <c r="A13" s="5" t="n"/>
      <c r="B13" s="14" t="n"/>
      <c r="D13" s="5" t="inlineStr">
        <is>
          <t>Recepción abierta más antigua</t>
        </is>
      </c>
      <c r="E13" s="31">
        <f>IFERROR(AGGREGATE(15,6,'Control de llaves'!$B$6:$B$105/(('Control de llaves'!$A$6:$A$105&lt;&gt;"")*('Control de llaves'!$B$6:$B$105&lt;&gt;"")*('Control de llaves'!$N$6:$N$105&lt;&gt;"Devuelta")),1),"")</f>
        <v/>
      </c>
    </row>
    <row r="14"/>
    <row r="15">
      <c r="A15" s="7" t="inlineStr">
        <is>
          <t>Estado</t>
        </is>
      </c>
      <c r="B15" s="7" t="inlineStr">
        <is>
          <t>Registros</t>
        </is>
      </c>
    </row>
    <row r="16">
      <c r="A16" s="16" t="inlineStr">
        <is>
          <t>En custodia</t>
        </is>
      </c>
      <c r="B16" s="10">
        <f>IFERROR(COUNTIFS('Control de llaves'!$A$6:$A$105,"&lt;&gt;",'Control de llaves'!$N$6:$N$105,A16),"")</f>
        <v/>
      </c>
    </row>
    <row r="17">
      <c r="A17" s="17" t="inlineStr">
        <is>
          <t>Prestada internamente</t>
        </is>
      </c>
      <c r="B17" s="8">
        <f>IFERROR(COUNTIFS('Control de llaves'!$A$6:$A$105,"&lt;&gt;",'Control de llaves'!$N$6:$N$105,A17),"")</f>
        <v/>
      </c>
    </row>
    <row r="18">
      <c r="A18" s="16" t="inlineStr">
        <is>
          <t>Devuelta</t>
        </is>
      </c>
      <c r="B18" s="10">
        <f>IFERROR(COUNTIFS('Control de llaves'!$A$6:$A$105,"&lt;&gt;",'Control de llaves'!$N$6:$N$105,A18),"")</f>
        <v/>
      </c>
    </row>
    <row r="19">
      <c r="A19" s="17" t="inlineStr">
        <is>
          <t>Incidencia</t>
        </is>
      </c>
      <c r="B19" s="8">
        <f>IFERROR(COUNTIFS('Control de llaves'!$A$6:$A$105,"&lt;&gt;",'Control de llaves'!$N$6:$N$105,A19),"")</f>
        <v/>
      </c>
    </row>
    <row r="20"/>
    <row r="21"/>
    <row r="22">
      <c r="A22" s="7" t="inlineStr">
        <is>
          <t>Alertas por revisar</t>
        </is>
      </c>
      <c r="B22" s="7" t="inlineStr">
        <is>
          <t>Registros</t>
        </is>
      </c>
    </row>
    <row r="23">
      <c r="A23" s="17" t="inlineStr">
        <is>
          <t>Atender incidencia</t>
        </is>
      </c>
      <c r="B23" s="8">
        <f>IFERROR(COUNTIF('Control de llaves'!$S$6:$S$105,A23),"")</f>
        <v/>
      </c>
    </row>
    <row r="24">
      <c r="A24" s="16" t="inlineStr">
        <is>
          <t>Revisar cierre</t>
        </is>
      </c>
      <c r="B24" s="10">
        <f>IFERROR(COUNTIF('Control de llaves'!$S$6:$S$105,A24),"")</f>
        <v/>
      </c>
    </row>
    <row r="25">
      <c r="A25" s="17" t="inlineStr">
        <is>
          <t>Revisar estado/devolución</t>
        </is>
      </c>
      <c r="B25" s="8">
        <f>IFERROR(COUNTIF('Control de llaves'!$S$6:$S$105,A25),"")</f>
        <v/>
      </c>
    </row>
    <row r="26">
      <c r="A26" s="16" t="inlineStr">
        <is>
          <t>Falta fecha recepción</t>
        </is>
      </c>
      <c r="B26" s="10">
        <f>IFERROR(COUNTIF('Control de llaves'!$S$6:$S$105,A26),"")</f>
        <v/>
      </c>
    </row>
    <row r="27">
      <c r="A27" s="17" t="inlineStr">
        <is>
          <t>Falta identificación</t>
        </is>
      </c>
      <c r="B27" s="8">
        <f>IFERROR(COUNTIF('Control de llaves'!$S$6:$S$105,A27),"")</f>
        <v/>
      </c>
    </row>
    <row r="28">
      <c r="A28" s="16" t="inlineStr">
        <is>
          <t>Falta cantidad</t>
        </is>
      </c>
      <c r="B28" s="10">
        <f>IFERROR(COUNTIF('Control de llaves'!$S$6:$S$105,A28),"")</f>
        <v/>
      </c>
    </row>
    <row r="29">
      <c r="A29" s="17" t="inlineStr">
        <is>
          <t>Falta estado</t>
        </is>
      </c>
      <c r="B29" s="8">
        <f>IFERROR(COUNTIF('Control de llaves'!$S$6:$S$105,A29),"")</f>
        <v/>
      </c>
    </row>
    <row r="30">
      <c r="A30" s="16" t="inlineStr">
        <is>
          <t>Falta ubicación</t>
        </is>
      </c>
      <c r="B30" s="10">
        <f>IFERROR(COUNTIF('Control de llaves'!$S$6:$S$105,A30),"")</f>
        <v/>
      </c>
    </row>
    <row r="31">
      <c r="A31" s="17" t="inlineStr">
        <is>
          <t>Falta responsable</t>
        </is>
      </c>
      <c r="B31" s="8">
        <f>IFERROR(COUNTIF('Control de llaves'!$S$6:$S$105,A31),"")</f>
        <v/>
      </c>
    </row>
    <row r="32">
      <c r="A32" s="16" t="inlineStr">
        <is>
          <t>Custodia prolongada</t>
        </is>
      </c>
      <c r="B32" s="10">
        <f>IFERROR(COUNTIF('Control de llaves'!$S$6:$S$105,A32),"")</f>
        <v/>
      </c>
    </row>
  </sheetData>
  <mergeCells count="1">
    <mergeCell ref="A1:H1"/>
  </mergeCells>
  <conditionalFormatting sqref="B23:B32">
    <cfRule type="expression" priority="1" dxfId="0">
      <formula>$B23&gt;0</formula>
    </cfRule>
  </conditionalFormatting>
  <dataValidations count="2">
    <dataValidation sqref="B4" showDropDown="0" showInputMessage="1" showErrorMessage="1" allowBlank="0" errorTitle="Fecha inicial no válida" error="Captura una fecha válida que no sea posterior a hoy." promptTitle="Periodo" prompt="Fecha inicial del periodo de análisis." type="custom">
      <formula1>OR(B4="",AND(ISNUMBER(B4),B4&lt;=TODAY()))</formula1>
    </dataValidation>
    <dataValidation sqref="E4" showDropDown="0" showInputMessage="1" showErrorMessage="1" allowBlank="0" errorTitle="Fecha final no válida" error="La fecha final debe ser igual o posterior al inicio y no puede ser posterior a hoy." promptTitle="Periodo" prompt="Fecha final del periodo de análisis." type="custom">
      <formula1>OR(E4="",AND(ISNUMBER(E4),B4&lt;&gt;"",E4&gt;=B4,E4&lt;=TODAY()))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26" customWidth="1" min="4" max="4"/>
    <col width="20" customWidth="1" min="5" max="5"/>
    <col width="20" customWidth="1" min="6" max="6"/>
    <col width="13" customWidth="1" min="7" max="7"/>
    <col width="25" customWidth="1" min="8" max="8"/>
    <col width="27" customWidth="1" min="9" max="9"/>
    <col width="29" customWidth="1" min="10" max="10"/>
    <col width="15" customWidth="1" min="11" max="11"/>
    <col width="14" customWidth="1" min="12" max="12"/>
    <col width="14" customWidth="1" min="13" max="13"/>
    <col width="23" customWidth="1" min="14" max="14"/>
    <col width="28" customWidth="1" min="15" max="15"/>
    <col width="36" customWidth="1" min="16" max="16"/>
    <col width="15" customWidth="1" min="17" max="17"/>
    <col width="17" customWidth="1" min="18" max="18"/>
    <col width="28" customWidth="1" min="19" max="19"/>
  </cols>
  <sheetData>
    <row r="1" ht="28" customHeight="1">
      <c r="A1" s="1" t="inlineStr">
        <is>
          <t>Control de llaves — Captura de movimientos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9" t="n"/>
    </row>
    <row r="2">
      <c r="A2" s="3" t="inlineStr">
        <is>
          <t>Taller Demostración Ficticio — registra una fila por recepción de llave o juego de llaves.</t>
        </is>
      </c>
    </row>
    <row r="3">
      <c r="A3" s="4" t="inlineStr">
        <is>
          <t>Las celdas amarillas son editables. Las columnas Q, R y S se calculan automáticamente.</t>
        </is>
      </c>
    </row>
    <row r="4"/>
    <row r="5" ht="34" customHeight="1">
      <c r="A5" s="7" t="inlineStr">
        <is>
          <t>Folio ficticio</t>
        </is>
      </c>
      <c r="B5" s="7" t="inlineStr">
        <is>
          <t>Fecha recepción</t>
        </is>
      </c>
      <c r="C5" s="7" t="inlineStr">
        <is>
          <t>Hora recepción</t>
        </is>
      </c>
      <c r="D5" s="7" t="inlineStr">
        <is>
          <t>Vehículo ficticio</t>
        </is>
      </c>
      <c r="E5" s="7" t="inlineStr">
        <is>
          <t>Identificador ficticio</t>
        </is>
      </c>
      <c r="F5" s="7" t="inlineStr">
        <is>
          <t>Tipo de llave</t>
        </is>
      </c>
      <c r="G5" s="7" t="inlineStr">
        <is>
          <t>Cant. recibida</t>
        </is>
      </c>
      <c r="H5" s="7" t="inlineStr">
        <is>
          <t>Ubicación actual</t>
        </is>
      </c>
      <c r="I5" s="7" t="inlineStr">
        <is>
          <t>Recibió</t>
        </is>
      </c>
      <c r="J5" s="7" t="inlineStr">
        <is>
          <t>Entregada a</t>
        </is>
      </c>
      <c r="K5" s="7" t="inlineStr">
        <is>
          <t>Fecha devolución</t>
        </is>
      </c>
      <c r="L5" s="7" t="inlineStr">
        <is>
          <t>Hora devolución</t>
        </is>
      </c>
      <c r="M5" s="7" t="inlineStr">
        <is>
          <t>Cant. devuelta</t>
        </is>
      </c>
      <c r="N5" s="7" t="inlineStr">
        <is>
          <t>Estado</t>
        </is>
      </c>
      <c r="O5" s="7" t="inlineStr">
        <is>
          <t>Responsable actual</t>
        </is>
      </c>
      <c r="P5" s="7" t="inlineStr">
        <is>
          <t>Observaciones</t>
        </is>
      </c>
      <c r="Q5" s="7" t="inlineStr">
        <is>
          <t>Días en custodia</t>
        </is>
      </c>
      <c r="R5" s="7" t="inlineStr">
        <is>
          <t>Llaves pendientes</t>
        </is>
      </c>
      <c r="S5" s="7" t="inlineStr">
        <is>
          <t>Alerta</t>
        </is>
      </c>
    </row>
    <row r="6">
      <c r="A6" s="18" t="inlineStr">
        <is>
          <t>FIC-LL-2026-001</t>
        </is>
      </c>
      <c r="B6" s="32" t="n">
        <v>46274</v>
      </c>
      <c r="C6" s="33" t="n">
        <v>0.34375</v>
      </c>
      <c r="D6" s="21" t="inlineStr">
        <is>
          <t>Unidad ficticia Ámbar-01</t>
        </is>
      </c>
      <c r="E6" s="18" t="inlineStr">
        <is>
          <t>ID-FICTICIO-001</t>
        </is>
      </c>
      <c r="F6" s="18" t="inlineStr">
        <is>
          <t>Principal</t>
        </is>
      </c>
      <c r="G6" s="22" t="n">
        <v>2</v>
      </c>
      <c r="H6" s="21" t="inlineStr">
        <is>
          <t>Gabinete ficticio A-01</t>
        </is>
      </c>
      <c r="I6" s="21" t="inlineStr">
        <is>
          <t>Ana Ejemplo (persona ficticia)</t>
        </is>
      </c>
      <c r="J6" s="21" t="n"/>
      <c r="K6" s="32" t="n"/>
      <c r="L6" s="33" t="n"/>
      <c r="M6" s="22" t="n"/>
      <c r="N6" s="18" t="inlineStr">
        <is>
          <t>En custodia</t>
        </is>
      </c>
      <c r="O6" s="21" t="inlineStr">
        <is>
          <t>Alex Muestra (persona ficticia)</t>
        </is>
      </c>
      <c r="P6" s="21" t="inlineStr">
        <is>
          <t>Recepción administrativa de ejemplo.</t>
        </is>
      </c>
      <c r="Q6" s="23">
        <f>IF(OR(A6="",B6=""),"",IFERROR(IF(AND(N6="Devuelta",K6&lt;&gt;""),MAX(0,K6-B6),MAX(0,TODAY()-B6)),""))</f>
        <v/>
      </c>
      <c r="R6" s="23">
        <f>IF(OR(A6="",G6=""),"",IFERROR(MAX(0,G6-IF(M6="",0,M6)),""))</f>
        <v/>
      </c>
      <c r="S6" s="24">
        <f>IF(A6="","",IF(B6="","Falta fecha recepción",IF(E6="","Falta identificación",IF(G6="","Falta cantidad",IF(N6="","Falta estado",IF(N6="Incidencia","Atender incidencia",IF(AND(N6="Devuelta",OR(J6="",K6="",M6="",R6&lt;&gt;0)),"Revisar cierre",IF(AND(N6&lt;&gt;"Devuelta",OR(J6&lt;&gt;"",K6&lt;&gt;"",M6&lt;&gt;"")),"Revisar estado/devolución",IF(AND(N6&lt;&gt;"Devuelta",H6=""),"Falta ubicación",IF(AND(N6&lt;&gt;"Devuelta",O6=""),"Falta responsable",IF(AND(N6&lt;&gt;"Devuelta",Q6&gt;'Parámetros'!$B$4),"Custodia prolongada","")))))))))))</f>
        <v/>
      </c>
    </row>
    <row r="7">
      <c r="A7" s="18" t="inlineStr">
        <is>
          <t>FIC-LL-2026-002</t>
        </is>
      </c>
      <c r="B7" s="32" t="n">
        <v>46265</v>
      </c>
      <c r="C7" s="33" t="n">
        <v>0.3784722222222222</v>
      </c>
      <c r="D7" s="21" t="inlineStr">
        <is>
          <t>Unidad ficticia Brisa-02</t>
        </is>
      </c>
      <c r="E7" s="18" t="inlineStr">
        <is>
          <t>ID-FICTICIO-002</t>
        </is>
      </c>
      <c r="F7" s="18" t="inlineStr">
        <is>
          <t>Control inteligente</t>
        </is>
      </c>
      <c r="G7" s="22" t="n">
        <v>1</v>
      </c>
      <c r="H7" s="21" t="inlineStr">
        <is>
          <t>Entregada</t>
        </is>
      </c>
      <c r="I7" s="21" t="inlineStr">
        <is>
          <t>Bruno Ejemplo (persona ficticia)</t>
        </is>
      </c>
      <c r="J7" s="21" t="inlineStr">
        <is>
          <t>Retiro Sol-02 (persona ficticia)</t>
        </is>
      </c>
      <c r="K7" s="32" t="n">
        <v>46267</v>
      </c>
      <c r="L7" s="33" t="n">
        <v>0.6805555555555556</v>
      </c>
      <c r="M7" s="22" t="n">
        <v>1</v>
      </c>
      <c r="N7" s="18" t="inlineStr">
        <is>
          <t>Devuelta</t>
        </is>
      </c>
      <c r="O7" s="21" t="n"/>
      <c r="P7" s="21" t="inlineStr">
        <is>
          <t>Cierre completo de ejemplo.</t>
        </is>
      </c>
      <c r="Q7" s="25">
        <f>IF(OR(A7="",B7=""),"",IFERROR(IF(AND(N7="Devuelta",K7&lt;&gt;""),MAX(0,K7-B7),MAX(0,TODAY()-B7)),""))</f>
        <v/>
      </c>
      <c r="R7" s="25">
        <f>IF(OR(A7="",G7=""),"",IFERROR(MAX(0,G7-IF(M7="",0,M7)),""))</f>
        <v/>
      </c>
      <c r="S7" s="26">
        <f>IF(A7="","",IF(B7="","Falta fecha recepción",IF(E7="","Falta identificación",IF(G7="","Falta cantidad",IF(N7="","Falta estado",IF(N7="Incidencia","Atender incidencia",IF(AND(N7="Devuelta",OR(J7="",K7="",M7="",R7&lt;&gt;0)),"Revisar cierre",IF(AND(N7&lt;&gt;"Devuelta",OR(J7&lt;&gt;"",K7&lt;&gt;"",M7&lt;&gt;"")),"Revisar estado/devolución",IF(AND(N7&lt;&gt;"Devuelta",H7=""),"Falta ubicación",IF(AND(N7&lt;&gt;"Devuelta",O7=""),"Falta responsable",IF(AND(N7&lt;&gt;"Devuelta",Q7&gt;'Parámetros'!$B$4),"Custodia prolongada","")))))))))))</f>
        <v/>
      </c>
    </row>
    <row r="8">
      <c r="A8" s="18" t="inlineStr">
        <is>
          <t>FIC-LL-2026-003</t>
        </is>
      </c>
      <c r="B8" s="32" t="n">
        <v>46272</v>
      </c>
      <c r="C8" s="33" t="n">
        <v>0.4375</v>
      </c>
      <c r="D8" s="21" t="inlineStr">
        <is>
          <t>Unidad ficticia Cobalto-03</t>
        </is>
      </c>
      <c r="E8" s="18" t="inlineStr">
        <is>
          <t>ID-FICTICIO-003</t>
        </is>
      </c>
      <c r="F8" s="18" t="inlineStr">
        <is>
          <t>Principal</t>
        </is>
      </c>
      <c r="G8" s="22" t="n">
        <v>1</v>
      </c>
      <c r="H8" s="21" t="inlineStr">
        <is>
          <t>Bahía ficticia 2</t>
        </is>
      </c>
      <c r="I8" s="21" t="inlineStr">
        <is>
          <t>Carla Muestra (persona ficticia)</t>
        </is>
      </c>
      <c r="J8" s="21" t="n"/>
      <c r="K8" s="32" t="n"/>
      <c r="L8" s="33" t="n"/>
      <c r="M8" s="22" t="n"/>
      <c r="N8" s="18" t="inlineStr">
        <is>
          <t>Prestada internamente</t>
        </is>
      </c>
      <c r="O8" s="21" t="inlineStr">
        <is>
          <t>Técnico Delta (persona ficticia)</t>
        </is>
      </c>
      <c r="P8" s="21" t="inlineStr">
        <is>
          <t>Préstamo interno administrativo de ejemplo.</t>
        </is>
      </c>
      <c r="Q8" s="23">
        <f>IF(OR(A8="",B8=""),"",IFERROR(IF(AND(N8="Devuelta",K8&lt;&gt;""),MAX(0,K8-B8),MAX(0,TODAY()-B8)),""))</f>
        <v/>
      </c>
      <c r="R8" s="23">
        <f>IF(OR(A8="",G8=""),"",IFERROR(MAX(0,G8-IF(M8="",0,M8)),""))</f>
        <v/>
      </c>
      <c r="S8" s="24">
        <f>IF(A8="","",IF(B8="","Falta fecha recepción",IF(E8="","Falta identificación",IF(G8="","Falta cantidad",IF(N8="","Falta estado",IF(N8="Incidencia","Atender incidencia",IF(AND(N8="Devuelta",OR(J8="",K8="",M8="",R8&lt;&gt;0)),"Revisar cierre",IF(AND(N8&lt;&gt;"Devuelta",OR(J8&lt;&gt;"",K8&lt;&gt;"",M8&lt;&gt;"")),"Revisar estado/devolución",IF(AND(N8&lt;&gt;"Devuelta",H8=""),"Falta ubicación",IF(AND(N8&lt;&gt;"Devuelta",O8=""),"Falta responsable",IF(AND(N8&lt;&gt;"Devuelta",Q8&gt;'Parámetros'!$B$4),"Custodia prolongada","")))))))))))</f>
        <v/>
      </c>
    </row>
    <row r="9">
      <c r="A9" s="18" t="inlineStr">
        <is>
          <t>FIC-LL-2026-004</t>
        </is>
      </c>
      <c r="B9" s="32" t="n">
        <v>46271</v>
      </c>
      <c r="C9" s="33" t="n">
        <v>0.4652777777777778</v>
      </c>
      <c r="D9" s="21" t="inlineStr">
        <is>
          <t>Unidad ficticia Duna-04</t>
        </is>
      </c>
      <c r="E9" s="18" t="inlineStr">
        <is>
          <t>ID-FICTICIO-004</t>
        </is>
      </c>
      <c r="F9" s="18" t="inlineStr">
        <is>
          <t>Repuesto</t>
        </is>
      </c>
      <c r="G9" s="22" t="n">
        <v>2</v>
      </c>
      <c r="H9" s="21" t="inlineStr">
        <is>
          <t>Gabinete ficticio de incidencias</t>
        </is>
      </c>
      <c r="I9" s="21" t="inlineStr">
        <is>
          <t>Diego Ejemplo (persona ficticia)</t>
        </is>
      </c>
      <c r="J9" s="21" t="inlineStr">
        <is>
          <t>Retiro parcial Nube-04 (persona ficticia)</t>
        </is>
      </c>
      <c r="K9" s="32" t="n">
        <v>46274</v>
      </c>
      <c r="L9" s="33" t="n">
        <v>0.6111111111111112</v>
      </c>
      <c r="M9" s="22" t="n">
        <v>1</v>
      </c>
      <c r="N9" s="18" t="inlineStr">
        <is>
          <t>Incidencia</t>
        </is>
      </c>
      <c r="O9" s="21" t="inlineStr">
        <is>
          <t>Elena Muestra (persona ficticia)</t>
        </is>
      </c>
      <c r="P9" s="21" t="inlineStr">
        <is>
          <t>Ejemplo ficticio: falta una llave por confirmar administrativamente.</t>
        </is>
      </c>
      <c r="Q9" s="25">
        <f>IF(OR(A9="",B9=""),"",IFERROR(IF(AND(N9="Devuelta",K9&lt;&gt;""),MAX(0,K9-B9),MAX(0,TODAY()-B9)),""))</f>
        <v/>
      </c>
      <c r="R9" s="25">
        <f>IF(OR(A9="",G9=""),"",IFERROR(MAX(0,G9-IF(M9="",0,M9)),""))</f>
        <v/>
      </c>
      <c r="S9" s="26">
        <f>IF(A9="","",IF(B9="","Falta fecha recepción",IF(E9="","Falta identificación",IF(G9="","Falta cantidad",IF(N9="","Falta estado",IF(N9="Incidencia","Atender incidencia",IF(AND(N9="Devuelta",OR(J9="",K9="",M9="",R9&lt;&gt;0)),"Revisar cierre",IF(AND(N9&lt;&gt;"Devuelta",OR(J9&lt;&gt;"",K9&lt;&gt;"",M9&lt;&gt;"")),"Revisar estado/devolución",IF(AND(N9&lt;&gt;"Devuelta",H9=""),"Falta ubicación",IF(AND(N9&lt;&gt;"Devuelta",O9=""),"Falta responsable",IF(AND(N9&lt;&gt;"Devuelta",Q9&gt;'Parámetros'!$B$4),"Custodia prolongada","")))))))))))</f>
        <v/>
      </c>
    </row>
    <row r="10">
      <c r="A10" s="18" t="inlineStr">
        <is>
          <t>FIC-LL-2026-005</t>
        </is>
      </c>
      <c r="B10" s="32" t="n">
        <v>46263</v>
      </c>
      <c r="C10" s="33" t="n">
        <v>0.3263888888888889</v>
      </c>
      <c r="D10" s="21" t="inlineStr">
        <is>
          <t>Unidad ficticia Encino-05</t>
        </is>
      </c>
      <c r="E10" s="18" t="inlineStr">
        <is>
          <t>ID-FICTICIO-005</t>
        </is>
      </c>
      <c r="F10" s="18" t="inlineStr">
        <is>
          <t>Principal</t>
        </is>
      </c>
      <c r="G10" s="22" t="n">
        <v>1</v>
      </c>
      <c r="H10" s="21" t="inlineStr">
        <is>
          <t>Gabinete ficticio A-03</t>
        </is>
      </c>
      <c r="I10" s="21" t="inlineStr">
        <is>
          <t>Fabio Ejemplo (persona ficticia)</t>
        </is>
      </c>
      <c r="J10" s="21" t="n"/>
      <c r="K10" s="32" t="n"/>
      <c r="L10" s="33" t="n"/>
      <c r="M10" s="22" t="n"/>
      <c r="N10" s="18" t="inlineStr">
        <is>
          <t>En custodia</t>
        </is>
      </c>
      <c r="O10" s="21" t="inlineStr">
        <is>
          <t>Gabriela Muestra (persona ficticia)</t>
        </is>
      </c>
      <c r="P10" s="21" t="inlineStr">
        <is>
          <t>Ejemplo preparado para mostrar custodia prolongada.</t>
        </is>
      </c>
      <c r="Q10" s="23">
        <f>IF(OR(A10="",B10=""),"",IFERROR(IF(AND(N10="Devuelta",K10&lt;&gt;""),MAX(0,K10-B10),MAX(0,TODAY()-B10)),""))</f>
        <v/>
      </c>
      <c r="R10" s="23">
        <f>IF(OR(A10="",G10=""),"",IFERROR(MAX(0,G10-IF(M10="",0,M10)),""))</f>
        <v/>
      </c>
      <c r="S10" s="24">
        <f>IF(A10="","",IF(B10="","Falta fecha recepción",IF(E10="","Falta identificación",IF(G10="","Falta cantidad",IF(N10="","Falta estado",IF(N10="Incidencia","Atender incidencia",IF(AND(N10="Devuelta",OR(J10="",K10="",M10="",R10&lt;&gt;0)),"Revisar cierre",IF(AND(N10&lt;&gt;"Devuelta",OR(J10&lt;&gt;"",K10&lt;&gt;"",M10&lt;&gt;"")),"Revisar estado/devolución",IF(AND(N10&lt;&gt;"Devuelta",H10=""),"Falta ubicación",IF(AND(N10&lt;&gt;"Devuelta",O10=""),"Falta responsable",IF(AND(N10&lt;&gt;"Devuelta",Q10&gt;'Parámetros'!$B$4),"Custodia prolongada","")))))))))))</f>
        <v/>
      </c>
    </row>
    <row r="11">
      <c r="A11" s="18" t="inlineStr">
        <is>
          <t>FIC-LL-2026-006</t>
        </is>
      </c>
      <c r="B11" s="32" t="n">
        <v>46268</v>
      </c>
      <c r="C11" s="33" t="n">
        <v>0.5</v>
      </c>
      <c r="D11" s="21" t="inlineStr">
        <is>
          <t>Unidad ficticia Faro-06</t>
        </is>
      </c>
      <c r="E11" s="18" t="inlineStr">
        <is>
          <t>ID-FICTICIO-006</t>
        </is>
      </c>
      <c r="F11" s="18" t="inlineStr">
        <is>
          <t>Repuesto</t>
        </is>
      </c>
      <c r="G11" s="22" t="n">
        <v>1</v>
      </c>
      <c r="H11" s="21" t="inlineStr">
        <is>
          <t>Entregada</t>
        </is>
      </c>
      <c r="I11" s="21" t="inlineStr">
        <is>
          <t>Hugo Ejemplo (persona ficticia)</t>
        </is>
      </c>
      <c r="J11" s="21" t="inlineStr">
        <is>
          <t>Retiro Lago-06 (persona ficticia)</t>
        </is>
      </c>
      <c r="K11" s="32" t="n">
        <v>46270</v>
      </c>
      <c r="L11" s="33" t="n">
        <v>0.71875</v>
      </c>
      <c r="M11" s="22" t="n">
        <v>1</v>
      </c>
      <c r="N11" s="18" t="inlineStr">
        <is>
          <t>Devuelta</t>
        </is>
      </c>
      <c r="O11" s="21" t="n"/>
      <c r="P11" s="21" t="inlineStr">
        <is>
          <t>Devolución ficticia sin pendientes.</t>
        </is>
      </c>
      <c r="Q11" s="25">
        <f>IF(OR(A11="",B11=""),"",IFERROR(IF(AND(N11="Devuelta",K11&lt;&gt;""),MAX(0,K11-B11),MAX(0,TODAY()-B11)),""))</f>
        <v/>
      </c>
      <c r="R11" s="25">
        <f>IF(OR(A11="",G11=""),"",IFERROR(MAX(0,G11-IF(M11="",0,M11)),""))</f>
        <v/>
      </c>
      <c r="S11" s="26">
        <f>IF(A11="","",IF(B11="","Falta fecha recepción",IF(E11="","Falta identificación",IF(G11="","Falta cantidad",IF(N11="","Falta estado",IF(N11="Incidencia","Atender incidencia",IF(AND(N11="Devuelta",OR(J11="",K11="",M11="",R11&lt;&gt;0)),"Revisar cierre",IF(AND(N11&lt;&gt;"Devuelta",OR(J11&lt;&gt;"",K11&lt;&gt;"",M11&lt;&gt;"")),"Revisar estado/devolución",IF(AND(N11&lt;&gt;"Devuelta",H11=""),"Falta ubicación",IF(AND(N11&lt;&gt;"Devuelta",O11=""),"Falta responsable",IF(AND(N11&lt;&gt;"Devuelta",Q11&gt;'Parámetros'!$B$4),"Custodia prolongada","")))))))))))</f>
        <v/>
      </c>
    </row>
    <row r="12">
      <c r="A12" s="18" t="inlineStr">
        <is>
          <t>FIC-LL-2026-007</t>
        </is>
      </c>
      <c r="B12" s="32" t="n">
        <v>46275</v>
      </c>
      <c r="C12" s="33" t="n">
        <v>0.3611111111111111</v>
      </c>
      <c r="D12" s="21" t="inlineStr">
        <is>
          <t>Unidad ficticia Granada-07</t>
        </is>
      </c>
      <c r="E12" s="18" t="inlineStr">
        <is>
          <t>ID-FICTICIO-007</t>
        </is>
      </c>
      <c r="F12" s="18" t="inlineStr">
        <is>
          <t>Control inteligente</t>
        </is>
      </c>
      <c r="G12" s="22" t="n">
        <v>1</v>
      </c>
      <c r="H12" s="21" t="inlineStr">
        <is>
          <t>Gabinete ficticio B-01</t>
        </is>
      </c>
      <c r="I12" s="21" t="inlineStr">
        <is>
          <t>Iris Muestra (persona ficticia)</t>
        </is>
      </c>
      <c r="J12" s="21" t="n"/>
      <c r="K12" s="32" t="n"/>
      <c r="L12" s="33" t="n"/>
      <c r="M12" s="22" t="n"/>
      <c r="N12" s="18" t="inlineStr">
        <is>
          <t>En custodia</t>
        </is>
      </c>
      <c r="O12" s="21" t="inlineStr">
        <is>
          <t>Jorge Ejemplo (persona ficticia)</t>
        </is>
      </c>
      <c r="P12" s="21" t="inlineStr">
        <is>
          <t>Recepción del día, completamente ficticia.</t>
        </is>
      </c>
      <c r="Q12" s="23">
        <f>IF(OR(A12="",B12=""),"",IFERROR(IF(AND(N12="Devuelta",K12&lt;&gt;""),MAX(0,K12-B12),MAX(0,TODAY()-B12)),""))</f>
        <v/>
      </c>
      <c r="R12" s="23">
        <f>IF(OR(A12="",G12=""),"",IFERROR(MAX(0,G12-IF(M12="",0,M12)),""))</f>
        <v/>
      </c>
      <c r="S12" s="24">
        <f>IF(A12="","",IF(B12="","Falta fecha recepción",IF(E12="","Falta identificación",IF(G12="","Falta cantidad",IF(N12="","Falta estado",IF(N12="Incidencia","Atender incidencia",IF(AND(N12="Devuelta",OR(J12="",K12="",M12="",R12&lt;&gt;0)),"Revisar cierre",IF(AND(N12&lt;&gt;"Devuelta",OR(J12&lt;&gt;"",K12&lt;&gt;"",M12&lt;&gt;"")),"Revisar estado/devolución",IF(AND(N12&lt;&gt;"Devuelta",H12=""),"Falta ubicación",IF(AND(N12&lt;&gt;"Devuelta",O12=""),"Falta responsable",IF(AND(N12&lt;&gt;"Devuelta",Q12&gt;'Parámetros'!$B$4),"Custodia prolongada","")))))))))))</f>
        <v/>
      </c>
    </row>
    <row r="13">
      <c r="A13" s="18" t="inlineStr">
        <is>
          <t>FIC-LL-2026-008</t>
        </is>
      </c>
      <c r="B13" s="32" t="n">
        <v>46273</v>
      </c>
      <c r="C13" s="33" t="n">
        <v>0.5590277777777778</v>
      </c>
      <c r="D13" s="21" t="inlineStr">
        <is>
          <t>Unidad ficticia Horizonte-08</t>
        </is>
      </c>
      <c r="E13" s="18" t="inlineStr">
        <is>
          <t>ID-FICTICIO-008</t>
        </is>
      </c>
      <c r="F13" s="18" t="inlineStr">
        <is>
          <t>Principal</t>
        </is>
      </c>
      <c r="G13" s="22" t="n">
        <v>2</v>
      </c>
      <c r="H13" s="21" t="inlineStr">
        <is>
          <t>Área ficticia de lavado</t>
        </is>
      </c>
      <c r="I13" s="21" t="inlineStr">
        <is>
          <t>Karla Ejemplo (persona ficticia)</t>
        </is>
      </c>
      <c r="J13" s="21" t="n"/>
      <c r="K13" s="32" t="n"/>
      <c r="L13" s="33" t="n"/>
      <c r="M13" s="22" t="n"/>
      <c r="N13" s="18" t="inlineStr">
        <is>
          <t>Prestada internamente</t>
        </is>
      </c>
      <c r="O13" s="21" t="inlineStr">
        <is>
          <t>Luis Muestra (persona ficticia)</t>
        </is>
      </c>
      <c r="P13" s="21" t="inlineStr">
        <is>
          <t>Dos llaves bajo responsabilidad interna ficticia.</t>
        </is>
      </c>
      <c r="Q13" s="25">
        <f>IF(OR(A13="",B13=""),"",IFERROR(IF(AND(N13="Devuelta",K13&lt;&gt;""),MAX(0,K13-B13),MAX(0,TODAY()-B13)),""))</f>
        <v/>
      </c>
      <c r="R13" s="25">
        <f>IF(OR(A13="",G13=""),"",IFERROR(MAX(0,G13-IF(M13="",0,M13)),""))</f>
        <v/>
      </c>
      <c r="S13" s="26">
        <f>IF(A13="","",IF(B13="","Falta fecha recepción",IF(E13="","Falta identificación",IF(G13="","Falta cantidad",IF(N13="","Falta estado",IF(N13="Incidencia","Atender incidencia",IF(AND(N13="Devuelta",OR(J13="",K13="",M13="",R13&lt;&gt;0)),"Revisar cierre",IF(AND(N13&lt;&gt;"Devuelta",OR(J13&lt;&gt;"",K13&lt;&gt;"",M13&lt;&gt;"")),"Revisar estado/devolución",IF(AND(N13&lt;&gt;"Devuelta",H13=""),"Falta ubicación",IF(AND(N13&lt;&gt;"Devuelta",O13=""),"Falta responsable",IF(AND(N13&lt;&gt;"Devuelta",Q13&gt;'Parámetros'!$B$4),"Custodia prolongada","")))))))))))</f>
        <v/>
      </c>
    </row>
    <row r="14">
      <c r="A14" s="18" t="inlineStr">
        <is>
          <t>FIC-LL-2026-009</t>
        </is>
      </c>
      <c r="B14" s="32" t="n">
        <v>46269</v>
      </c>
      <c r="C14" s="33" t="n">
        <v>0.40625</v>
      </c>
      <c r="D14" s="21" t="inlineStr">
        <is>
          <t>Unidad ficticia Índigo-09</t>
        </is>
      </c>
      <c r="E14" s="18" t="inlineStr">
        <is>
          <t>ID-FICTICIO-009</t>
        </is>
      </c>
      <c r="F14" s="18" t="inlineStr">
        <is>
          <t>Principal</t>
        </is>
      </c>
      <c r="G14" s="22" t="n">
        <v>1</v>
      </c>
      <c r="H14" s="21" t="inlineStr">
        <is>
          <t>Entregada</t>
        </is>
      </c>
      <c r="I14" s="21" t="inlineStr">
        <is>
          <t>Mónica Ejemplo (persona ficticia)</t>
        </is>
      </c>
      <c r="J14" s="21" t="inlineStr">
        <is>
          <t>Retiro Prisma-09 (persona ficticia)</t>
        </is>
      </c>
      <c r="K14" s="32" t="n">
        <v>46272</v>
      </c>
      <c r="L14" s="33" t="n">
        <v>0.6284722222222222</v>
      </c>
      <c r="M14" s="22" t="n">
        <v>1</v>
      </c>
      <c r="N14" s="18" t="inlineStr">
        <is>
          <t>Devuelta</t>
        </is>
      </c>
      <c r="O14" s="21" t="n"/>
      <c r="P14" s="21" t="inlineStr">
        <is>
          <t>Registro ficticio cerrado.</t>
        </is>
      </c>
      <c r="Q14" s="23">
        <f>IF(OR(A14="",B14=""),"",IFERROR(IF(AND(N14="Devuelta",K14&lt;&gt;""),MAX(0,K14-B14),MAX(0,TODAY()-B14)),""))</f>
        <v/>
      </c>
      <c r="R14" s="23">
        <f>IF(OR(A14="",G14=""),"",IFERROR(MAX(0,G14-IF(M14="",0,M14)),""))</f>
        <v/>
      </c>
      <c r="S14" s="24">
        <f>IF(A14="","",IF(B14="","Falta fecha recepción",IF(E14="","Falta identificación",IF(G14="","Falta cantidad",IF(N14="","Falta estado",IF(N14="Incidencia","Atender incidencia",IF(AND(N14="Devuelta",OR(J14="",K14="",M14="",R14&lt;&gt;0)),"Revisar cierre",IF(AND(N14&lt;&gt;"Devuelta",OR(J14&lt;&gt;"",K14&lt;&gt;"",M14&lt;&gt;"")),"Revisar estado/devolución",IF(AND(N14&lt;&gt;"Devuelta",H14=""),"Falta ubicación",IF(AND(N14&lt;&gt;"Devuelta",O14=""),"Falta responsable",IF(AND(N14&lt;&gt;"Devuelta",Q14&gt;'Parámetros'!$B$4),"Custodia prolongada","")))))))))))</f>
        <v/>
      </c>
    </row>
    <row r="15">
      <c r="A15" s="18" t="inlineStr">
        <is>
          <t>FIC-LL-2026-010</t>
        </is>
      </c>
      <c r="B15" s="32" t="n">
        <v>46274</v>
      </c>
      <c r="C15" s="33" t="n">
        <v>0.5902777777777778</v>
      </c>
      <c r="D15" s="21" t="inlineStr">
        <is>
          <t>Unidad ficticia Jade-10</t>
        </is>
      </c>
      <c r="E15" s="18" t="inlineStr">
        <is>
          <t>ID-FICTICIO-010</t>
        </is>
      </c>
      <c r="F15" s="18" t="inlineStr">
        <is>
          <t>Repuesto</t>
        </is>
      </c>
      <c r="G15" s="22" t="n">
        <v>1</v>
      </c>
      <c r="H15" s="21" t="n"/>
      <c r="I15" s="21" t="inlineStr">
        <is>
          <t>Nora Muestra (persona ficticia)</t>
        </is>
      </c>
      <c r="J15" s="21" t="n"/>
      <c r="K15" s="32" t="n"/>
      <c r="L15" s="33" t="n"/>
      <c r="M15" s="22" t="n"/>
      <c r="N15" s="18" t="inlineStr">
        <is>
          <t>En custodia</t>
        </is>
      </c>
      <c r="O15" s="21" t="inlineStr">
        <is>
          <t>Óscar Ejemplo (persona ficticia)</t>
        </is>
      </c>
      <c r="P15" s="21" t="inlineStr">
        <is>
          <t>Ejemplo ficticio pendiente de asignar ubicación.</t>
        </is>
      </c>
      <c r="Q15" s="25">
        <f>IF(OR(A15="",B15=""),"",IFERROR(IF(AND(N15="Devuelta",K15&lt;&gt;""),MAX(0,K15-B15),MAX(0,TODAY()-B15)),""))</f>
        <v/>
      </c>
      <c r="R15" s="25">
        <f>IF(OR(A15="",G15=""),"",IFERROR(MAX(0,G15-IF(M15="",0,M15)),""))</f>
        <v/>
      </c>
      <c r="S15" s="26">
        <f>IF(A15="","",IF(B15="","Falta fecha recepción",IF(E15="","Falta identificación",IF(G15="","Falta cantidad",IF(N15="","Falta estado",IF(N15="Incidencia","Atender incidencia",IF(AND(N15="Devuelta",OR(J15="",K15="",M15="",R15&lt;&gt;0)),"Revisar cierre",IF(AND(N15&lt;&gt;"Devuelta",OR(J15&lt;&gt;"",K15&lt;&gt;"",M15&lt;&gt;"")),"Revisar estado/devolución",IF(AND(N15&lt;&gt;"Devuelta",H15=""),"Falta ubicación",IF(AND(N15&lt;&gt;"Devuelta",O15=""),"Falta responsable",IF(AND(N15&lt;&gt;"Devuelta",Q15&gt;'Parámetros'!$B$4),"Custodia prolongada","")))))))))))</f>
        <v/>
      </c>
    </row>
    <row r="16">
      <c r="A16" s="18" t="n"/>
      <c r="B16" s="32" t="n"/>
      <c r="C16" s="33" t="n"/>
      <c r="D16" s="21" t="n"/>
      <c r="E16" s="18" t="n"/>
      <c r="F16" s="18" t="n"/>
      <c r="G16" s="22" t="n"/>
      <c r="H16" s="21" t="n"/>
      <c r="I16" s="21" t="n"/>
      <c r="J16" s="21" t="n"/>
      <c r="K16" s="32" t="n"/>
      <c r="L16" s="33" t="n"/>
      <c r="M16" s="22" t="n"/>
      <c r="N16" s="18" t="n"/>
      <c r="O16" s="21" t="n"/>
      <c r="P16" s="21" t="n"/>
      <c r="Q16" s="23">
        <f>IF(OR(A16="",B16=""),"",IFERROR(IF(AND(N16="Devuelta",K16&lt;&gt;""),MAX(0,K16-B16),MAX(0,TODAY()-B16)),""))</f>
        <v/>
      </c>
      <c r="R16" s="23">
        <f>IF(OR(A16="",G16=""),"",IFERROR(MAX(0,G16-IF(M16="",0,M16)),""))</f>
        <v/>
      </c>
      <c r="S16" s="24">
        <f>IF(A16="","",IF(B16="","Falta fecha recepción",IF(E16="","Falta identificación",IF(G16="","Falta cantidad",IF(N16="","Falta estado",IF(N16="Incidencia","Atender incidencia",IF(AND(N16="Devuelta",OR(J16="",K16="",M16="",R16&lt;&gt;0)),"Revisar cierre",IF(AND(N16&lt;&gt;"Devuelta",OR(J16&lt;&gt;"",K16&lt;&gt;"",M16&lt;&gt;"")),"Revisar estado/devolución",IF(AND(N16&lt;&gt;"Devuelta",H16=""),"Falta ubicación",IF(AND(N16&lt;&gt;"Devuelta",O16=""),"Falta responsable",IF(AND(N16&lt;&gt;"Devuelta",Q16&gt;'Parámetros'!$B$4),"Custodia prolongada","")))))))))))</f>
        <v/>
      </c>
    </row>
    <row r="17">
      <c r="A17" s="18" t="n"/>
      <c r="B17" s="32" t="n"/>
      <c r="C17" s="33" t="n"/>
      <c r="D17" s="21" t="n"/>
      <c r="E17" s="18" t="n"/>
      <c r="F17" s="18" t="n"/>
      <c r="G17" s="22" t="n"/>
      <c r="H17" s="21" t="n"/>
      <c r="I17" s="21" t="n"/>
      <c r="J17" s="21" t="n"/>
      <c r="K17" s="32" t="n"/>
      <c r="L17" s="33" t="n"/>
      <c r="M17" s="22" t="n"/>
      <c r="N17" s="18" t="n"/>
      <c r="O17" s="21" t="n"/>
      <c r="P17" s="21" t="n"/>
      <c r="Q17" s="25">
        <f>IF(OR(A17="",B17=""),"",IFERROR(IF(AND(N17="Devuelta",K17&lt;&gt;""),MAX(0,K17-B17),MAX(0,TODAY()-B17)),""))</f>
        <v/>
      </c>
      <c r="R17" s="25">
        <f>IF(OR(A17="",G17=""),"",IFERROR(MAX(0,G17-IF(M17="",0,M17)),""))</f>
        <v/>
      </c>
      <c r="S17" s="26">
        <f>IF(A17="","",IF(B17="","Falta fecha recepción",IF(E17="","Falta identificación",IF(G17="","Falta cantidad",IF(N17="","Falta estado",IF(N17="Incidencia","Atender incidencia",IF(AND(N17="Devuelta",OR(J17="",K17="",M17="",R17&lt;&gt;0)),"Revisar cierre",IF(AND(N17&lt;&gt;"Devuelta",OR(J17&lt;&gt;"",K17&lt;&gt;"",M17&lt;&gt;"")),"Revisar estado/devolución",IF(AND(N17&lt;&gt;"Devuelta",H17=""),"Falta ubicación",IF(AND(N17&lt;&gt;"Devuelta",O17=""),"Falta responsable",IF(AND(N17&lt;&gt;"Devuelta",Q17&gt;'Parámetros'!$B$4),"Custodia prolongada","")))))))))))</f>
        <v/>
      </c>
    </row>
    <row r="18">
      <c r="A18" s="18" t="n"/>
      <c r="B18" s="32" t="n"/>
      <c r="C18" s="33" t="n"/>
      <c r="D18" s="21" t="n"/>
      <c r="E18" s="18" t="n"/>
      <c r="F18" s="18" t="n"/>
      <c r="G18" s="22" t="n"/>
      <c r="H18" s="21" t="n"/>
      <c r="I18" s="21" t="n"/>
      <c r="J18" s="21" t="n"/>
      <c r="K18" s="32" t="n"/>
      <c r="L18" s="33" t="n"/>
      <c r="M18" s="22" t="n"/>
      <c r="N18" s="18" t="n"/>
      <c r="O18" s="21" t="n"/>
      <c r="P18" s="21" t="n"/>
      <c r="Q18" s="23">
        <f>IF(OR(A18="",B18=""),"",IFERROR(IF(AND(N18="Devuelta",K18&lt;&gt;""),MAX(0,K18-B18),MAX(0,TODAY()-B18)),""))</f>
        <v/>
      </c>
      <c r="R18" s="23">
        <f>IF(OR(A18="",G18=""),"",IFERROR(MAX(0,G18-IF(M18="",0,M18)),""))</f>
        <v/>
      </c>
      <c r="S18" s="24">
        <f>IF(A18="","",IF(B18="","Falta fecha recepción",IF(E18="","Falta identificación",IF(G18="","Falta cantidad",IF(N18="","Falta estado",IF(N18="Incidencia","Atender incidencia",IF(AND(N18="Devuelta",OR(J18="",K18="",M18="",R18&lt;&gt;0)),"Revisar cierre",IF(AND(N18&lt;&gt;"Devuelta",OR(J18&lt;&gt;"",K18&lt;&gt;"",M18&lt;&gt;"")),"Revisar estado/devolución",IF(AND(N18&lt;&gt;"Devuelta",H18=""),"Falta ubicación",IF(AND(N18&lt;&gt;"Devuelta",O18=""),"Falta responsable",IF(AND(N18&lt;&gt;"Devuelta",Q18&gt;'Parámetros'!$B$4),"Custodia prolongada","")))))))))))</f>
        <v/>
      </c>
    </row>
    <row r="19">
      <c r="A19" s="18" t="n"/>
      <c r="B19" s="32" t="n"/>
      <c r="C19" s="33" t="n"/>
      <c r="D19" s="21" t="n"/>
      <c r="E19" s="18" t="n"/>
      <c r="F19" s="18" t="n"/>
      <c r="G19" s="22" t="n"/>
      <c r="H19" s="21" t="n"/>
      <c r="I19" s="21" t="n"/>
      <c r="J19" s="21" t="n"/>
      <c r="K19" s="32" t="n"/>
      <c r="L19" s="33" t="n"/>
      <c r="M19" s="22" t="n"/>
      <c r="N19" s="18" t="n"/>
      <c r="O19" s="21" t="n"/>
      <c r="P19" s="21" t="n"/>
      <c r="Q19" s="25">
        <f>IF(OR(A19="",B19=""),"",IFERROR(IF(AND(N19="Devuelta",K19&lt;&gt;""),MAX(0,K19-B19),MAX(0,TODAY()-B19)),""))</f>
        <v/>
      </c>
      <c r="R19" s="25">
        <f>IF(OR(A19="",G19=""),"",IFERROR(MAX(0,G19-IF(M19="",0,M19)),""))</f>
        <v/>
      </c>
      <c r="S19" s="26">
        <f>IF(A19="","",IF(B19="","Falta fecha recepción",IF(E19="","Falta identificación",IF(G19="","Falta cantidad",IF(N19="","Falta estado",IF(N19="Incidencia","Atender incidencia",IF(AND(N19="Devuelta",OR(J19="",K19="",M19="",R19&lt;&gt;0)),"Revisar cierre",IF(AND(N19&lt;&gt;"Devuelta",OR(J19&lt;&gt;"",K19&lt;&gt;"",M19&lt;&gt;"")),"Revisar estado/devolución",IF(AND(N19&lt;&gt;"Devuelta",H19=""),"Falta ubicación",IF(AND(N19&lt;&gt;"Devuelta",O19=""),"Falta responsable",IF(AND(N19&lt;&gt;"Devuelta",Q19&gt;'Parámetros'!$B$4),"Custodia prolongada","")))))))))))</f>
        <v/>
      </c>
    </row>
    <row r="20">
      <c r="A20" s="18" t="n"/>
      <c r="B20" s="32" t="n"/>
      <c r="C20" s="33" t="n"/>
      <c r="D20" s="21" t="n"/>
      <c r="E20" s="18" t="n"/>
      <c r="F20" s="18" t="n"/>
      <c r="G20" s="22" t="n"/>
      <c r="H20" s="21" t="n"/>
      <c r="I20" s="21" t="n"/>
      <c r="J20" s="21" t="n"/>
      <c r="K20" s="32" t="n"/>
      <c r="L20" s="33" t="n"/>
      <c r="M20" s="22" t="n"/>
      <c r="N20" s="18" t="n"/>
      <c r="O20" s="21" t="n"/>
      <c r="P20" s="21" t="n"/>
      <c r="Q20" s="23">
        <f>IF(OR(A20="",B20=""),"",IFERROR(IF(AND(N20="Devuelta",K20&lt;&gt;""),MAX(0,K20-B20),MAX(0,TODAY()-B20)),""))</f>
        <v/>
      </c>
      <c r="R20" s="23">
        <f>IF(OR(A20="",G20=""),"",IFERROR(MAX(0,G20-IF(M20="",0,M20)),""))</f>
        <v/>
      </c>
      <c r="S20" s="24">
        <f>IF(A20="","",IF(B20="","Falta fecha recepción",IF(E20="","Falta identificación",IF(G20="","Falta cantidad",IF(N20="","Falta estado",IF(N20="Incidencia","Atender incidencia",IF(AND(N20="Devuelta",OR(J20="",K20="",M20="",R20&lt;&gt;0)),"Revisar cierre",IF(AND(N20&lt;&gt;"Devuelta",OR(J20&lt;&gt;"",K20&lt;&gt;"",M20&lt;&gt;"")),"Revisar estado/devolución",IF(AND(N20&lt;&gt;"Devuelta",H20=""),"Falta ubicación",IF(AND(N20&lt;&gt;"Devuelta",O20=""),"Falta responsable",IF(AND(N20&lt;&gt;"Devuelta",Q20&gt;'Parámetros'!$B$4),"Custodia prolongada","")))))))))))</f>
        <v/>
      </c>
    </row>
    <row r="21">
      <c r="A21" s="18" t="n"/>
      <c r="B21" s="32" t="n"/>
      <c r="C21" s="33" t="n"/>
      <c r="D21" s="21" t="n"/>
      <c r="E21" s="18" t="n"/>
      <c r="F21" s="18" t="n"/>
      <c r="G21" s="22" t="n"/>
      <c r="H21" s="21" t="n"/>
      <c r="I21" s="21" t="n"/>
      <c r="J21" s="21" t="n"/>
      <c r="K21" s="32" t="n"/>
      <c r="L21" s="33" t="n"/>
      <c r="M21" s="22" t="n"/>
      <c r="N21" s="18" t="n"/>
      <c r="O21" s="21" t="n"/>
      <c r="P21" s="21" t="n"/>
      <c r="Q21" s="25">
        <f>IF(OR(A21="",B21=""),"",IFERROR(IF(AND(N21="Devuelta",K21&lt;&gt;""),MAX(0,K21-B21),MAX(0,TODAY()-B21)),""))</f>
        <v/>
      </c>
      <c r="R21" s="25">
        <f>IF(OR(A21="",G21=""),"",IFERROR(MAX(0,G21-IF(M21="",0,M21)),""))</f>
        <v/>
      </c>
      <c r="S21" s="26">
        <f>IF(A21="","",IF(B21="","Falta fecha recepción",IF(E21="","Falta identificación",IF(G21="","Falta cantidad",IF(N21="","Falta estado",IF(N21="Incidencia","Atender incidencia",IF(AND(N21="Devuelta",OR(J21="",K21="",M21="",R21&lt;&gt;0)),"Revisar cierre",IF(AND(N21&lt;&gt;"Devuelta",OR(J21&lt;&gt;"",K21&lt;&gt;"",M21&lt;&gt;"")),"Revisar estado/devolución",IF(AND(N21&lt;&gt;"Devuelta",H21=""),"Falta ubicación",IF(AND(N21&lt;&gt;"Devuelta",O21=""),"Falta responsable",IF(AND(N21&lt;&gt;"Devuelta",Q21&gt;'Parámetros'!$B$4),"Custodia prolongada","")))))))))))</f>
        <v/>
      </c>
    </row>
    <row r="22">
      <c r="A22" s="18" t="n"/>
      <c r="B22" s="32" t="n"/>
      <c r="C22" s="33" t="n"/>
      <c r="D22" s="21" t="n"/>
      <c r="E22" s="18" t="n"/>
      <c r="F22" s="18" t="n"/>
      <c r="G22" s="22" t="n"/>
      <c r="H22" s="21" t="n"/>
      <c r="I22" s="21" t="n"/>
      <c r="J22" s="21" t="n"/>
      <c r="K22" s="32" t="n"/>
      <c r="L22" s="33" t="n"/>
      <c r="M22" s="22" t="n"/>
      <c r="N22" s="18" t="n"/>
      <c r="O22" s="21" t="n"/>
      <c r="P22" s="21" t="n"/>
      <c r="Q22" s="23">
        <f>IF(OR(A22="",B22=""),"",IFERROR(IF(AND(N22="Devuelta",K22&lt;&gt;""),MAX(0,K22-B22),MAX(0,TODAY()-B22)),""))</f>
        <v/>
      </c>
      <c r="R22" s="23">
        <f>IF(OR(A22="",G22=""),"",IFERROR(MAX(0,G22-IF(M22="",0,M22)),""))</f>
        <v/>
      </c>
      <c r="S22" s="24">
        <f>IF(A22="","",IF(B22="","Falta fecha recepción",IF(E22="","Falta identificación",IF(G22="","Falta cantidad",IF(N22="","Falta estado",IF(N22="Incidencia","Atender incidencia",IF(AND(N22="Devuelta",OR(J22="",K22="",M22="",R22&lt;&gt;0)),"Revisar cierre",IF(AND(N22&lt;&gt;"Devuelta",OR(J22&lt;&gt;"",K22&lt;&gt;"",M22&lt;&gt;"")),"Revisar estado/devolución",IF(AND(N22&lt;&gt;"Devuelta",H22=""),"Falta ubicación",IF(AND(N22&lt;&gt;"Devuelta",O22=""),"Falta responsable",IF(AND(N22&lt;&gt;"Devuelta",Q22&gt;'Parámetros'!$B$4),"Custodia prolongada","")))))))))))</f>
        <v/>
      </c>
    </row>
    <row r="23">
      <c r="A23" s="18" t="n"/>
      <c r="B23" s="32" t="n"/>
      <c r="C23" s="33" t="n"/>
      <c r="D23" s="21" t="n"/>
      <c r="E23" s="18" t="n"/>
      <c r="F23" s="18" t="n"/>
      <c r="G23" s="22" t="n"/>
      <c r="H23" s="21" t="n"/>
      <c r="I23" s="21" t="n"/>
      <c r="J23" s="21" t="n"/>
      <c r="K23" s="32" t="n"/>
      <c r="L23" s="33" t="n"/>
      <c r="M23" s="22" t="n"/>
      <c r="N23" s="18" t="n"/>
      <c r="O23" s="21" t="n"/>
      <c r="P23" s="21" t="n"/>
      <c r="Q23" s="25">
        <f>IF(OR(A23="",B23=""),"",IFERROR(IF(AND(N23="Devuelta",K23&lt;&gt;""),MAX(0,K23-B23),MAX(0,TODAY()-B23)),""))</f>
        <v/>
      </c>
      <c r="R23" s="25">
        <f>IF(OR(A23="",G23=""),"",IFERROR(MAX(0,G23-IF(M23="",0,M23)),""))</f>
        <v/>
      </c>
      <c r="S23" s="26">
        <f>IF(A23="","",IF(B23="","Falta fecha recepción",IF(E23="","Falta identificación",IF(G23="","Falta cantidad",IF(N23="","Falta estado",IF(N23="Incidencia","Atender incidencia",IF(AND(N23="Devuelta",OR(J23="",K23="",M23="",R23&lt;&gt;0)),"Revisar cierre",IF(AND(N23&lt;&gt;"Devuelta",OR(J23&lt;&gt;"",K23&lt;&gt;"",M23&lt;&gt;"")),"Revisar estado/devolución",IF(AND(N23&lt;&gt;"Devuelta",H23=""),"Falta ubicación",IF(AND(N23&lt;&gt;"Devuelta",O23=""),"Falta responsable",IF(AND(N23&lt;&gt;"Devuelta",Q23&gt;'Parámetros'!$B$4),"Custodia prolongada","")))))))))))</f>
        <v/>
      </c>
    </row>
    <row r="24">
      <c r="A24" s="18" t="n"/>
      <c r="B24" s="32" t="n"/>
      <c r="C24" s="33" t="n"/>
      <c r="D24" s="21" t="n"/>
      <c r="E24" s="18" t="n"/>
      <c r="F24" s="18" t="n"/>
      <c r="G24" s="22" t="n"/>
      <c r="H24" s="21" t="n"/>
      <c r="I24" s="21" t="n"/>
      <c r="J24" s="21" t="n"/>
      <c r="K24" s="32" t="n"/>
      <c r="L24" s="33" t="n"/>
      <c r="M24" s="22" t="n"/>
      <c r="N24" s="18" t="n"/>
      <c r="O24" s="21" t="n"/>
      <c r="P24" s="21" t="n"/>
      <c r="Q24" s="23">
        <f>IF(OR(A24="",B24=""),"",IFERROR(IF(AND(N24="Devuelta",K24&lt;&gt;""),MAX(0,K24-B24),MAX(0,TODAY()-B24)),""))</f>
        <v/>
      </c>
      <c r="R24" s="23">
        <f>IF(OR(A24="",G24=""),"",IFERROR(MAX(0,G24-IF(M24="",0,M24)),""))</f>
        <v/>
      </c>
      <c r="S24" s="24">
        <f>IF(A24="","",IF(B24="","Falta fecha recepción",IF(E24="","Falta identificación",IF(G24="","Falta cantidad",IF(N24="","Falta estado",IF(N24="Incidencia","Atender incidencia",IF(AND(N24="Devuelta",OR(J24="",K24="",M24="",R24&lt;&gt;0)),"Revisar cierre",IF(AND(N24&lt;&gt;"Devuelta",OR(J24&lt;&gt;"",K24&lt;&gt;"",M24&lt;&gt;"")),"Revisar estado/devolución",IF(AND(N24&lt;&gt;"Devuelta",H24=""),"Falta ubicación",IF(AND(N24&lt;&gt;"Devuelta",O24=""),"Falta responsable",IF(AND(N24&lt;&gt;"Devuelta",Q24&gt;'Parámetros'!$B$4),"Custodia prolongada","")))))))))))</f>
        <v/>
      </c>
    </row>
    <row r="25">
      <c r="A25" s="18" t="n"/>
      <c r="B25" s="32" t="n"/>
      <c r="C25" s="33" t="n"/>
      <c r="D25" s="21" t="n"/>
      <c r="E25" s="18" t="n"/>
      <c r="F25" s="18" t="n"/>
      <c r="G25" s="22" t="n"/>
      <c r="H25" s="21" t="n"/>
      <c r="I25" s="21" t="n"/>
      <c r="J25" s="21" t="n"/>
      <c r="K25" s="32" t="n"/>
      <c r="L25" s="33" t="n"/>
      <c r="M25" s="22" t="n"/>
      <c r="N25" s="18" t="n"/>
      <c r="O25" s="21" t="n"/>
      <c r="P25" s="21" t="n"/>
      <c r="Q25" s="25">
        <f>IF(OR(A25="",B25=""),"",IFERROR(IF(AND(N25="Devuelta",K25&lt;&gt;""),MAX(0,K25-B25),MAX(0,TODAY()-B25)),""))</f>
        <v/>
      </c>
      <c r="R25" s="25">
        <f>IF(OR(A25="",G25=""),"",IFERROR(MAX(0,G25-IF(M25="",0,M25)),""))</f>
        <v/>
      </c>
      <c r="S25" s="26">
        <f>IF(A25="","",IF(B25="","Falta fecha recepción",IF(E25="","Falta identificación",IF(G25="","Falta cantidad",IF(N25="","Falta estado",IF(N25="Incidencia","Atender incidencia",IF(AND(N25="Devuelta",OR(J25="",K25="",M25="",R25&lt;&gt;0)),"Revisar cierre",IF(AND(N25&lt;&gt;"Devuelta",OR(J25&lt;&gt;"",K25&lt;&gt;"",M25&lt;&gt;"")),"Revisar estado/devolución",IF(AND(N25&lt;&gt;"Devuelta",H25=""),"Falta ubicación",IF(AND(N25&lt;&gt;"Devuelta",O25=""),"Falta responsable",IF(AND(N25&lt;&gt;"Devuelta",Q25&gt;'Parámetros'!$B$4),"Custodia prolongada","")))))))))))</f>
        <v/>
      </c>
    </row>
    <row r="26">
      <c r="A26" s="18" t="n"/>
      <c r="B26" s="32" t="n"/>
      <c r="C26" s="33" t="n"/>
      <c r="D26" s="21" t="n"/>
      <c r="E26" s="18" t="n"/>
      <c r="F26" s="18" t="n"/>
      <c r="G26" s="22" t="n"/>
      <c r="H26" s="21" t="n"/>
      <c r="I26" s="21" t="n"/>
      <c r="J26" s="21" t="n"/>
      <c r="K26" s="32" t="n"/>
      <c r="L26" s="33" t="n"/>
      <c r="M26" s="22" t="n"/>
      <c r="N26" s="18" t="n"/>
      <c r="O26" s="21" t="n"/>
      <c r="P26" s="21" t="n"/>
      <c r="Q26" s="23">
        <f>IF(OR(A26="",B26=""),"",IFERROR(IF(AND(N26="Devuelta",K26&lt;&gt;""),MAX(0,K26-B26),MAX(0,TODAY()-B26)),""))</f>
        <v/>
      </c>
      <c r="R26" s="23">
        <f>IF(OR(A26="",G26=""),"",IFERROR(MAX(0,G26-IF(M26="",0,M26)),""))</f>
        <v/>
      </c>
      <c r="S26" s="24">
        <f>IF(A26="","",IF(B26="","Falta fecha recepción",IF(E26="","Falta identificación",IF(G26="","Falta cantidad",IF(N26="","Falta estado",IF(N26="Incidencia","Atender incidencia",IF(AND(N26="Devuelta",OR(J26="",K26="",M26="",R26&lt;&gt;0)),"Revisar cierre",IF(AND(N26&lt;&gt;"Devuelta",OR(J26&lt;&gt;"",K26&lt;&gt;"",M26&lt;&gt;"")),"Revisar estado/devolución",IF(AND(N26&lt;&gt;"Devuelta",H26=""),"Falta ubicación",IF(AND(N26&lt;&gt;"Devuelta",O26=""),"Falta responsable",IF(AND(N26&lt;&gt;"Devuelta",Q26&gt;'Parámetros'!$B$4),"Custodia prolongada","")))))))))))</f>
        <v/>
      </c>
    </row>
    <row r="27">
      <c r="A27" s="18" t="n"/>
      <c r="B27" s="32" t="n"/>
      <c r="C27" s="33" t="n"/>
      <c r="D27" s="21" t="n"/>
      <c r="E27" s="18" t="n"/>
      <c r="F27" s="18" t="n"/>
      <c r="G27" s="22" t="n"/>
      <c r="H27" s="21" t="n"/>
      <c r="I27" s="21" t="n"/>
      <c r="J27" s="21" t="n"/>
      <c r="K27" s="32" t="n"/>
      <c r="L27" s="33" t="n"/>
      <c r="M27" s="22" t="n"/>
      <c r="N27" s="18" t="n"/>
      <c r="O27" s="21" t="n"/>
      <c r="P27" s="21" t="n"/>
      <c r="Q27" s="25">
        <f>IF(OR(A27="",B27=""),"",IFERROR(IF(AND(N27="Devuelta",K27&lt;&gt;""),MAX(0,K27-B27),MAX(0,TODAY()-B27)),""))</f>
        <v/>
      </c>
      <c r="R27" s="25">
        <f>IF(OR(A27="",G27=""),"",IFERROR(MAX(0,G27-IF(M27="",0,M27)),""))</f>
        <v/>
      </c>
      <c r="S27" s="26">
        <f>IF(A27="","",IF(B27="","Falta fecha recepción",IF(E27="","Falta identificación",IF(G27="","Falta cantidad",IF(N27="","Falta estado",IF(N27="Incidencia","Atender incidencia",IF(AND(N27="Devuelta",OR(J27="",K27="",M27="",R27&lt;&gt;0)),"Revisar cierre",IF(AND(N27&lt;&gt;"Devuelta",OR(J27&lt;&gt;"",K27&lt;&gt;"",M27&lt;&gt;"")),"Revisar estado/devolución",IF(AND(N27&lt;&gt;"Devuelta",H27=""),"Falta ubicación",IF(AND(N27&lt;&gt;"Devuelta",O27=""),"Falta responsable",IF(AND(N27&lt;&gt;"Devuelta",Q27&gt;'Parámetros'!$B$4),"Custodia prolongada","")))))))))))</f>
        <v/>
      </c>
    </row>
    <row r="28">
      <c r="A28" s="18" t="n"/>
      <c r="B28" s="32" t="n"/>
      <c r="C28" s="33" t="n"/>
      <c r="D28" s="21" t="n"/>
      <c r="E28" s="18" t="n"/>
      <c r="F28" s="18" t="n"/>
      <c r="G28" s="22" t="n"/>
      <c r="H28" s="21" t="n"/>
      <c r="I28" s="21" t="n"/>
      <c r="J28" s="21" t="n"/>
      <c r="K28" s="32" t="n"/>
      <c r="L28" s="33" t="n"/>
      <c r="M28" s="22" t="n"/>
      <c r="N28" s="18" t="n"/>
      <c r="O28" s="21" t="n"/>
      <c r="P28" s="21" t="n"/>
      <c r="Q28" s="23">
        <f>IF(OR(A28="",B28=""),"",IFERROR(IF(AND(N28="Devuelta",K28&lt;&gt;""),MAX(0,K28-B28),MAX(0,TODAY()-B28)),""))</f>
        <v/>
      </c>
      <c r="R28" s="23">
        <f>IF(OR(A28="",G28=""),"",IFERROR(MAX(0,G28-IF(M28="",0,M28)),""))</f>
        <v/>
      </c>
      <c r="S28" s="24">
        <f>IF(A28="","",IF(B28="","Falta fecha recepción",IF(E28="","Falta identificación",IF(G28="","Falta cantidad",IF(N28="","Falta estado",IF(N28="Incidencia","Atender incidencia",IF(AND(N28="Devuelta",OR(J28="",K28="",M28="",R28&lt;&gt;0)),"Revisar cierre",IF(AND(N28&lt;&gt;"Devuelta",OR(J28&lt;&gt;"",K28&lt;&gt;"",M28&lt;&gt;"")),"Revisar estado/devolución",IF(AND(N28&lt;&gt;"Devuelta",H28=""),"Falta ubicación",IF(AND(N28&lt;&gt;"Devuelta",O28=""),"Falta responsable",IF(AND(N28&lt;&gt;"Devuelta",Q28&gt;'Parámetros'!$B$4),"Custodia prolongada","")))))))))))</f>
        <v/>
      </c>
    </row>
    <row r="29">
      <c r="A29" s="18" t="n"/>
      <c r="B29" s="32" t="n"/>
      <c r="C29" s="33" t="n"/>
      <c r="D29" s="21" t="n"/>
      <c r="E29" s="18" t="n"/>
      <c r="F29" s="18" t="n"/>
      <c r="G29" s="22" t="n"/>
      <c r="H29" s="21" t="n"/>
      <c r="I29" s="21" t="n"/>
      <c r="J29" s="21" t="n"/>
      <c r="K29" s="32" t="n"/>
      <c r="L29" s="33" t="n"/>
      <c r="M29" s="22" t="n"/>
      <c r="N29" s="18" t="n"/>
      <c r="O29" s="21" t="n"/>
      <c r="P29" s="21" t="n"/>
      <c r="Q29" s="25">
        <f>IF(OR(A29="",B29=""),"",IFERROR(IF(AND(N29="Devuelta",K29&lt;&gt;""),MAX(0,K29-B29),MAX(0,TODAY()-B29)),""))</f>
        <v/>
      </c>
      <c r="R29" s="25">
        <f>IF(OR(A29="",G29=""),"",IFERROR(MAX(0,G29-IF(M29="",0,M29)),""))</f>
        <v/>
      </c>
      <c r="S29" s="26">
        <f>IF(A29="","",IF(B29="","Falta fecha recepción",IF(E29="","Falta identificación",IF(G29="","Falta cantidad",IF(N29="","Falta estado",IF(N29="Incidencia","Atender incidencia",IF(AND(N29="Devuelta",OR(J29="",K29="",M29="",R29&lt;&gt;0)),"Revisar cierre",IF(AND(N29&lt;&gt;"Devuelta",OR(J29&lt;&gt;"",K29&lt;&gt;"",M29&lt;&gt;"")),"Revisar estado/devolución",IF(AND(N29&lt;&gt;"Devuelta",H29=""),"Falta ubicación",IF(AND(N29&lt;&gt;"Devuelta",O29=""),"Falta responsable",IF(AND(N29&lt;&gt;"Devuelta",Q29&gt;'Parámetros'!$B$4),"Custodia prolongada","")))))))))))</f>
        <v/>
      </c>
    </row>
    <row r="30">
      <c r="A30" s="18" t="n"/>
      <c r="B30" s="32" t="n"/>
      <c r="C30" s="33" t="n"/>
      <c r="D30" s="21" t="n"/>
      <c r="E30" s="18" t="n"/>
      <c r="F30" s="18" t="n"/>
      <c r="G30" s="22" t="n"/>
      <c r="H30" s="21" t="n"/>
      <c r="I30" s="21" t="n"/>
      <c r="J30" s="21" t="n"/>
      <c r="K30" s="32" t="n"/>
      <c r="L30" s="33" t="n"/>
      <c r="M30" s="22" t="n"/>
      <c r="N30" s="18" t="n"/>
      <c r="O30" s="21" t="n"/>
      <c r="P30" s="21" t="n"/>
      <c r="Q30" s="23">
        <f>IF(OR(A30="",B30=""),"",IFERROR(IF(AND(N30="Devuelta",K30&lt;&gt;""),MAX(0,K30-B30),MAX(0,TODAY()-B30)),""))</f>
        <v/>
      </c>
      <c r="R30" s="23">
        <f>IF(OR(A30="",G30=""),"",IFERROR(MAX(0,G30-IF(M30="",0,M30)),""))</f>
        <v/>
      </c>
      <c r="S30" s="24">
        <f>IF(A30="","",IF(B30="","Falta fecha recepción",IF(E30="","Falta identificación",IF(G30="","Falta cantidad",IF(N30="","Falta estado",IF(N30="Incidencia","Atender incidencia",IF(AND(N30="Devuelta",OR(J30="",K30="",M30="",R30&lt;&gt;0)),"Revisar cierre",IF(AND(N30&lt;&gt;"Devuelta",OR(J30&lt;&gt;"",K30&lt;&gt;"",M30&lt;&gt;"")),"Revisar estado/devolución",IF(AND(N30&lt;&gt;"Devuelta",H30=""),"Falta ubicación",IF(AND(N30&lt;&gt;"Devuelta",O30=""),"Falta responsable",IF(AND(N30&lt;&gt;"Devuelta",Q30&gt;'Parámetros'!$B$4),"Custodia prolongada","")))))))))))</f>
        <v/>
      </c>
    </row>
    <row r="31">
      <c r="A31" s="18" t="n"/>
      <c r="B31" s="32" t="n"/>
      <c r="C31" s="33" t="n"/>
      <c r="D31" s="21" t="n"/>
      <c r="E31" s="18" t="n"/>
      <c r="F31" s="18" t="n"/>
      <c r="G31" s="22" t="n"/>
      <c r="H31" s="21" t="n"/>
      <c r="I31" s="21" t="n"/>
      <c r="J31" s="21" t="n"/>
      <c r="K31" s="32" t="n"/>
      <c r="L31" s="33" t="n"/>
      <c r="M31" s="22" t="n"/>
      <c r="N31" s="18" t="n"/>
      <c r="O31" s="21" t="n"/>
      <c r="P31" s="21" t="n"/>
      <c r="Q31" s="25">
        <f>IF(OR(A31="",B31=""),"",IFERROR(IF(AND(N31="Devuelta",K31&lt;&gt;""),MAX(0,K31-B31),MAX(0,TODAY()-B31)),""))</f>
        <v/>
      </c>
      <c r="R31" s="25">
        <f>IF(OR(A31="",G31=""),"",IFERROR(MAX(0,G31-IF(M31="",0,M31)),""))</f>
        <v/>
      </c>
      <c r="S31" s="26">
        <f>IF(A31="","",IF(B31="","Falta fecha recepción",IF(E31="","Falta identificación",IF(G31="","Falta cantidad",IF(N31="","Falta estado",IF(N31="Incidencia","Atender incidencia",IF(AND(N31="Devuelta",OR(J31="",K31="",M31="",R31&lt;&gt;0)),"Revisar cierre",IF(AND(N31&lt;&gt;"Devuelta",OR(J31&lt;&gt;"",K31&lt;&gt;"",M31&lt;&gt;"")),"Revisar estado/devolución",IF(AND(N31&lt;&gt;"Devuelta",H31=""),"Falta ubicación",IF(AND(N31&lt;&gt;"Devuelta",O31=""),"Falta responsable",IF(AND(N31&lt;&gt;"Devuelta",Q31&gt;'Parámetros'!$B$4),"Custodia prolongada","")))))))))))</f>
        <v/>
      </c>
    </row>
    <row r="32">
      <c r="A32" s="18" t="n"/>
      <c r="B32" s="32" t="n"/>
      <c r="C32" s="33" t="n"/>
      <c r="D32" s="21" t="n"/>
      <c r="E32" s="18" t="n"/>
      <c r="F32" s="18" t="n"/>
      <c r="G32" s="22" t="n"/>
      <c r="H32" s="21" t="n"/>
      <c r="I32" s="21" t="n"/>
      <c r="J32" s="21" t="n"/>
      <c r="K32" s="32" t="n"/>
      <c r="L32" s="33" t="n"/>
      <c r="M32" s="22" t="n"/>
      <c r="N32" s="18" t="n"/>
      <c r="O32" s="21" t="n"/>
      <c r="P32" s="21" t="n"/>
      <c r="Q32" s="23">
        <f>IF(OR(A32="",B32=""),"",IFERROR(IF(AND(N32="Devuelta",K32&lt;&gt;""),MAX(0,K32-B32),MAX(0,TODAY()-B32)),""))</f>
        <v/>
      </c>
      <c r="R32" s="23">
        <f>IF(OR(A32="",G32=""),"",IFERROR(MAX(0,G32-IF(M32="",0,M32)),""))</f>
        <v/>
      </c>
      <c r="S32" s="24">
        <f>IF(A32="","",IF(B32="","Falta fecha recepción",IF(E32="","Falta identificación",IF(G32="","Falta cantidad",IF(N32="","Falta estado",IF(N32="Incidencia","Atender incidencia",IF(AND(N32="Devuelta",OR(J32="",K32="",M32="",R32&lt;&gt;0)),"Revisar cierre",IF(AND(N32&lt;&gt;"Devuelta",OR(J32&lt;&gt;"",K32&lt;&gt;"",M32&lt;&gt;"")),"Revisar estado/devolución",IF(AND(N32&lt;&gt;"Devuelta",H32=""),"Falta ubicación",IF(AND(N32&lt;&gt;"Devuelta",O32=""),"Falta responsable",IF(AND(N32&lt;&gt;"Devuelta",Q32&gt;'Parámetros'!$B$4),"Custodia prolongada","")))))))))))</f>
        <v/>
      </c>
    </row>
    <row r="33">
      <c r="A33" s="18" t="n"/>
      <c r="B33" s="32" t="n"/>
      <c r="C33" s="33" t="n"/>
      <c r="D33" s="21" t="n"/>
      <c r="E33" s="18" t="n"/>
      <c r="F33" s="18" t="n"/>
      <c r="G33" s="22" t="n"/>
      <c r="H33" s="21" t="n"/>
      <c r="I33" s="21" t="n"/>
      <c r="J33" s="21" t="n"/>
      <c r="K33" s="32" t="n"/>
      <c r="L33" s="33" t="n"/>
      <c r="M33" s="22" t="n"/>
      <c r="N33" s="18" t="n"/>
      <c r="O33" s="21" t="n"/>
      <c r="P33" s="21" t="n"/>
      <c r="Q33" s="25">
        <f>IF(OR(A33="",B33=""),"",IFERROR(IF(AND(N33="Devuelta",K33&lt;&gt;""),MAX(0,K33-B33),MAX(0,TODAY()-B33)),""))</f>
        <v/>
      </c>
      <c r="R33" s="25">
        <f>IF(OR(A33="",G33=""),"",IFERROR(MAX(0,G33-IF(M33="",0,M33)),""))</f>
        <v/>
      </c>
      <c r="S33" s="26">
        <f>IF(A33="","",IF(B33="","Falta fecha recepción",IF(E33="","Falta identificación",IF(G33="","Falta cantidad",IF(N33="","Falta estado",IF(N33="Incidencia","Atender incidencia",IF(AND(N33="Devuelta",OR(J33="",K33="",M33="",R33&lt;&gt;0)),"Revisar cierre",IF(AND(N33&lt;&gt;"Devuelta",OR(J33&lt;&gt;"",K33&lt;&gt;"",M33&lt;&gt;"")),"Revisar estado/devolución",IF(AND(N33&lt;&gt;"Devuelta",H33=""),"Falta ubicación",IF(AND(N33&lt;&gt;"Devuelta",O33=""),"Falta responsable",IF(AND(N33&lt;&gt;"Devuelta",Q33&gt;'Parámetros'!$B$4),"Custodia prolongada","")))))))))))</f>
        <v/>
      </c>
    </row>
    <row r="34">
      <c r="A34" s="18" t="n"/>
      <c r="B34" s="32" t="n"/>
      <c r="C34" s="33" t="n"/>
      <c r="D34" s="21" t="n"/>
      <c r="E34" s="18" t="n"/>
      <c r="F34" s="18" t="n"/>
      <c r="G34" s="22" t="n"/>
      <c r="H34" s="21" t="n"/>
      <c r="I34" s="21" t="n"/>
      <c r="J34" s="21" t="n"/>
      <c r="K34" s="32" t="n"/>
      <c r="L34" s="33" t="n"/>
      <c r="M34" s="22" t="n"/>
      <c r="N34" s="18" t="n"/>
      <c r="O34" s="21" t="n"/>
      <c r="P34" s="21" t="n"/>
      <c r="Q34" s="23">
        <f>IF(OR(A34="",B34=""),"",IFERROR(IF(AND(N34="Devuelta",K34&lt;&gt;""),MAX(0,K34-B34),MAX(0,TODAY()-B34)),""))</f>
        <v/>
      </c>
      <c r="R34" s="23">
        <f>IF(OR(A34="",G34=""),"",IFERROR(MAX(0,G34-IF(M34="",0,M34)),""))</f>
        <v/>
      </c>
      <c r="S34" s="24">
        <f>IF(A34="","",IF(B34="","Falta fecha recepción",IF(E34="","Falta identificación",IF(G34="","Falta cantidad",IF(N34="","Falta estado",IF(N34="Incidencia","Atender incidencia",IF(AND(N34="Devuelta",OR(J34="",K34="",M34="",R34&lt;&gt;0)),"Revisar cierre",IF(AND(N34&lt;&gt;"Devuelta",OR(J34&lt;&gt;"",K34&lt;&gt;"",M34&lt;&gt;"")),"Revisar estado/devolución",IF(AND(N34&lt;&gt;"Devuelta",H34=""),"Falta ubicación",IF(AND(N34&lt;&gt;"Devuelta",O34=""),"Falta responsable",IF(AND(N34&lt;&gt;"Devuelta",Q34&gt;'Parámetros'!$B$4),"Custodia prolongada","")))))))))))</f>
        <v/>
      </c>
    </row>
    <row r="35">
      <c r="A35" s="18" t="n"/>
      <c r="B35" s="32" t="n"/>
      <c r="C35" s="33" t="n"/>
      <c r="D35" s="21" t="n"/>
      <c r="E35" s="18" t="n"/>
      <c r="F35" s="18" t="n"/>
      <c r="G35" s="22" t="n"/>
      <c r="H35" s="21" t="n"/>
      <c r="I35" s="21" t="n"/>
      <c r="J35" s="21" t="n"/>
      <c r="K35" s="32" t="n"/>
      <c r="L35" s="33" t="n"/>
      <c r="M35" s="22" t="n"/>
      <c r="N35" s="18" t="n"/>
      <c r="O35" s="21" t="n"/>
      <c r="P35" s="21" t="n"/>
      <c r="Q35" s="25">
        <f>IF(OR(A35="",B35=""),"",IFERROR(IF(AND(N35="Devuelta",K35&lt;&gt;""),MAX(0,K35-B35),MAX(0,TODAY()-B35)),""))</f>
        <v/>
      </c>
      <c r="R35" s="25">
        <f>IF(OR(A35="",G35=""),"",IFERROR(MAX(0,G35-IF(M35="",0,M35)),""))</f>
        <v/>
      </c>
      <c r="S35" s="26">
        <f>IF(A35="","",IF(B35="","Falta fecha recepción",IF(E35="","Falta identificación",IF(G35="","Falta cantidad",IF(N35="","Falta estado",IF(N35="Incidencia","Atender incidencia",IF(AND(N35="Devuelta",OR(J35="",K35="",M35="",R35&lt;&gt;0)),"Revisar cierre",IF(AND(N35&lt;&gt;"Devuelta",OR(J35&lt;&gt;"",K35&lt;&gt;"",M35&lt;&gt;"")),"Revisar estado/devolución",IF(AND(N35&lt;&gt;"Devuelta",H35=""),"Falta ubicación",IF(AND(N35&lt;&gt;"Devuelta",O35=""),"Falta responsable",IF(AND(N35&lt;&gt;"Devuelta",Q35&gt;'Parámetros'!$B$4),"Custodia prolongada","")))))))))))</f>
        <v/>
      </c>
    </row>
    <row r="36">
      <c r="A36" s="18" t="n"/>
      <c r="B36" s="32" t="n"/>
      <c r="C36" s="33" t="n"/>
      <c r="D36" s="21" t="n"/>
      <c r="E36" s="18" t="n"/>
      <c r="F36" s="18" t="n"/>
      <c r="G36" s="22" t="n"/>
      <c r="H36" s="21" t="n"/>
      <c r="I36" s="21" t="n"/>
      <c r="J36" s="21" t="n"/>
      <c r="K36" s="32" t="n"/>
      <c r="L36" s="33" t="n"/>
      <c r="M36" s="22" t="n"/>
      <c r="N36" s="18" t="n"/>
      <c r="O36" s="21" t="n"/>
      <c r="P36" s="21" t="n"/>
      <c r="Q36" s="23">
        <f>IF(OR(A36="",B36=""),"",IFERROR(IF(AND(N36="Devuelta",K36&lt;&gt;""),MAX(0,K36-B36),MAX(0,TODAY()-B36)),""))</f>
        <v/>
      </c>
      <c r="R36" s="23">
        <f>IF(OR(A36="",G36=""),"",IFERROR(MAX(0,G36-IF(M36="",0,M36)),""))</f>
        <v/>
      </c>
      <c r="S36" s="24">
        <f>IF(A36="","",IF(B36="","Falta fecha recepción",IF(E36="","Falta identificación",IF(G36="","Falta cantidad",IF(N36="","Falta estado",IF(N36="Incidencia","Atender incidencia",IF(AND(N36="Devuelta",OR(J36="",K36="",M36="",R36&lt;&gt;0)),"Revisar cierre",IF(AND(N36&lt;&gt;"Devuelta",OR(J36&lt;&gt;"",K36&lt;&gt;"",M36&lt;&gt;"")),"Revisar estado/devolución",IF(AND(N36&lt;&gt;"Devuelta",H36=""),"Falta ubicación",IF(AND(N36&lt;&gt;"Devuelta",O36=""),"Falta responsable",IF(AND(N36&lt;&gt;"Devuelta",Q36&gt;'Parámetros'!$B$4),"Custodia prolongada","")))))))))))</f>
        <v/>
      </c>
    </row>
    <row r="37">
      <c r="A37" s="18" t="n"/>
      <c r="B37" s="32" t="n"/>
      <c r="C37" s="33" t="n"/>
      <c r="D37" s="21" t="n"/>
      <c r="E37" s="18" t="n"/>
      <c r="F37" s="18" t="n"/>
      <c r="G37" s="22" t="n"/>
      <c r="H37" s="21" t="n"/>
      <c r="I37" s="21" t="n"/>
      <c r="J37" s="21" t="n"/>
      <c r="K37" s="32" t="n"/>
      <c r="L37" s="33" t="n"/>
      <c r="M37" s="22" t="n"/>
      <c r="N37" s="18" t="n"/>
      <c r="O37" s="21" t="n"/>
      <c r="P37" s="21" t="n"/>
      <c r="Q37" s="25">
        <f>IF(OR(A37="",B37=""),"",IFERROR(IF(AND(N37="Devuelta",K37&lt;&gt;""),MAX(0,K37-B37),MAX(0,TODAY()-B37)),""))</f>
        <v/>
      </c>
      <c r="R37" s="25">
        <f>IF(OR(A37="",G37=""),"",IFERROR(MAX(0,G37-IF(M37="",0,M37)),""))</f>
        <v/>
      </c>
      <c r="S37" s="26">
        <f>IF(A37="","",IF(B37="","Falta fecha recepción",IF(E37="","Falta identificación",IF(G37="","Falta cantidad",IF(N37="","Falta estado",IF(N37="Incidencia","Atender incidencia",IF(AND(N37="Devuelta",OR(J37="",K37="",M37="",R37&lt;&gt;0)),"Revisar cierre",IF(AND(N37&lt;&gt;"Devuelta",OR(J37&lt;&gt;"",K37&lt;&gt;"",M37&lt;&gt;"")),"Revisar estado/devolución",IF(AND(N37&lt;&gt;"Devuelta",H37=""),"Falta ubicación",IF(AND(N37&lt;&gt;"Devuelta",O37=""),"Falta responsable",IF(AND(N37&lt;&gt;"Devuelta",Q37&gt;'Parámetros'!$B$4),"Custodia prolongada","")))))))))))</f>
        <v/>
      </c>
    </row>
    <row r="38">
      <c r="A38" s="18" t="n"/>
      <c r="B38" s="32" t="n"/>
      <c r="C38" s="33" t="n"/>
      <c r="D38" s="21" t="n"/>
      <c r="E38" s="18" t="n"/>
      <c r="F38" s="18" t="n"/>
      <c r="G38" s="22" t="n"/>
      <c r="H38" s="21" t="n"/>
      <c r="I38" s="21" t="n"/>
      <c r="J38" s="21" t="n"/>
      <c r="K38" s="32" t="n"/>
      <c r="L38" s="33" t="n"/>
      <c r="M38" s="22" t="n"/>
      <c r="N38" s="18" t="n"/>
      <c r="O38" s="21" t="n"/>
      <c r="P38" s="21" t="n"/>
      <c r="Q38" s="23">
        <f>IF(OR(A38="",B38=""),"",IFERROR(IF(AND(N38="Devuelta",K38&lt;&gt;""),MAX(0,K38-B38),MAX(0,TODAY()-B38)),""))</f>
        <v/>
      </c>
      <c r="R38" s="23">
        <f>IF(OR(A38="",G38=""),"",IFERROR(MAX(0,G38-IF(M38="",0,M38)),""))</f>
        <v/>
      </c>
      <c r="S38" s="24">
        <f>IF(A38="","",IF(B38="","Falta fecha recepción",IF(E38="","Falta identificación",IF(G38="","Falta cantidad",IF(N38="","Falta estado",IF(N38="Incidencia","Atender incidencia",IF(AND(N38="Devuelta",OR(J38="",K38="",M38="",R38&lt;&gt;0)),"Revisar cierre",IF(AND(N38&lt;&gt;"Devuelta",OR(J38&lt;&gt;"",K38&lt;&gt;"",M38&lt;&gt;"")),"Revisar estado/devolución",IF(AND(N38&lt;&gt;"Devuelta",H38=""),"Falta ubicación",IF(AND(N38&lt;&gt;"Devuelta",O38=""),"Falta responsable",IF(AND(N38&lt;&gt;"Devuelta",Q38&gt;'Parámetros'!$B$4),"Custodia prolongada","")))))))))))</f>
        <v/>
      </c>
    </row>
    <row r="39">
      <c r="A39" s="18" t="n"/>
      <c r="B39" s="32" t="n"/>
      <c r="C39" s="33" t="n"/>
      <c r="D39" s="21" t="n"/>
      <c r="E39" s="18" t="n"/>
      <c r="F39" s="18" t="n"/>
      <c r="G39" s="22" t="n"/>
      <c r="H39" s="21" t="n"/>
      <c r="I39" s="21" t="n"/>
      <c r="J39" s="21" t="n"/>
      <c r="K39" s="32" t="n"/>
      <c r="L39" s="33" t="n"/>
      <c r="M39" s="22" t="n"/>
      <c r="N39" s="18" t="n"/>
      <c r="O39" s="21" t="n"/>
      <c r="P39" s="21" t="n"/>
      <c r="Q39" s="25">
        <f>IF(OR(A39="",B39=""),"",IFERROR(IF(AND(N39="Devuelta",K39&lt;&gt;""),MAX(0,K39-B39),MAX(0,TODAY()-B39)),""))</f>
        <v/>
      </c>
      <c r="R39" s="25">
        <f>IF(OR(A39="",G39=""),"",IFERROR(MAX(0,G39-IF(M39="",0,M39)),""))</f>
        <v/>
      </c>
      <c r="S39" s="26">
        <f>IF(A39="","",IF(B39="","Falta fecha recepción",IF(E39="","Falta identificación",IF(G39="","Falta cantidad",IF(N39="","Falta estado",IF(N39="Incidencia","Atender incidencia",IF(AND(N39="Devuelta",OR(J39="",K39="",M39="",R39&lt;&gt;0)),"Revisar cierre",IF(AND(N39&lt;&gt;"Devuelta",OR(J39&lt;&gt;"",K39&lt;&gt;"",M39&lt;&gt;"")),"Revisar estado/devolución",IF(AND(N39&lt;&gt;"Devuelta",H39=""),"Falta ubicación",IF(AND(N39&lt;&gt;"Devuelta",O39=""),"Falta responsable",IF(AND(N39&lt;&gt;"Devuelta",Q39&gt;'Parámetros'!$B$4),"Custodia prolongada","")))))))))))</f>
        <v/>
      </c>
    </row>
    <row r="40">
      <c r="A40" s="18" t="n"/>
      <c r="B40" s="32" t="n"/>
      <c r="C40" s="33" t="n"/>
      <c r="D40" s="21" t="n"/>
      <c r="E40" s="18" t="n"/>
      <c r="F40" s="18" t="n"/>
      <c r="G40" s="22" t="n"/>
      <c r="H40" s="21" t="n"/>
      <c r="I40" s="21" t="n"/>
      <c r="J40" s="21" t="n"/>
      <c r="K40" s="32" t="n"/>
      <c r="L40" s="33" t="n"/>
      <c r="M40" s="22" t="n"/>
      <c r="N40" s="18" t="n"/>
      <c r="O40" s="21" t="n"/>
      <c r="P40" s="21" t="n"/>
      <c r="Q40" s="23">
        <f>IF(OR(A40="",B40=""),"",IFERROR(IF(AND(N40="Devuelta",K40&lt;&gt;""),MAX(0,K40-B40),MAX(0,TODAY()-B40)),""))</f>
        <v/>
      </c>
      <c r="R40" s="23">
        <f>IF(OR(A40="",G40=""),"",IFERROR(MAX(0,G40-IF(M40="",0,M40)),""))</f>
        <v/>
      </c>
      <c r="S40" s="24">
        <f>IF(A40="","",IF(B40="","Falta fecha recepción",IF(E40="","Falta identificación",IF(G40="","Falta cantidad",IF(N40="","Falta estado",IF(N40="Incidencia","Atender incidencia",IF(AND(N40="Devuelta",OR(J40="",K40="",M40="",R40&lt;&gt;0)),"Revisar cierre",IF(AND(N40&lt;&gt;"Devuelta",OR(J40&lt;&gt;"",K40&lt;&gt;"",M40&lt;&gt;"")),"Revisar estado/devolución",IF(AND(N40&lt;&gt;"Devuelta",H40=""),"Falta ubicación",IF(AND(N40&lt;&gt;"Devuelta",O40=""),"Falta responsable",IF(AND(N40&lt;&gt;"Devuelta",Q40&gt;'Parámetros'!$B$4),"Custodia prolongada","")))))))))))</f>
        <v/>
      </c>
    </row>
    <row r="41">
      <c r="A41" s="18" t="n"/>
      <c r="B41" s="32" t="n"/>
      <c r="C41" s="33" t="n"/>
      <c r="D41" s="21" t="n"/>
      <c r="E41" s="18" t="n"/>
      <c r="F41" s="18" t="n"/>
      <c r="G41" s="22" t="n"/>
      <c r="H41" s="21" t="n"/>
      <c r="I41" s="21" t="n"/>
      <c r="J41" s="21" t="n"/>
      <c r="K41" s="32" t="n"/>
      <c r="L41" s="33" t="n"/>
      <c r="M41" s="22" t="n"/>
      <c r="N41" s="18" t="n"/>
      <c r="O41" s="21" t="n"/>
      <c r="P41" s="21" t="n"/>
      <c r="Q41" s="25">
        <f>IF(OR(A41="",B41=""),"",IFERROR(IF(AND(N41="Devuelta",K41&lt;&gt;""),MAX(0,K41-B41),MAX(0,TODAY()-B41)),""))</f>
        <v/>
      </c>
      <c r="R41" s="25">
        <f>IF(OR(A41="",G41=""),"",IFERROR(MAX(0,G41-IF(M41="",0,M41)),""))</f>
        <v/>
      </c>
      <c r="S41" s="26">
        <f>IF(A41="","",IF(B41="","Falta fecha recepción",IF(E41="","Falta identificación",IF(G41="","Falta cantidad",IF(N41="","Falta estado",IF(N41="Incidencia","Atender incidencia",IF(AND(N41="Devuelta",OR(J41="",K41="",M41="",R41&lt;&gt;0)),"Revisar cierre",IF(AND(N41&lt;&gt;"Devuelta",OR(J41&lt;&gt;"",K41&lt;&gt;"",M41&lt;&gt;"")),"Revisar estado/devolución",IF(AND(N41&lt;&gt;"Devuelta",H41=""),"Falta ubicación",IF(AND(N41&lt;&gt;"Devuelta",O41=""),"Falta responsable",IF(AND(N41&lt;&gt;"Devuelta",Q41&gt;'Parámetros'!$B$4),"Custodia prolongada","")))))))))))</f>
        <v/>
      </c>
    </row>
    <row r="42">
      <c r="A42" s="18" t="n"/>
      <c r="B42" s="32" t="n"/>
      <c r="C42" s="33" t="n"/>
      <c r="D42" s="21" t="n"/>
      <c r="E42" s="18" t="n"/>
      <c r="F42" s="18" t="n"/>
      <c r="G42" s="22" t="n"/>
      <c r="H42" s="21" t="n"/>
      <c r="I42" s="21" t="n"/>
      <c r="J42" s="21" t="n"/>
      <c r="K42" s="32" t="n"/>
      <c r="L42" s="33" t="n"/>
      <c r="M42" s="22" t="n"/>
      <c r="N42" s="18" t="n"/>
      <c r="O42" s="21" t="n"/>
      <c r="P42" s="21" t="n"/>
      <c r="Q42" s="23">
        <f>IF(OR(A42="",B42=""),"",IFERROR(IF(AND(N42="Devuelta",K42&lt;&gt;""),MAX(0,K42-B42),MAX(0,TODAY()-B42)),""))</f>
        <v/>
      </c>
      <c r="R42" s="23">
        <f>IF(OR(A42="",G42=""),"",IFERROR(MAX(0,G42-IF(M42="",0,M42)),""))</f>
        <v/>
      </c>
      <c r="S42" s="24">
        <f>IF(A42="","",IF(B42="","Falta fecha recepción",IF(E42="","Falta identificación",IF(G42="","Falta cantidad",IF(N42="","Falta estado",IF(N42="Incidencia","Atender incidencia",IF(AND(N42="Devuelta",OR(J42="",K42="",M42="",R42&lt;&gt;0)),"Revisar cierre",IF(AND(N42&lt;&gt;"Devuelta",OR(J42&lt;&gt;"",K42&lt;&gt;"",M42&lt;&gt;"")),"Revisar estado/devolución",IF(AND(N42&lt;&gt;"Devuelta",H42=""),"Falta ubicación",IF(AND(N42&lt;&gt;"Devuelta",O42=""),"Falta responsable",IF(AND(N42&lt;&gt;"Devuelta",Q42&gt;'Parámetros'!$B$4),"Custodia prolongada","")))))))))))</f>
        <v/>
      </c>
    </row>
    <row r="43">
      <c r="A43" s="18" t="n"/>
      <c r="B43" s="32" t="n"/>
      <c r="C43" s="33" t="n"/>
      <c r="D43" s="21" t="n"/>
      <c r="E43" s="18" t="n"/>
      <c r="F43" s="18" t="n"/>
      <c r="G43" s="22" t="n"/>
      <c r="H43" s="21" t="n"/>
      <c r="I43" s="21" t="n"/>
      <c r="J43" s="21" t="n"/>
      <c r="K43" s="32" t="n"/>
      <c r="L43" s="33" t="n"/>
      <c r="M43" s="22" t="n"/>
      <c r="N43" s="18" t="n"/>
      <c r="O43" s="21" t="n"/>
      <c r="P43" s="21" t="n"/>
      <c r="Q43" s="25">
        <f>IF(OR(A43="",B43=""),"",IFERROR(IF(AND(N43="Devuelta",K43&lt;&gt;""),MAX(0,K43-B43),MAX(0,TODAY()-B43)),""))</f>
        <v/>
      </c>
      <c r="R43" s="25">
        <f>IF(OR(A43="",G43=""),"",IFERROR(MAX(0,G43-IF(M43="",0,M43)),""))</f>
        <v/>
      </c>
      <c r="S43" s="26">
        <f>IF(A43="","",IF(B43="","Falta fecha recepción",IF(E43="","Falta identificación",IF(G43="","Falta cantidad",IF(N43="","Falta estado",IF(N43="Incidencia","Atender incidencia",IF(AND(N43="Devuelta",OR(J43="",K43="",M43="",R43&lt;&gt;0)),"Revisar cierre",IF(AND(N43&lt;&gt;"Devuelta",OR(J43&lt;&gt;"",K43&lt;&gt;"",M43&lt;&gt;"")),"Revisar estado/devolución",IF(AND(N43&lt;&gt;"Devuelta",H43=""),"Falta ubicación",IF(AND(N43&lt;&gt;"Devuelta",O43=""),"Falta responsable",IF(AND(N43&lt;&gt;"Devuelta",Q43&gt;'Parámetros'!$B$4),"Custodia prolongada","")))))))))))</f>
        <v/>
      </c>
    </row>
    <row r="44">
      <c r="A44" s="18" t="n"/>
      <c r="B44" s="32" t="n"/>
      <c r="C44" s="33" t="n"/>
      <c r="D44" s="21" t="n"/>
      <c r="E44" s="18" t="n"/>
      <c r="F44" s="18" t="n"/>
      <c r="G44" s="22" t="n"/>
      <c r="H44" s="21" t="n"/>
      <c r="I44" s="21" t="n"/>
      <c r="J44" s="21" t="n"/>
      <c r="K44" s="32" t="n"/>
      <c r="L44" s="33" t="n"/>
      <c r="M44" s="22" t="n"/>
      <c r="N44" s="18" t="n"/>
      <c r="O44" s="21" t="n"/>
      <c r="P44" s="21" t="n"/>
      <c r="Q44" s="23">
        <f>IF(OR(A44="",B44=""),"",IFERROR(IF(AND(N44="Devuelta",K44&lt;&gt;""),MAX(0,K44-B44),MAX(0,TODAY()-B44)),""))</f>
        <v/>
      </c>
      <c r="R44" s="23">
        <f>IF(OR(A44="",G44=""),"",IFERROR(MAX(0,G44-IF(M44="",0,M44)),""))</f>
        <v/>
      </c>
      <c r="S44" s="24">
        <f>IF(A44="","",IF(B44="","Falta fecha recepción",IF(E44="","Falta identificación",IF(G44="","Falta cantidad",IF(N44="","Falta estado",IF(N44="Incidencia","Atender incidencia",IF(AND(N44="Devuelta",OR(J44="",K44="",M44="",R44&lt;&gt;0)),"Revisar cierre",IF(AND(N44&lt;&gt;"Devuelta",OR(J44&lt;&gt;"",K44&lt;&gt;"",M44&lt;&gt;"")),"Revisar estado/devolución",IF(AND(N44&lt;&gt;"Devuelta",H44=""),"Falta ubicación",IF(AND(N44&lt;&gt;"Devuelta",O44=""),"Falta responsable",IF(AND(N44&lt;&gt;"Devuelta",Q44&gt;'Parámetros'!$B$4),"Custodia prolongada","")))))))))))</f>
        <v/>
      </c>
    </row>
    <row r="45">
      <c r="A45" s="18" t="n"/>
      <c r="B45" s="32" t="n"/>
      <c r="C45" s="33" t="n"/>
      <c r="D45" s="21" t="n"/>
      <c r="E45" s="18" t="n"/>
      <c r="F45" s="18" t="n"/>
      <c r="G45" s="22" t="n"/>
      <c r="H45" s="21" t="n"/>
      <c r="I45" s="21" t="n"/>
      <c r="J45" s="21" t="n"/>
      <c r="K45" s="32" t="n"/>
      <c r="L45" s="33" t="n"/>
      <c r="M45" s="22" t="n"/>
      <c r="N45" s="18" t="n"/>
      <c r="O45" s="21" t="n"/>
      <c r="P45" s="21" t="n"/>
      <c r="Q45" s="25">
        <f>IF(OR(A45="",B45=""),"",IFERROR(IF(AND(N45="Devuelta",K45&lt;&gt;""),MAX(0,K45-B45),MAX(0,TODAY()-B45)),""))</f>
        <v/>
      </c>
      <c r="R45" s="25">
        <f>IF(OR(A45="",G45=""),"",IFERROR(MAX(0,G45-IF(M45="",0,M45)),""))</f>
        <v/>
      </c>
      <c r="S45" s="26">
        <f>IF(A45="","",IF(B45="","Falta fecha recepción",IF(E45="","Falta identificación",IF(G45="","Falta cantidad",IF(N45="","Falta estado",IF(N45="Incidencia","Atender incidencia",IF(AND(N45="Devuelta",OR(J45="",K45="",M45="",R45&lt;&gt;0)),"Revisar cierre",IF(AND(N45&lt;&gt;"Devuelta",OR(J45&lt;&gt;"",K45&lt;&gt;"",M45&lt;&gt;"")),"Revisar estado/devolución",IF(AND(N45&lt;&gt;"Devuelta",H45=""),"Falta ubicación",IF(AND(N45&lt;&gt;"Devuelta",O45=""),"Falta responsable",IF(AND(N45&lt;&gt;"Devuelta",Q45&gt;'Parámetros'!$B$4),"Custodia prolongada","")))))))))))</f>
        <v/>
      </c>
    </row>
    <row r="46">
      <c r="A46" s="18" t="n"/>
      <c r="B46" s="32" t="n"/>
      <c r="C46" s="33" t="n"/>
      <c r="D46" s="21" t="n"/>
      <c r="E46" s="18" t="n"/>
      <c r="F46" s="18" t="n"/>
      <c r="G46" s="22" t="n"/>
      <c r="H46" s="21" t="n"/>
      <c r="I46" s="21" t="n"/>
      <c r="J46" s="21" t="n"/>
      <c r="K46" s="32" t="n"/>
      <c r="L46" s="33" t="n"/>
      <c r="M46" s="22" t="n"/>
      <c r="N46" s="18" t="n"/>
      <c r="O46" s="21" t="n"/>
      <c r="P46" s="21" t="n"/>
      <c r="Q46" s="23">
        <f>IF(OR(A46="",B46=""),"",IFERROR(IF(AND(N46="Devuelta",K46&lt;&gt;""),MAX(0,K46-B46),MAX(0,TODAY()-B46)),""))</f>
        <v/>
      </c>
      <c r="R46" s="23">
        <f>IF(OR(A46="",G46=""),"",IFERROR(MAX(0,G46-IF(M46="",0,M46)),""))</f>
        <v/>
      </c>
      <c r="S46" s="24">
        <f>IF(A46="","",IF(B46="","Falta fecha recepción",IF(E46="","Falta identificación",IF(G46="","Falta cantidad",IF(N46="","Falta estado",IF(N46="Incidencia","Atender incidencia",IF(AND(N46="Devuelta",OR(J46="",K46="",M46="",R46&lt;&gt;0)),"Revisar cierre",IF(AND(N46&lt;&gt;"Devuelta",OR(J46&lt;&gt;"",K46&lt;&gt;"",M46&lt;&gt;"")),"Revisar estado/devolución",IF(AND(N46&lt;&gt;"Devuelta",H46=""),"Falta ubicación",IF(AND(N46&lt;&gt;"Devuelta",O46=""),"Falta responsable",IF(AND(N46&lt;&gt;"Devuelta",Q46&gt;'Parámetros'!$B$4),"Custodia prolongada","")))))))))))</f>
        <v/>
      </c>
    </row>
    <row r="47">
      <c r="A47" s="18" t="n"/>
      <c r="B47" s="32" t="n"/>
      <c r="C47" s="33" t="n"/>
      <c r="D47" s="21" t="n"/>
      <c r="E47" s="18" t="n"/>
      <c r="F47" s="18" t="n"/>
      <c r="G47" s="22" t="n"/>
      <c r="H47" s="21" t="n"/>
      <c r="I47" s="21" t="n"/>
      <c r="J47" s="21" t="n"/>
      <c r="K47" s="32" t="n"/>
      <c r="L47" s="33" t="n"/>
      <c r="M47" s="22" t="n"/>
      <c r="N47" s="18" t="n"/>
      <c r="O47" s="21" t="n"/>
      <c r="P47" s="21" t="n"/>
      <c r="Q47" s="25">
        <f>IF(OR(A47="",B47=""),"",IFERROR(IF(AND(N47="Devuelta",K47&lt;&gt;""),MAX(0,K47-B47),MAX(0,TODAY()-B47)),""))</f>
        <v/>
      </c>
      <c r="R47" s="25">
        <f>IF(OR(A47="",G47=""),"",IFERROR(MAX(0,G47-IF(M47="",0,M47)),""))</f>
        <v/>
      </c>
      <c r="S47" s="26">
        <f>IF(A47="","",IF(B47="","Falta fecha recepción",IF(E47="","Falta identificación",IF(G47="","Falta cantidad",IF(N47="","Falta estado",IF(N47="Incidencia","Atender incidencia",IF(AND(N47="Devuelta",OR(J47="",K47="",M47="",R47&lt;&gt;0)),"Revisar cierre",IF(AND(N47&lt;&gt;"Devuelta",OR(J47&lt;&gt;"",K47&lt;&gt;"",M47&lt;&gt;"")),"Revisar estado/devolución",IF(AND(N47&lt;&gt;"Devuelta",H47=""),"Falta ubicación",IF(AND(N47&lt;&gt;"Devuelta",O47=""),"Falta responsable",IF(AND(N47&lt;&gt;"Devuelta",Q47&gt;'Parámetros'!$B$4),"Custodia prolongada","")))))))))))</f>
        <v/>
      </c>
    </row>
    <row r="48">
      <c r="A48" s="18" t="n"/>
      <c r="B48" s="32" t="n"/>
      <c r="C48" s="33" t="n"/>
      <c r="D48" s="21" t="n"/>
      <c r="E48" s="18" t="n"/>
      <c r="F48" s="18" t="n"/>
      <c r="G48" s="22" t="n"/>
      <c r="H48" s="21" t="n"/>
      <c r="I48" s="21" t="n"/>
      <c r="J48" s="21" t="n"/>
      <c r="K48" s="32" t="n"/>
      <c r="L48" s="33" t="n"/>
      <c r="M48" s="22" t="n"/>
      <c r="N48" s="18" t="n"/>
      <c r="O48" s="21" t="n"/>
      <c r="P48" s="21" t="n"/>
      <c r="Q48" s="23">
        <f>IF(OR(A48="",B48=""),"",IFERROR(IF(AND(N48="Devuelta",K48&lt;&gt;""),MAX(0,K48-B48),MAX(0,TODAY()-B48)),""))</f>
        <v/>
      </c>
      <c r="R48" s="23">
        <f>IF(OR(A48="",G48=""),"",IFERROR(MAX(0,G48-IF(M48="",0,M48)),""))</f>
        <v/>
      </c>
      <c r="S48" s="24">
        <f>IF(A48="","",IF(B48="","Falta fecha recepción",IF(E48="","Falta identificación",IF(G48="","Falta cantidad",IF(N48="","Falta estado",IF(N48="Incidencia","Atender incidencia",IF(AND(N48="Devuelta",OR(J48="",K48="",M48="",R48&lt;&gt;0)),"Revisar cierre",IF(AND(N48&lt;&gt;"Devuelta",OR(J48&lt;&gt;"",K48&lt;&gt;"",M48&lt;&gt;"")),"Revisar estado/devolución",IF(AND(N48&lt;&gt;"Devuelta",H48=""),"Falta ubicación",IF(AND(N48&lt;&gt;"Devuelta",O48=""),"Falta responsable",IF(AND(N48&lt;&gt;"Devuelta",Q48&gt;'Parámetros'!$B$4),"Custodia prolongada","")))))))))))</f>
        <v/>
      </c>
    </row>
    <row r="49">
      <c r="A49" s="18" t="n"/>
      <c r="B49" s="32" t="n"/>
      <c r="C49" s="33" t="n"/>
      <c r="D49" s="21" t="n"/>
      <c r="E49" s="18" t="n"/>
      <c r="F49" s="18" t="n"/>
      <c r="G49" s="22" t="n"/>
      <c r="H49" s="21" t="n"/>
      <c r="I49" s="21" t="n"/>
      <c r="J49" s="21" t="n"/>
      <c r="K49" s="32" t="n"/>
      <c r="L49" s="33" t="n"/>
      <c r="M49" s="22" t="n"/>
      <c r="N49" s="18" t="n"/>
      <c r="O49" s="21" t="n"/>
      <c r="P49" s="21" t="n"/>
      <c r="Q49" s="25">
        <f>IF(OR(A49="",B49=""),"",IFERROR(IF(AND(N49="Devuelta",K49&lt;&gt;""),MAX(0,K49-B49),MAX(0,TODAY()-B49)),""))</f>
        <v/>
      </c>
      <c r="R49" s="25">
        <f>IF(OR(A49="",G49=""),"",IFERROR(MAX(0,G49-IF(M49="",0,M49)),""))</f>
        <v/>
      </c>
      <c r="S49" s="26">
        <f>IF(A49="","",IF(B49="","Falta fecha recepción",IF(E49="","Falta identificación",IF(G49="","Falta cantidad",IF(N49="","Falta estado",IF(N49="Incidencia","Atender incidencia",IF(AND(N49="Devuelta",OR(J49="",K49="",M49="",R49&lt;&gt;0)),"Revisar cierre",IF(AND(N49&lt;&gt;"Devuelta",OR(J49&lt;&gt;"",K49&lt;&gt;"",M49&lt;&gt;"")),"Revisar estado/devolución",IF(AND(N49&lt;&gt;"Devuelta",H49=""),"Falta ubicación",IF(AND(N49&lt;&gt;"Devuelta",O49=""),"Falta responsable",IF(AND(N49&lt;&gt;"Devuelta",Q49&gt;'Parámetros'!$B$4),"Custodia prolongada","")))))))))))</f>
        <v/>
      </c>
    </row>
    <row r="50">
      <c r="A50" s="18" t="n"/>
      <c r="B50" s="32" t="n"/>
      <c r="C50" s="33" t="n"/>
      <c r="D50" s="21" t="n"/>
      <c r="E50" s="18" t="n"/>
      <c r="F50" s="18" t="n"/>
      <c r="G50" s="22" t="n"/>
      <c r="H50" s="21" t="n"/>
      <c r="I50" s="21" t="n"/>
      <c r="J50" s="21" t="n"/>
      <c r="K50" s="32" t="n"/>
      <c r="L50" s="33" t="n"/>
      <c r="M50" s="22" t="n"/>
      <c r="N50" s="18" t="n"/>
      <c r="O50" s="21" t="n"/>
      <c r="P50" s="21" t="n"/>
      <c r="Q50" s="23">
        <f>IF(OR(A50="",B50=""),"",IFERROR(IF(AND(N50="Devuelta",K50&lt;&gt;""),MAX(0,K50-B50),MAX(0,TODAY()-B50)),""))</f>
        <v/>
      </c>
      <c r="R50" s="23">
        <f>IF(OR(A50="",G50=""),"",IFERROR(MAX(0,G50-IF(M50="",0,M50)),""))</f>
        <v/>
      </c>
      <c r="S50" s="24">
        <f>IF(A50="","",IF(B50="","Falta fecha recepción",IF(E50="","Falta identificación",IF(G50="","Falta cantidad",IF(N50="","Falta estado",IF(N50="Incidencia","Atender incidencia",IF(AND(N50="Devuelta",OR(J50="",K50="",M50="",R50&lt;&gt;0)),"Revisar cierre",IF(AND(N50&lt;&gt;"Devuelta",OR(J50&lt;&gt;"",K50&lt;&gt;"",M50&lt;&gt;"")),"Revisar estado/devolución",IF(AND(N50&lt;&gt;"Devuelta",H50=""),"Falta ubicación",IF(AND(N50&lt;&gt;"Devuelta",O50=""),"Falta responsable",IF(AND(N50&lt;&gt;"Devuelta",Q50&gt;'Parámetros'!$B$4),"Custodia prolongada","")))))))))))</f>
        <v/>
      </c>
    </row>
    <row r="51">
      <c r="A51" s="18" t="n"/>
      <c r="B51" s="32" t="n"/>
      <c r="C51" s="33" t="n"/>
      <c r="D51" s="21" t="n"/>
      <c r="E51" s="18" t="n"/>
      <c r="F51" s="18" t="n"/>
      <c r="G51" s="22" t="n"/>
      <c r="H51" s="21" t="n"/>
      <c r="I51" s="21" t="n"/>
      <c r="J51" s="21" t="n"/>
      <c r="K51" s="32" t="n"/>
      <c r="L51" s="33" t="n"/>
      <c r="M51" s="22" t="n"/>
      <c r="N51" s="18" t="n"/>
      <c r="O51" s="21" t="n"/>
      <c r="P51" s="21" t="n"/>
      <c r="Q51" s="25">
        <f>IF(OR(A51="",B51=""),"",IFERROR(IF(AND(N51="Devuelta",K51&lt;&gt;""),MAX(0,K51-B51),MAX(0,TODAY()-B51)),""))</f>
        <v/>
      </c>
      <c r="R51" s="25">
        <f>IF(OR(A51="",G51=""),"",IFERROR(MAX(0,G51-IF(M51="",0,M51)),""))</f>
        <v/>
      </c>
      <c r="S51" s="26">
        <f>IF(A51="","",IF(B51="","Falta fecha recepción",IF(E51="","Falta identificación",IF(G51="","Falta cantidad",IF(N51="","Falta estado",IF(N51="Incidencia","Atender incidencia",IF(AND(N51="Devuelta",OR(J51="",K51="",M51="",R51&lt;&gt;0)),"Revisar cierre",IF(AND(N51&lt;&gt;"Devuelta",OR(J51&lt;&gt;"",K51&lt;&gt;"",M51&lt;&gt;"")),"Revisar estado/devolución",IF(AND(N51&lt;&gt;"Devuelta",H51=""),"Falta ubicación",IF(AND(N51&lt;&gt;"Devuelta",O51=""),"Falta responsable",IF(AND(N51&lt;&gt;"Devuelta",Q51&gt;'Parámetros'!$B$4),"Custodia prolongada","")))))))))))</f>
        <v/>
      </c>
    </row>
    <row r="52">
      <c r="A52" s="18" t="n"/>
      <c r="B52" s="32" t="n"/>
      <c r="C52" s="33" t="n"/>
      <c r="D52" s="21" t="n"/>
      <c r="E52" s="18" t="n"/>
      <c r="F52" s="18" t="n"/>
      <c r="G52" s="22" t="n"/>
      <c r="H52" s="21" t="n"/>
      <c r="I52" s="21" t="n"/>
      <c r="J52" s="21" t="n"/>
      <c r="K52" s="32" t="n"/>
      <c r="L52" s="33" t="n"/>
      <c r="M52" s="22" t="n"/>
      <c r="N52" s="18" t="n"/>
      <c r="O52" s="21" t="n"/>
      <c r="P52" s="21" t="n"/>
      <c r="Q52" s="23">
        <f>IF(OR(A52="",B52=""),"",IFERROR(IF(AND(N52="Devuelta",K52&lt;&gt;""),MAX(0,K52-B52),MAX(0,TODAY()-B52)),""))</f>
        <v/>
      </c>
      <c r="R52" s="23">
        <f>IF(OR(A52="",G52=""),"",IFERROR(MAX(0,G52-IF(M52="",0,M52)),""))</f>
        <v/>
      </c>
      <c r="S52" s="24">
        <f>IF(A52="","",IF(B52="","Falta fecha recepción",IF(E52="","Falta identificación",IF(G52="","Falta cantidad",IF(N52="","Falta estado",IF(N52="Incidencia","Atender incidencia",IF(AND(N52="Devuelta",OR(J52="",K52="",M52="",R52&lt;&gt;0)),"Revisar cierre",IF(AND(N52&lt;&gt;"Devuelta",OR(J52&lt;&gt;"",K52&lt;&gt;"",M52&lt;&gt;"")),"Revisar estado/devolución",IF(AND(N52&lt;&gt;"Devuelta",H52=""),"Falta ubicación",IF(AND(N52&lt;&gt;"Devuelta",O52=""),"Falta responsable",IF(AND(N52&lt;&gt;"Devuelta",Q52&gt;'Parámetros'!$B$4),"Custodia prolongada","")))))))))))</f>
        <v/>
      </c>
    </row>
    <row r="53">
      <c r="A53" s="18" t="n"/>
      <c r="B53" s="32" t="n"/>
      <c r="C53" s="33" t="n"/>
      <c r="D53" s="21" t="n"/>
      <c r="E53" s="18" t="n"/>
      <c r="F53" s="18" t="n"/>
      <c r="G53" s="22" t="n"/>
      <c r="H53" s="21" t="n"/>
      <c r="I53" s="21" t="n"/>
      <c r="J53" s="21" t="n"/>
      <c r="K53" s="32" t="n"/>
      <c r="L53" s="33" t="n"/>
      <c r="M53" s="22" t="n"/>
      <c r="N53" s="18" t="n"/>
      <c r="O53" s="21" t="n"/>
      <c r="P53" s="21" t="n"/>
      <c r="Q53" s="25">
        <f>IF(OR(A53="",B53=""),"",IFERROR(IF(AND(N53="Devuelta",K53&lt;&gt;""),MAX(0,K53-B53),MAX(0,TODAY()-B53)),""))</f>
        <v/>
      </c>
      <c r="R53" s="25">
        <f>IF(OR(A53="",G53=""),"",IFERROR(MAX(0,G53-IF(M53="",0,M53)),""))</f>
        <v/>
      </c>
      <c r="S53" s="26">
        <f>IF(A53="","",IF(B53="","Falta fecha recepción",IF(E53="","Falta identificación",IF(G53="","Falta cantidad",IF(N53="","Falta estado",IF(N53="Incidencia","Atender incidencia",IF(AND(N53="Devuelta",OR(J53="",K53="",M53="",R53&lt;&gt;0)),"Revisar cierre",IF(AND(N53&lt;&gt;"Devuelta",OR(J53&lt;&gt;"",K53&lt;&gt;"",M53&lt;&gt;"")),"Revisar estado/devolución",IF(AND(N53&lt;&gt;"Devuelta",H53=""),"Falta ubicación",IF(AND(N53&lt;&gt;"Devuelta",O53=""),"Falta responsable",IF(AND(N53&lt;&gt;"Devuelta",Q53&gt;'Parámetros'!$B$4),"Custodia prolongada","")))))))))))</f>
        <v/>
      </c>
    </row>
    <row r="54">
      <c r="A54" s="18" t="n"/>
      <c r="B54" s="32" t="n"/>
      <c r="C54" s="33" t="n"/>
      <c r="D54" s="21" t="n"/>
      <c r="E54" s="18" t="n"/>
      <c r="F54" s="18" t="n"/>
      <c r="G54" s="22" t="n"/>
      <c r="H54" s="21" t="n"/>
      <c r="I54" s="21" t="n"/>
      <c r="J54" s="21" t="n"/>
      <c r="K54" s="32" t="n"/>
      <c r="L54" s="33" t="n"/>
      <c r="M54" s="22" t="n"/>
      <c r="N54" s="18" t="n"/>
      <c r="O54" s="21" t="n"/>
      <c r="P54" s="21" t="n"/>
      <c r="Q54" s="23">
        <f>IF(OR(A54="",B54=""),"",IFERROR(IF(AND(N54="Devuelta",K54&lt;&gt;""),MAX(0,K54-B54),MAX(0,TODAY()-B54)),""))</f>
        <v/>
      </c>
      <c r="R54" s="23">
        <f>IF(OR(A54="",G54=""),"",IFERROR(MAX(0,G54-IF(M54="",0,M54)),""))</f>
        <v/>
      </c>
      <c r="S54" s="24">
        <f>IF(A54="","",IF(B54="","Falta fecha recepción",IF(E54="","Falta identificación",IF(G54="","Falta cantidad",IF(N54="","Falta estado",IF(N54="Incidencia","Atender incidencia",IF(AND(N54="Devuelta",OR(J54="",K54="",M54="",R54&lt;&gt;0)),"Revisar cierre",IF(AND(N54&lt;&gt;"Devuelta",OR(J54&lt;&gt;"",K54&lt;&gt;"",M54&lt;&gt;"")),"Revisar estado/devolución",IF(AND(N54&lt;&gt;"Devuelta",H54=""),"Falta ubicación",IF(AND(N54&lt;&gt;"Devuelta",O54=""),"Falta responsable",IF(AND(N54&lt;&gt;"Devuelta",Q54&gt;'Parámetros'!$B$4),"Custodia prolongada","")))))))))))</f>
        <v/>
      </c>
    </row>
    <row r="55">
      <c r="A55" s="18" t="n"/>
      <c r="B55" s="32" t="n"/>
      <c r="C55" s="33" t="n"/>
      <c r="D55" s="21" t="n"/>
      <c r="E55" s="18" t="n"/>
      <c r="F55" s="18" t="n"/>
      <c r="G55" s="22" t="n"/>
      <c r="H55" s="21" t="n"/>
      <c r="I55" s="21" t="n"/>
      <c r="J55" s="21" t="n"/>
      <c r="K55" s="32" t="n"/>
      <c r="L55" s="33" t="n"/>
      <c r="M55" s="22" t="n"/>
      <c r="N55" s="18" t="n"/>
      <c r="O55" s="21" t="n"/>
      <c r="P55" s="21" t="n"/>
      <c r="Q55" s="25">
        <f>IF(OR(A55="",B55=""),"",IFERROR(IF(AND(N55="Devuelta",K55&lt;&gt;""),MAX(0,K55-B55),MAX(0,TODAY()-B55)),""))</f>
        <v/>
      </c>
      <c r="R55" s="25">
        <f>IF(OR(A55="",G55=""),"",IFERROR(MAX(0,G55-IF(M55="",0,M55)),""))</f>
        <v/>
      </c>
      <c r="S55" s="26">
        <f>IF(A55="","",IF(B55="","Falta fecha recepción",IF(E55="","Falta identificación",IF(G55="","Falta cantidad",IF(N55="","Falta estado",IF(N55="Incidencia","Atender incidencia",IF(AND(N55="Devuelta",OR(J55="",K55="",M55="",R55&lt;&gt;0)),"Revisar cierre",IF(AND(N55&lt;&gt;"Devuelta",OR(J55&lt;&gt;"",K55&lt;&gt;"",M55&lt;&gt;"")),"Revisar estado/devolución",IF(AND(N55&lt;&gt;"Devuelta",H55=""),"Falta ubicación",IF(AND(N55&lt;&gt;"Devuelta",O55=""),"Falta responsable",IF(AND(N55&lt;&gt;"Devuelta",Q55&gt;'Parámetros'!$B$4),"Custodia prolongada","")))))))))))</f>
        <v/>
      </c>
    </row>
    <row r="56">
      <c r="A56" s="18" t="n"/>
      <c r="B56" s="32" t="n"/>
      <c r="C56" s="33" t="n"/>
      <c r="D56" s="21" t="n"/>
      <c r="E56" s="18" t="n"/>
      <c r="F56" s="18" t="n"/>
      <c r="G56" s="22" t="n"/>
      <c r="H56" s="21" t="n"/>
      <c r="I56" s="21" t="n"/>
      <c r="J56" s="21" t="n"/>
      <c r="K56" s="32" t="n"/>
      <c r="L56" s="33" t="n"/>
      <c r="M56" s="22" t="n"/>
      <c r="N56" s="18" t="n"/>
      <c r="O56" s="21" t="n"/>
      <c r="P56" s="21" t="n"/>
      <c r="Q56" s="23">
        <f>IF(OR(A56="",B56=""),"",IFERROR(IF(AND(N56="Devuelta",K56&lt;&gt;""),MAX(0,K56-B56),MAX(0,TODAY()-B56)),""))</f>
        <v/>
      </c>
      <c r="R56" s="23">
        <f>IF(OR(A56="",G56=""),"",IFERROR(MAX(0,G56-IF(M56="",0,M56)),""))</f>
        <v/>
      </c>
      <c r="S56" s="24">
        <f>IF(A56="","",IF(B56="","Falta fecha recepción",IF(E56="","Falta identificación",IF(G56="","Falta cantidad",IF(N56="","Falta estado",IF(N56="Incidencia","Atender incidencia",IF(AND(N56="Devuelta",OR(J56="",K56="",M56="",R56&lt;&gt;0)),"Revisar cierre",IF(AND(N56&lt;&gt;"Devuelta",OR(J56&lt;&gt;"",K56&lt;&gt;"",M56&lt;&gt;"")),"Revisar estado/devolución",IF(AND(N56&lt;&gt;"Devuelta",H56=""),"Falta ubicación",IF(AND(N56&lt;&gt;"Devuelta",O56=""),"Falta responsable",IF(AND(N56&lt;&gt;"Devuelta",Q56&gt;'Parámetros'!$B$4),"Custodia prolongada","")))))))))))</f>
        <v/>
      </c>
    </row>
    <row r="57">
      <c r="A57" s="18" t="n"/>
      <c r="B57" s="32" t="n"/>
      <c r="C57" s="33" t="n"/>
      <c r="D57" s="21" t="n"/>
      <c r="E57" s="18" t="n"/>
      <c r="F57" s="18" t="n"/>
      <c r="G57" s="22" t="n"/>
      <c r="H57" s="21" t="n"/>
      <c r="I57" s="21" t="n"/>
      <c r="J57" s="21" t="n"/>
      <c r="K57" s="32" t="n"/>
      <c r="L57" s="33" t="n"/>
      <c r="M57" s="22" t="n"/>
      <c r="N57" s="18" t="n"/>
      <c r="O57" s="21" t="n"/>
      <c r="P57" s="21" t="n"/>
      <c r="Q57" s="25">
        <f>IF(OR(A57="",B57=""),"",IFERROR(IF(AND(N57="Devuelta",K57&lt;&gt;""),MAX(0,K57-B57),MAX(0,TODAY()-B57)),""))</f>
        <v/>
      </c>
      <c r="R57" s="25">
        <f>IF(OR(A57="",G57=""),"",IFERROR(MAX(0,G57-IF(M57="",0,M57)),""))</f>
        <v/>
      </c>
      <c r="S57" s="26">
        <f>IF(A57="","",IF(B57="","Falta fecha recepción",IF(E57="","Falta identificación",IF(G57="","Falta cantidad",IF(N57="","Falta estado",IF(N57="Incidencia","Atender incidencia",IF(AND(N57="Devuelta",OR(J57="",K57="",M57="",R57&lt;&gt;0)),"Revisar cierre",IF(AND(N57&lt;&gt;"Devuelta",OR(J57&lt;&gt;"",K57&lt;&gt;"",M57&lt;&gt;"")),"Revisar estado/devolución",IF(AND(N57&lt;&gt;"Devuelta",H57=""),"Falta ubicación",IF(AND(N57&lt;&gt;"Devuelta",O57=""),"Falta responsable",IF(AND(N57&lt;&gt;"Devuelta",Q57&gt;'Parámetros'!$B$4),"Custodia prolongada","")))))))))))</f>
        <v/>
      </c>
    </row>
    <row r="58">
      <c r="A58" s="18" t="n"/>
      <c r="B58" s="32" t="n"/>
      <c r="C58" s="33" t="n"/>
      <c r="D58" s="21" t="n"/>
      <c r="E58" s="18" t="n"/>
      <c r="F58" s="18" t="n"/>
      <c r="G58" s="22" t="n"/>
      <c r="H58" s="21" t="n"/>
      <c r="I58" s="21" t="n"/>
      <c r="J58" s="21" t="n"/>
      <c r="K58" s="32" t="n"/>
      <c r="L58" s="33" t="n"/>
      <c r="M58" s="22" t="n"/>
      <c r="N58" s="18" t="n"/>
      <c r="O58" s="21" t="n"/>
      <c r="P58" s="21" t="n"/>
      <c r="Q58" s="23">
        <f>IF(OR(A58="",B58=""),"",IFERROR(IF(AND(N58="Devuelta",K58&lt;&gt;""),MAX(0,K58-B58),MAX(0,TODAY()-B58)),""))</f>
        <v/>
      </c>
      <c r="R58" s="23">
        <f>IF(OR(A58="",G58=""),"",IFERROR(MAX(0,G58-IF(M58="",0,M58)),""))</f>
        <v/>
      </c>
      <c r="S58" s="24">
        <f>IF(A58="","",IF(B58="","Falta fecha recepción",IF(E58="","Falta identificación",IF(G58="","Falta cantidad",IF(N58="","Falta estado",IF(N58="Incidencia","Atender incidencia",IF(AND(N58="Devuelta",OR(J58="",K58="",M58="",R58&lt;&gt;0)),"Revisar cierre",IF(AND(N58&lt;&gt;"Devuelta",OR(J58&lt;&gt;"",K58&lt;&gt;"",M58&lt;&gt;"")),"Revisar estado/devolución",IF(AND(N58&lt;&gt;"Devuelta",H58=""),"Falta ubicación",IF(AND(N58&lt;&gt;"Devuelta",O58=""),"Falta responsable",IF(AND(N58&lt;&gt;"Devuelta",Q58&gt;'Parámetros'!$B$4),"Custodia prolongada","")))))))))))</f>
        <v/>
      </c>
    </row>
    <row r="59">
      <c r="A59" s="18" t="n"/>
      <c r="B59" s="32" t="n"/>
      <c r="C59" s="33" t="n"/>
      <c r="D59" s="21" t="n"/>
      <c r="E59" s="18" t="n"/>
      <c r="F59" s="18" t="n"/>
      <c r="G59" s="22" t="n"/>
      <c r="H59" s="21" t="n"/>
      <c r="I59" s="21" t="n"/>
      <c r="J59" s="21" t="n"/>
      <c r="K59" s="32" t="n"/>
      <c r="L59" s="33" t="n"/>
      <c r="M59" s="22" t="n"/>
      <c r="N59" s="18" t="n"/>
      <c r="O59" s="21" t="n"/>
      <c r="P59" s="21" t="n"/>
      <c r="Q59" s="25">
        <f>IF(OR(A59="",B59=""),"",IFERROR(IF(AND(N59="Devuelta",K59&lt;&gt;""),MAX(0,K59-B59),MAX(0,TODAY()-B59)),""))</f>
        <v/>
      </c>
      <c r="R59" s="25">
        <f>IF(OR(A59="",G59=""),"",IFERROR(MAX(0,G59-IF(M59="",0,M59)),""))</f>
        <v/>
      </c>
      <c r="S59" s="26">
        <f>IF(A59="","",IF(B59="","Falta fecha recepción",IF(E59="","Falta identificación",IF(G59="","Falta cantidad",IF(N59="","Falta estado",IF(N59="Incidencia","Atender incidencia",IF(AND(N59="Devuelta",OR(J59="",K59="",M59="",R59&lt;&gt;0)),"Revisar cierre",IF(AND(N59&lt;&gt;"Devuelta",OR(J59&lt;&gt;"",K59&lt;&gt;"",M59&lt;&gt;"")),"Revisar estado/devolución",IF(AND(N59&lt;&gt;"Devuelta",H59=""),"Falta ubicación",IF(AND(N59&lt;&gt;"Devuelta",O59=""),"Falta responsable",IF(AND(N59&lt;&gt;"Devuelta",Q59&gt;'Parámetros'!$B$4),"Custodia prolongada","")))))))))))</f>
        <v/>
      </c>
    </row>
    <row r="60">
      <c r="A60" s="18" t="n"/>
      <c r="B60" s="32" t="n"/>
      <c r="C60" s="33" t="n"/>
      <c r="D60" s="21" t="n"/>
      <c r="E60" s="18" t="n"/>
      <c r="F60" s="18" t="n"/>
      <c r="G60" s="22" t="n"/>
      <c r="H60" s="21" t="n"/>
      <c r="I60" s="21" t="n"/>
      <c r="J60" s="21" t="n"/>
      <c r="K60" s="32" t="n"/>
      <c r="L60" s="33" t="n"/>
      <c r="M60" s="22" t="n"/>
      <c r="N60" s="18" t="n"/>
      <c r="O60" s="21" t="n"/>
      <c r="P60" s="21" t="n"/>
      <c r="Q60" s="23">
        <f>IF(OR(A60="",B60=""),"",IFERROR(IF(AND(N60="Devuelta",K60&lt;&gt;""),MAX(0,K60-B60),MAX(0,TODAY()-B60)),""))</f>
        <v/>
      </c>
      <c r="R60" s="23">
        <f>IF(OR(A60="",G60=""),"",IFERROR(MAX(0,G60-IF(M60="",0,M60)),""))</f>
        <v/>
      </c>
      <c r="S60" s="24">
        <f>IF(A60="","",IF(B60="","Falta fecha recepción",IF(E60="","Falta identificación",IF(G60="","Falta cantidad",IF(N60="","Falta estado",IF(N60="Incidencia","Atender incidencia",IF(AND(N60="Devuelta",OR(J60="",K60="",M60="",R60&lt;&gt;0)),"Revisar cierre",IF(AND(N60&lt;&gt;"Devuelta",OR(J60&lt;&gt;"",K60&lt;&gt;"",M60&lt;&gt;"")),"Revisar estado/devolución",IF(AND(N60&lt;&gt;"Devuelta",H60=""),"Falta ubicación",IF(AND(N60&lt;&gt;"Devuelta",O60=""),"Falta responsable",IF(AND(N60&lt;&gt;"Devuelta",Q60&gt;'Parámetros'!$B$4),"Custodia prolongada","")))))))))))</f>
        <v/>
      </c>
    </row>
    <row r="61">
      <c r="A61" s="18" t="n"/>
      <c r="B61" s="32" t="n"/>
      <c r="C61" s="33" t="n"/>
      <c r="D61" s="21" t="n"/>
      <c r="E61" s="18" t="n"/>
      <c r="F61" s="18" t="n"/>
      <c r="G61" s="22" t="n"/>
      <c r="H61" s="21" t="n"/>
      <c r="I61" s="21" t="n"/>
      <c r="J61" s="21" t="n"/>
      <c r="K61" s="32" t="n"/>
      <c r="L61" s="33" t="n"/>
      <c r="M61" s="22" t="n"/>
      <c r="N61" s="18" t="n"/>
      <c r="O61" s="21" t="n"/>
      <c r="P61" s="21" t="n"/>
      <c r="Q61" s="25">
        <f>IF(OR(A61="",B61=""),"",IFERROR(IF(AND(N61="Devuelta",K61&lt;&gt;""),MAX(0,K61-B61),MAX(0,TODAY()-B61)),""))</f>
        <v/>
      </c>
      <c r="R61" s="25">
        <f>IF(OR(A61="",G61=""),"",IFERROR(MAX(0,G61-IF(M61="",0,M61)),""))</f>
        <v/>
      </c>
      <c r="S61" s="26">
        <f>IF(A61="","",IF(B61="","Falta fecha recepción",IF(E61="","Falta identificación",IF(G61="","Falta cantidad",IF(N61="","Falta estado",IF(N61="Incidencia","Atender incidencia",IF(AND(N61="Devuelta",OR(J61="",K61="",M61="",R61&lt;&gt;0)),"Revisar cierre",IF(AND(N61&lt;&gt;"Devuelta",OR(J61&lt;&gt;"",K61&lt;&gt;"",M61&lt;&gt;"")),"Revisar estado/devolución",IF(AND(N61&lt;&gt;"Devuelta",H61=""),"Falta ubicación",IF(AND(N61&lt;&gt;"Devuelta",O61=""),"Falta responsable",IF(AND(N61&lt;&gt;"Devuelta",Q61&gt;'Parámetros'!$B$4),"Custodia prolongada","")))))))))))</f>
        <v/>
      </c>
    </row>
    <row r="62">
      <c r="A62" s="18" t="n"/>
      <c r="B62" s="32" t="n"/>
      <c r="C62" s="33" t="n"/>
      <c r="D62" s="21" t="n"/>
      <c r="E62" s="18" t="n"/>
      <c r="F62" s="18" t="n"/>
      <c r="G62" s="22" t="n"/>
      <c r="H62" s="21" t="n"/>
      <c r="I62" s="21" t="n"/>
      <c r="J62" s="21" t="n"/>
      <c r="K62" s="32" t="n"/>
      <c r="L62" s="33" t="n"/>
      <c r="M62" s="22" t="n"/>
      <c r="N62" s="18" t="n"/>
      <c r="O62" s="21" t="n"/>
      <c r="P62" s="21" t="n"/>
      <c r="Q62" s="23">
        <f>IF(OR(A62="",B62=""),"",IFERROR(IF(AND(N62="Devuelta",K62&lt;&gt;""),MAX(0,K62-B62),MAX(0,TODAY()-B62)),""))</f>
        <v/>
      </c>
      <c r="R62" s="23">
        <f>IF(OR(A62="",G62=""),"",IFERROR(MAX(0,G62-IF(M62="",0,M62)),""))</f>
        <v/>
      </c>
      <c r="S62" s="24">
        <f>IF(A62="","",IF(B62="","Falta fecha recepción",IF(E62="","Falta identificación",IF(G62="","Falta cantidad",IF(N62="","Falta estado",IF(N62="Incidencia","Atender incidencia",IF(AND(N62="Devuelta",OR(J62="",K62="",M62="",R62&lt;&gt;0)),"Revisar cierre",IF(AND(N62&lt;&gt;"Devuelta",OR(J62&lt;&gt;"",K62&lt;&gt;"",M62&lt;&gt;"")),"Revisar estado/devolución",IF(AND(N62&lt;&gt;"Devuelta",H62=""),"Falta ubicación",IF(AND(N62&lt;&gt;"Devuelta",O62=""),"Falta responsable",IF(AND(N62&lt;&gt;"Devuelta",Q62&gt;'Parámetros'!$B$4),"Custodia prolongada","")))))))))))</f>
        <v/>
      </c>
    </row>
    <row r="63">
      <c r="A63" s="18" t="n"/>
      <c r="B63" s="32" t="n"/>
      <c r="C63" s="33" t="n"/>
      <c r="D63" s="21" t="n"/>
      <c r="E63" s="18" t="n"/>
      <c r="F63" s="18" t="n"/>
      <c r="G63" s="22" t="n"/>
      <c r="H63" s="21" t="n"/>
      <c r="I63" s="21" t="n"/>
      <c r="J63" s="21" t="n"/>
      <c r="K63" s="32" t="n"/>
      <c r="L63" s="33" t="n"/>
      <c r="M63" s="22" t="n"/>
      <c r="N63" s="18" t="n"/>
      <c r="O63" s="21" t="n"/>
      <c r="P63" s="21" t="n"/>
      <c r="Q63" s="25">
        <f>IF(OR(A63="",B63=""),"",IFERROR(IF(AND(N63="Devuelta",K63&lt;&gt;""),MAX(0,K63-B63),MAX(0,TODAY()-B63)),""))</f>
        <v/>
      </c>
      <c r="R63" s="25">
        <f>IF(OR(A63="",G63=""),"",IFERROR(MAX(0,G63-IF(M63="",0,M63)),""))</f>
        <v/>
      </c>
      <c r="S63" s="26">
        <f>IF(A63="","",IF(B63="","Falta fecha recepción",IF(E63="","Falta identificación",IF(G63="","Falta cantidad",IF(N63="","Falta estado",IF(N63="Incidencia","Atender incidencia",IF(AND(N63="Devuelta",OR(J63="",K63="",M63="",R63&lt;&gt;0)),"Revisar cierre",IF(AND(N63&lt;&gt;"Devuelta",OR(J63&lt;&gt;"",K63&lt;&gt;"",M63&lt;&gt;"")),"Revisar estado/devolución",IF(AND(N63&lt;&gt;"Devuelta",H63=""),"Falta ubicación",IF(AND(N63&lt;&gt;"Devuelta",O63=""),"Falta responsable",IF(AND(N63&lt;&gt;"Devuelta",Q63&gt;'Parámetros'!$B$4),"Custodia prolongada","")))))))))))</f>
        <v/>
      </c>
    </row>
    <row r="64">
      <c r="A64" s="18" t="n"/>
      <c r="B64" s="32" t="n"/>
      <c r="C64" s="33" t="n"/>
      <c r="D64" s="21" t="n"/>
      <c r="E64" s="18" t="n"/>
      <c r="F64" s="18" t="n"/>
      <c r="G64" s="22" t="n"/>
      <c r="H64" s="21" t="n"/>
      <c r="I64" s="21" t="n"/>
      <c r="J64" s="21" t="n"/>
      <c r="K64" s="32" t="n"/>
      <c r="L64" s="33" t="n"/>
      <c r="M64" s="22" t="n"/>
      <c r="N64" s="18" t="n"/>
      <c r="O64" s="21" t="n"/>
      <c r="P64" s="21" t="n"/>
      <c r="Q64" s="23">
        <f>IF(OR(A64="",B64=""),"",IFERROR(IF(AND(N64="Devuelta",K64&lt;&gt;""),MAX(0,K64-B64),MAX(0,TODAY()-B64)),""))</f>
        <v/>
      </c>
      <c r="R64" s="23">
        <f>IF(OR(A64="",G64=""),"",IFERROR(MAX(0,G64-IF(M64="",0,M64)),""))</f>
        <v/>
      </c>
      <c r="S64" s="24">
        <f>IF(A64="","",IF(B64="","Falta fecha recepción",IF(E64="","Falta identificación",IF(G64="","Falta cantidad",IF(N64="","Falta estado",IF(N64="Incidencia","Atender incidencia",IF(AND(N64="Devuelta",OR(J64="",K64="",M64="",R64&lt;&gt;0)),"Revisar cierre",IF(AND(N64&lt;&gt;"Devuelta",OR(J64&lt;&gt;"",K64&lt;&gt;"",M64&lt;&gt;"")),"Revisar estado/devolución",IF(AND(N64&lt;&gt;"Devuelta",H64=""),"Falta ubicación",IF(AND(N64&lt;&gt;"Devuelta",O64=""),"Falta responsable",IF(AND(N64&lt;&gt;"Devuelta",Q64&gt;'Parámetros'!$B$4),"Custodia prolongada","")))))))))))</f>
        <v/>
      </c>
    </row>
    <row r="65">
      <c r="A65" s="18" t="n"/>
      <c r="B65" s="32" t="n"/>
      <c r="C65" s="33" t="n"/>
      <c r="D65" s="21" t="n"/>
      <c r="E65" s="18" t="n"/>
      <c r="F65" s="18" t="n"/>
      <c r="G65" s="22" t="n"/>
      <c r="H65" s="21" t="n"/>
      <c r="I65" s="21" t="n"/>
      <c r="J65" s="21" t="n"/>
      <c r="K65" s="32" t="n"/>
      <c r="L65" s="33" t="n"/>
      <c r="M65" s="22" t="n"/>
      <c r="N65" s="18" t="n"/>
      <c r="O65" s="21" t="n"/>
      <c r="P65" s="21" t="n"/>
      <c r="Q65" s="25">
        <f>IF(OR(A65="",B65=""),"",IFERROR(IF(AND(N65="Devuelta",K65&lt;&gt;""),MAX(0,K65-B65),MAX(0,TODAY()-B65)),""))</f>
        <v/>
      </c>
      <c r="R65" s="25">
        <f>IF(OR(A65="",G65=""),"",IFERROR(MAX(0,G65-IF(M65="",0,M65)),""))</f>
        <v/>
      </c>
      <c r="S65" s="26">
        <f>IF(A65="","",IF(B65="","Falta fecha recepción",IF(E65="","Falta identificación",IF(G65="","Falta cantidad",IF(N65="","Falta estado",IF(N65="Incidencia","Atender incidencia",IF(AND(N65="Devuelta",OR(J65="",K65="",M65="",R65&lt;&gt;0)),"Revisar cierre",IF(AND(N65&lt;&gt;"Devuelta",OR(J65&lt;&gt;"",K65&lt;&gt;"",M65&lt;&gt;"")),"Revisar estado/devolución",IF(AND(N65&lt;&gt;"Devuelta",H65=""),"Falta ubicación",IF(AND(N65&lt;&gt;"Devuelta",O65=""),"Falta responsable",IF(AND(N65&lt;&gt;"Devuelta",Q65&gt;'Parámetros'!$B$4),"Custodia prolongada","")))))))))))</f>
        <v/>
      </c>
    </row>
    <row r="66">
      <c r="A66" s="18" t="n"/>
      <c r="B66" s="32" t="n"/>
      <c r="C66" s="33" t="n"/>
      <c r="D66" s="21" t="n"/>
      <c r="E66" s="18" t="n"/>
      <c r="F66" s="18" t="n"/>
      <c r="G66" s="22" t="n"/>
      <c r="H66" s="21" t="n"/>
      <c r="I66" s="21" t="n"/>
      <c r="J66" s="21" t="n"/>
      <c r="K66" s="32" t="n"/>
      <c r="L66" s="33" t="n"/>
      <c r="M66" s="22" t="n"/>
      <c r="N66" s="18" t="n"/>
      <c r="O66" s="21" t="n"/>
      <c r="P66" s="21" t="n"/>
      <c r="Q66" s="23">
        <f>IF(OR(A66="",B66=""),"",IFERROR(IF(AND(N66="Devuelta",K66&lt;&gt;""),MAX(0,K66-B66),MAX(0,TODAY()-B66)),""))</f>
        <v/>
      </c>
      <c r="R66" s="23">
        <f>IF(OR(A66="",G66=""),"",IFERROR(MAX(0,G66-IF(M66="",0,M66)),""))</f>
        <v/>
      </c>
      <c r="S66" s="24">
        <f>IF(A66="","",IF(B66="","Falta fecha recepción",IF(E66="","Falta identificación",IF(G66="","Falta cantidad",IF(N66="","Falta estado",IF(N66="Incidencia","Atender incidencia",IF(AND(N66="Devuelta",OR(J66="",K66="",M66="",R66&lt;&gt;0)),"Revisar cierre",IF(AND(N66&lt;&gt;"Devuelta",OR(J66&lt;&gt;"",K66&lt;&gt;"",M66&lt;&gt;"")),"Revisar estado/devolución",IF(AND(N66&lt;&gt;"Devuelta",H66=""),"Falta ubicación",IF(AND(N66&lt;&gt;"Devuelta",O66=""),"Falta responsable",IF(AND(N66&lt;&gt;"Devuelta",Q66&gt;'Parámetros'!$B$4),"Custodia prolongada","")))))))))))</f>
        <v/>
      </c>
    </row>
    <row r="67">
      <c r="A67" s="18" t="n"/>
      <c r="B67" s="32" t="n"/>
      <c r="C67" s="33" t="n"/>
      <c r="D67" s="21" t="n"/>
      <c r="E67" s="18" t="n"/>
      <c r="F67" s="18" t="n"/>
      <c r="G67" s="22" t="n"/>
      <c r="H67" s="21" t="n"/>
      <c r="I67" s="21" t="n"/>
      <c r="J67" s="21" t="n"/>
      <c r="K67" s="32" t="n"/>
      <c r="L67" s="33" t="n"/>
      <c r="M67" s="22" t="n"/>
      <c r="N67" s="18" t="n"/>
      <c r="O67" s="21" t="n"/>
      <c r="P67" s="21" t="n"/>
      <c r="Q67" s="25">
        <f>IF(OR(A67="",B67=""),"",IFERROR(IF(AND(N67="Devuelta",K67&lt;&gt;""),MAX(0,K67-B67),MAX(0,TODAY()-B67)),""))</f>
        <v/>
      </c>
      <c r="R67" s="25">
        <f>IF(OR(A67="",G67=""),"",IFERROR(MAX(0,G67-IF(M67="",0,M67)),""))</f>
        <v/>
      </c>
      <c r="S67" s="26">
        <f>IF(A67="","",IF(B67="","Falta fecha recepción",IF(E67="","Falta identificación",IF(G67="","Falta cantidad",IF(N67="","Falta estado",IF(N67="Incidencia","Atender incidencia",IF(AND(N67="Devuelta",OR(J67="",K67="",M67="",R67&lt;&gt;0)),"Revisar cierre",IF(AND(N67&lt;&gt;"Devuelta",OR(J67&lt;&gt;"",K67&lt;&gt;"",M67&lt;&gt;"")),"Revisar estado/devolución",IF(AND(N67&lt;&gt;"Devuelta",H67=""),"Falta ubicación",IF(AND(N67&lt;&gt;"Devuelta",O67=""),"Falta responsable",IF(AND(N67&lt;&gt;"Devuelta",Q67&gt;'Parámetros'!$B$4),"Custodia prolongada","")))))))))))</f>
        <v/>
      </c>
    </row>
    <row r="68">
      <c r="A68" s="18" t="n"/>
      <c r="B68" s="32" t="n"/>
      <c r="C68" s="33" t="n"/>
      <c r="D68" s="21" t="n"/>
      <c r="E68" s="18" t="n"/>
      <c r="F68" s="18" t="n"/>
      <c r="G68" s="22" t="n"/>
      <c r="H68" s="21" t="n"/>
      <c r="I68" s="21" t="n"/>
      <c r="J68" s="21" t="n"/>
      <c r="K68" s="32" t="n"/>
      <c r="L68" s="33" t="n"/>
      <c r="M68" s="22" t="n"/>
      <c r="N68" s="18" t="n"/>
      <c r="O68" s="21" t="n"/>
      <c r="P68" s="21" t="n"/>
      <c r="Q68" s="23">
        <f>IF(OR(A68="",B68=""),"",IFERROR(IF(AND(N68="Devuelta",K68&lt;&gt;""),MAX(0,K68-B68),MAX(0,TODAY()-B68)),""))</f>
        <v/>
      </c>
      <c r="R68" s="23">
        <f>IF(OR(A68="",G68=""),"",IFERROR(MAX(0,G68-IF(M68="",0,M68)),""))</f>
        <v/>
      </c>
      <c r="S68" s="24">
        <f>IF(A68="","",IF(B68="","Falta fecha recepción",IF(E68="","Falta identificación",IF(G68="","Falta cantidad",IF(N68="","Falta estado",IF(N68="Incidencia","Atender incidencia",IF(AND(N68="Devuelta",OR(J68="",K68="",M68="",R68&lt;&gt;0)),"Revisar cierre",IF(AND(N68&lt;&gt;"Devuelta",OR(J68&lt;&gt;"",K68&lt;&gt;"",M68&lt;&gt;"")),"Revisar estado/devolución",IF(AND(N68&lt;&gt;"Devuelta",H68=""),"Falta ubicación",IF(AND(N68&lt;&gt;"Devuelta",O68=""),"Falta responsable",IF(AND(N68&lt;&gt;"Devuelta",Q68&gt;'Parámetros'!$B$4),"Custodia prolongada","")))))))))))</f>
        <v/>
      </c>
    </row>
    <row r="69">
      <c r="A69" s="18" t="n"/>
      <c r="B69" s="32" t="n"/>
      <c r="C69" s="33" t="n"/>
      <c r="D69" s="21" t="n"/>
      <c r="E69" s="18" t="n"/>
      <c r="F69" s="18" t="n"/>
      <c r="G69" s="22" t="n"/>
      <c r="H69" s="21" t="n"/>
      <c r="I69" s="21" t="n"/>
      <c r="J69" s="21" t="n"/>
      <c r="K69" s="32" t="n"/>
      <c r="L69" s="33" t="n"/>
      <c r="M69" s="22" t="n"/>
      <c r="N69" s="18" t="n"/>
      <c r="O69" s="21" t="n"/>
      <c r="P69" s="21" t="n"/>
      <c r="Q69" s="25">
        <f>IF(OR(A69="",B69=""),"",IFERROR(IF(AND(N69="Devuelta",K69&lt;&gt;""),MAX(0,K69-B69),MAX(0,TODAY()-B69)),""))</f>
        <v/>
      </c>
      <c r="R69" s="25">
        <f>IF(OR(A69="",G69=""),"",IFERROR(MAX(0,G69-IF(M69="",0,M69)),""))</f>
        <v/>
      </c>
      <c r="S69" s="26">
        <f>IF(A69="","",IF(B69="","Falta fecha recepción",IF(E69="","Falta identificación",IF(G69="","Falta cantidad",IF(N69="","Falta estado",IF(N69="Incidencia","Atender incidencia",IF(AND(N69="Devuelta",OR(J69="",K69="",M69="",R69&lt;&gt;0)),"Revisar cierre",IF(AND(N69&lt;&gt;"Devuelta",OR(J69&lt;&gt;"",K69&lt;&gt;"",M69&lt;&gt;"")),"Revisar estado/devolución",IF(AND(N69&lt;&gt;"Devuelta",H69=""),"Falta ubicación",IF(AND(N69&lt;&gt;"Devuelta",O69=""),"Falta responsable",IF(AND(N69&lt;&gt;"Devuelta",Q69&gt;'Parámetros'!$B$4),"Custodia prolongada","")))))))))))</f>
        <v/>
      </c>
    </row>
    <row r="70">
      <c r="A70" s="18" t="n"/>
      <c r="B70" s="32" t="n"/>
      <c r="C70" s="33" t="n"/>
      <c r="D70" s="21" t="n"/>
      <c r="E70" s="18" t="n"/>
      <c r="F70" s="18" t="n"/>
      <c r="G70" s="22" t="n"/>
      <c r="H70" s="21" t="n"/>
      <c r="I70" s="21" t="n"/>
      <c r="J70" s="21" t="n"/>
      <c r="K70" s="32" t="n"/>
      <c r="L70" s="33" t="n"/>
      <c r="M70" s="22" t="n"/>
      <c r="N70" s="18" t="n"/>
      <c r="O70" s="21" t="n"/>
      <c r="P70" s="21" t="n"/>
      <c r="Q70" s="23">
        <f>IF(OR(A70="",B70=""),"",IFERROR(IF(AND(N70="Devuelta",K70&lt;&gt;""),MAX(0,K70-B70),MAX(0,TODAY()-B70)),""))</f>
        <v/>
      </c>
      <c r="R70" s="23">
        <f>IF(OR(A70="",G70=""),"",IFERROR(MAX(0,G70-IF(M70="",0,M70)),""))</f>
        <v/>
      </c>
      <c r="S70" s="24">
        <f>IF(A70="","",IF(B70="","Falta fecha recepción",IF(E70="","Falta identificación",IF(G70="","Falta cantidad",IF(N70="","Falta estado",IF(N70="Incidencia","Atender incidencia",IF(AND(N70="Devuelta",OR(J70="",K70="",M70="",R70&lt;&gt;0)),"Revisar cierre",IF(AND(N70&lt;&gt;"Devuelta",OR(J70&lt;&gt;"",K70&lt;&gt;"",M70&lt;&gt;"")),"Revisar estado/devolución",IF(AND(N70&lt;&gt;"Devuelta",H70=""),"Falta ubicación",IF(AND(N70&lt;&gt;"Devuelta",O70=""),"Falta responsable",IF(AND(N70&lt;&gt;"Devuelta",Q70&gt;'Parámetros'!$B$4),"Custodia prolongada","")))))))))))</f>
        <v/>
      </c>
    </row>
    <row r="71">
      <c r="A71" s="18" t="n"/>
      <c r="B71" s="32" t="n"/>
      <c r="C71" s="33" t="n"/>
      <c r="D71" s="21" t="n"/>
      <c r="E71" s="18" t="n"/>
      <c r="F71" s="18" t="n"/>
      <c r="G71" s="22" t="n"/>
      <c r="H71" s="21" t="n"/>
      <c r="I71" s="21" t="n"/>
      <c r="J71" s="21" t="n"/>
      <c r="K71" s="32" t="n"/>
      <c r="L71" s="33" t="n"/>
      <c r="M71" s="22" t="n"/>
      <c r="N71" s="18" t="n"/>
      <c r="O71" s="21" t="n"/>
      <c r="P71" s="21" t="n"/>
      <c r="Q71" s="25">
        <f>IF(OR(A71="",B71=""),"",IFERROR(IF(AND(N71="Devuelta",K71&lt;&gt;""),MAX(0,K71-B71),MAX(0,TODAY()-B71)),""))</f>
        <v/>
      </c>
      <c r="R71" s="25">
        <f>IF(OR(A71="",G71=""),"",IFERROR(MAX(0,G71-IF(M71="",0,M71)),""))</f>
        <v/>
      </c>
      <c r="S71" s="26">
        <f>IF(A71="","",IF(B71="","Falta fecha recepción",IF(E71="","Falta identificación",IF(G71="","Falta cantidad",IF(N71="","Falta estado",IF(N71="Incidencia","Atender incidencia",IF(AND(N71="Devuelta",OR(J71="",K71="",M71="",R71&lt;&gt;0)),"Revisar cierre",IF(AND(N71&lt;&gt;"Devuelta",OR(J71&lt;&gt;"",K71&lt;&gt;"",M71&lt;&gt;"")),"Revisar estado/devolución",IF(AND(N71&lt;&gt;"Devuelta",H71=""),"Falta ubicación",IF(AND(N71&lt;&gt;"Devuelta",O71=""),"Falta responsable",IF(AND(N71&lt;&gt;"Devuelta",Q71&gt;'Parámetros'!$B$4),"Custodia prolongada","")))))))))))</f>
        <v/>
      </c>
    </row>
    <row r="72">
      <c r="A72" s="18" t="n"/>
      <c r="B72" s="32" t="n"/>
      <c r="C72" s="33" t="n"/>
      <c r="D72" s="21" t="n"/>
      <c r="E72" s="18" t="n"/>
      <c r="F72" s="18" t="n"/>
      <c r="G72" s="22" t="n"/>
      <c r="H72" s="21" t="n"/>
      <c r="I72" s="21" t="n"/>
      <c r="J72" s="21" t="n"/>
      <c r="K72" s="32" t="n"/>
      <c r="L72" s="33" t="n"/>
      <c r="M72" s="22" t="n"/>
      <c r="N72" s="18" t="n"/>
      <c r="O72" s="21" t="n"/>
      <c r="P72" s="21" t="n"/>
      <c r="Q72" s="23">
        <f>IF(OR(A72="",B72=""),"",IFERROR(IF(AND(N72="Devuelta",K72&lt;&gt;""),MAX(0,K72-B72),MAX(0,TODAY()-B72)),""))</f>
        <v/>
      </c>
      <c r="R72" s="23">
        <f>IF(OR(A72="",G72=""),"",IFERROR(MAX(0,G72-IF(M72="",0,M72)),""))</f>
        <v/>
      </c>
      <c r="S72" s="24">
        <f>IF(A72="","",IF(B72="","Falta fecha recepción",IF(E72="","Falta identificación",IF(G72="","Falta cantidad",IF(N72="","Falta estado",IF(N72="Incidencia","Atender incidencia",IF(AND(N72="Devuelta",OR(J72="",K72="",M72="",R72&lt;&gt;0)),"Revisar cierre",IF(AND(N72&lt;&gt;"Devuelta",OR(J72&lt;&gt;"",K72&lt;&gt;"",M72&lt;&gt;"")),"Revisar estado/devolución",IF(AND(N72&lt;&gt;"Devuelta",H72=""),"Falta ubicación",IF(AND(N72&lt;&gt;"Devuelta",O72=""),"Falta responsable",IF(AND(N72&lt;&gt;"Devuelta",Q72&gt;'Parámetros'!$B$4),"Custodia prolongada","")))))))))))</f>
        <v/>
      </c>
    </row>
    <row r="73">
      <c r="A73" s="18" t="n"/>
      <c r="B73" s="32" t="n"/>
      <c r="C73" s="33" t="n"/>
      <c r="D73" s="21" t="n"/>
      <c r="E73" s="18" t="n"/>
      <c r="F73" s="18" t="n"/>
      <c r="G73" s="22" t="n"/>
      <c r="H73" s="21" t="n"/>
      <c r="I73" s="21" t="n"/>
      <c r="J73" s="21" t="n"/>
      <c r="K73" s="32" t="n"/>
      <c r="L73" s="33" t="n"/>
      <c r="M73" s="22" t="n"/>
      <c r="N73" s="18" t="n"/>
      <c r="O73" s="21" t="n"/>
      <c r="P73" s="21" t="n"/>
      <c r="Q73" s="25">
        <f>IF(OR(A73="",B73=""),"",IFERROR(IF(AND(N73="Devuelta",K73&lt;&gt;""),MAX(0,K73-B73),MAX(0,TODAY()-B73)),""))</f>
        <v/>
      </c>
      <c r="R73" s="25">
        <f>IF(OR(A73="",G73=""),"",IFERROR(MAX(0,G73-IF(M73="",0,M73)),""))</f>
        <v/>
      </c>
      <c r="S73" s="26">
        <f>IF(A73="","",IF(B73="","Falta fecha recepción",IF(E73="","Falta identificación",IF(G73="","Falta cantidad",IF(N73="","Falta estado",IF(N73="Incidencia","Atender incidencia",IF(AND(N73="Devuelta",OR(J73="",K73="",M73="",R73&lt;&gt;0)),"Revisar cierre",IF(AND(N73&lt;&gt;"Devuelta",OR(J73&lt;&gt;"",K73&lt;&gt;"",M73&lt;&gt;"")),"Revisar estado/devolución",IF(AND(N73&lt;&gt;"Devuelta",H73=""),"Falta ubicación",IF(AND(N73&lt;&gt;"Devuelta",O73=""),"Falta responsable",IF(AND(N73&lt;&gt;"Devuelta",Q73&gt;'Parámetros'!$B$4),"Custodia prolongada","")))))))))))</f>
        <v/>
      </c>
    </row>
    <row r="74">
      <c r="A74" s="18" t="n"/>
      <c r="B74" s="32" t="n"/>
      <c r="C74" s="33" t="n"/>
      <c r="D74" s="21" t="n"/>
      <c r="E74" s="18" t="n"/>
      <c r="F74" s="18" t="n"/>
      <c r="G74" s="22" t="n"/>
      <c r="H74" s="21" t="n"/>
      <c r="I74" s="21" t="n"/>
      <c r="J74" s="21" t="n"/>
      <c r="K74" s="32" t="n"/>
      <c r="L74" s="33" t="n"/>
      <c r="M74" s="22" t="n"/>
      <c r="N74" s="18" t="n"/>
      <c r="O74" s="21" t="n"/>
      <c r="P74" s="21" t="n"/>
      <c r="Q74" s="23">
        <f>IF(OR(A74="",B74=""),"",IFERROR(IF(AND(N74="Devuelta",K74&lt;&gt;""),MAX(0,K74-B74),MAX(0,TODAY()-B74)),""))</f>
        <v/>
      </c>
      <c r="R74" s="23">
        <f>IF(OR(A74="",G74=""),"",IFERROR(MAX(0,G74-IF(M74="",0,M74)),""))</f>
        <v/>
      </c>
      <c r="S74" s="24">
        <f>IF(A74="","",IF(B74="","Falta fecha recepción",IF(E74="","Falta identificación",IF(G74="","Falta cantidad",IF(N74="","Falta estado",IF(N74="Incidencia","Atender incidencia",IF(AND(N74="Devuelta",OR(J74="",K74="",M74="",R74&lt;&gt;0)),"Revisar cierre",IF(AND(N74&lt;&gt;"Devuelta",OR(J74&lt;&gt;"",K74&lt;&gt;"",M74&lt;&gt;"")),"Revisar estado/devolución",IF(AND(N74&lt;&gt;"Devuelta",H74=""),"Falta ubicación",IF(AND(N74&lt;&gt;"Devuelta",O74=""),"Falta responsable",IF(AND(N74&lt;&gt;"Devuelta",Q74&gt;'Parámetros'!$B$4),"Custodia prolongada","")))))))))))</f>
        <v/>
      </c>
    </row>
    <row r="75">
      <c r="A75" s="18" t="n"/>
      <c r="B75" s="32" t="n"/>
      <c r="C75" s="33" t="n"/>
      <c r="D75" s="21" t="n"/>
      <c r="E75" s="18" t="n"/>
      <c r="F75" s="18" t="n"/>
      <c r="G75" s="22" t="n"/>
      <c r="H75" s="21" t="n"/>
      <c r="I75" s="21" t="n"/>
      <c r="J75" s="21" t="n"/>
      <c r="K75" s="32" t="n"/>
      <c r="L75" s="33" t="n"/>
      <c r="M75" s="22" t="n"/>
      <c r="N75" s="18" t="n"/>
      <c r="O75" s="21" t="n"/>
      <c r="P75" s="21" t="n"/>
      <c r="Q75" s="25">
        <f>IF(OR(A75="",B75=""),"",IFERROR(IF(AND(N75="Devuelta",K75&lt;&gt;""),MAX(0,K75-B75),MAX(0,TODAY()-B75)),""))</f>
        <v/>
      </c>
      <c r="R75" s="25">
        <f>IF(OR(A75="",G75=""),"",IFERROR(MAX(0,G75-IF(M75="",0,M75)),""))</f>
        <v/>
      </c>
      <c r="S75" s="26">
        <f>IF(A75="","",IF(B75="","Falta fecha recepción",IF(E75="","Falta identificación",IF(G75="","Falta cantidad",IF(N75="","Falta estado",IF(N75="Incidencia","Atender incidencia",IF(AND(N75="Devuelta",OR(J75="",K75="",M75="",R75&lt;&gt;0)),"Revisar cierre",IF(AND(N75&lt;&gt;"Devuelta",OR(J75&lt;&gt;"",K75&lt;&gt;"",M75&lt;&gt;"")),"Revisar estado/devolución",IF(AND(N75&lt;&gt;"Devuelta",H75=""),"Falta ubicación",IF(AND(N75&lt;&gt;"Devuelta",O75=""),"Falta responsable",IF(AND(N75&lt;&gt;"Devuelta",Q75&gt;'Parámetros'!$B$4),"Custodia prolongada","")))))))))))</f>
        <v/>
      </c>
    </row>
    <row r="76">
      <c r="A76" s="18" t="n"/>
      <c r="B76" s="32" t="n"/>
      <c r="C76" s="33" t="n"/>
      <c r="D76" s="21" t="n"/>
      <c r="E76" s="18" t="n"/>
      <c r="F76" s="18" t="n"/>
      <c r="G76" s="22" t="n"/>
      <c r="H76" s="21" t="n"/>
      <c r="I76" s="21" t="n"/>
      <c r="J76" s="21" t="n"/>
      <c r="K76" s="32" t="n"/>
      <c r="L76" s="33" t="n"/>
      <c r="M76" s="22" t="n"/>
      <c r="N76" s="18" t="n"/>
      <c r="O76" s="21" t="n"/>
      <c r="P76" s="21" t="n"/>
      <c r="Q76" s="23">
        <f>IF(OR(A76="",B76=""),"",IFERROR(IF(AND(N76="Devuelta",K76&lt;&gt;""),MAX(0,K76-B76),MAX(0,TODAY()-B76)),""))</f>
        <v/>
      </c>
      <c r="R76" s="23">
        <f>IF(OR(A76="",G76=""),"",IFERROR(MAX(0,G76-IF(M76="",0,M76)),""))</f>
        <v/>
      </c>
      <c r="S76" s="24">
        <f>IF(A76="","",IF(B76="","Falta fecha recepción",IF(E76="","Falta identificación",IF(G76="","Falta cantidad",IF(N76="","Falta estado",IF(N76="Incidencia","Atender incidencia",IF(AND(N76="Devuelta",OR(J76="",K76="",M76="",R76&lt;&gt;0)),"Revisar cierre",IF(AND(N76&lt;&gt;"Devuelta",OR(J76&lt;&gt;"",K76&lt;&gt;"",M76&lt;&gt;"")),"Revisar estado/devolución",IF(AND(N76&lt;&gt;"Devuelta",H76=""),"Falta ubicación",IF(AND(N76&lt;&gt;"Devuelta",O76=""),"Falta responsable",IF(AND(N76&lt;&gt;"Devuelta",Q76&gt;'Parámetros'!$B$4),"Custodia prolongada","")))))))))))</f>
        <v/>
      </c>
    </row>
    <row r="77">
      <c r="A77" s="18" t="n"/>
      <c r="B77" s="32" t="n"/>
      <c r="C77" s="33" t="n"/>
      <c r="D77" s="21" t="n"/>
      <c r="E77" s="18" t="n"/>
      <c r="F77" s="18" t="n"/>
      <c r="G77" s="22" t="n"/>
      <c r="H77" s="21" t="n"/>
      <c r="I77" s="21" t="n"/>
      <c r="J77" s="21" t="n"/>
      <c r="K77" s="32" t="n"/>
      <c r="L77" s="33" t="n"/>
      <c r="M77" s="22" t="n"/>
      <c r="N77" s="18" t="n"/>
      <c r="O77" s="21" t="n"/>
      <c r="P77" s="21" t="n"/>
      <c r="Q77" s="25">
        <f>IF(OR(A77="",B77=""),"",IFERROR(IF(AND(N77="Devuelta",K77&lt;&gt;""),MAX(0,K77-B77),MAX(0,TODAY()-B77)),""))</f>
        <v/>
      </c>
      <c r="R77" s="25">
        <f>IF(OR(A77="",G77=""),"",IFERROR(MAX(0,G77-IF(M77="",0,M77)),""))</f>
        <v/>
      </c>
      <c r="S77" s="26">
        <f>IF(A77="","",IF(B77="","Falta fecha recepción",IF(E77="","Falta identificación",IF(G77="","Falta cantidad",IF(N77="","Falta estado",IF(N77="Incidencia","Atender incidencia",IF(AND(N77="Devuelta",OR(J77="",K77="",M77="",R77&lt;&gt;0)),"Revisar cierre",IF(AND(N77&lt;&gt;"Devuelta",OR(J77&lt;&gt;"",K77&lt;&gt;"",M77&lt;&gt;"")),"Revisar estado/devolución",IF(AND(N77&lt;&gt;"Devuelta",H77=""),"Falta ubicación",IF(AND(N77&lt;&gt;"Devuelta",O77=""),"Falta responsable",IF(AND(N77&lt;&gt;"Devuelta",Q77&gt;'Parámetros'!$B$4),"Custodia prolongada","")))))))))))</f>
        <v/>
      </c>
    </row>
    <row r="78">
      <c r="A78" s="18" t="n"/>
      <c r="B78" s="32" t="n"/>
      <c r="C78" s="33" t="n"/>
      <c r="D78" s="21" t="n"/>
      <c r="E78" s="18" t="n"/>
      <c r="F78" s="18" t="n"/>
      <c r="G78" s="22" t="n"/>
      <c r="H78" s="21" t="n"/>
      <c r="I78" s="21" t="n"/>
      <c r="J78" s="21" t="n"/>
      <c r="K78" s="32" t="n"/>
      <c r="L78" s="33" t="n"/>
      <c r="M78" s="22" t="n"/>
      <c r="N78" s="18" t="n"/>
      <c r="O78" s="21" t="n"/>
      <c r="P78" s="21" t="n"/>
      <c r="Q78" s="23">
        <f>IF(OR(A78="",B78=""),"",IFERROR(IF(AND(N78="Devuelta",K78&lt;&gt;""),MAX(0,K78-B78),MAX(0,TODAY()-B78)),""))</f>
        <v/>
      </c>
      <c r="R78" s="23">
        <f>IF(OR(A78="",G78=""),"",IFERROR(MAX(0,G78-IF(M78="",0,M78)),""))</f>
        <v/>
      </c>
      <c r="S78" s="24">
        <f>IF(A78="","",IF(B78="","Falta fecha recepción",IF(E78="","Falta identificación",IF(G78="","Falta cantidad",IF(N78="","Falta estado",IF(N78="Incidencia","Atender incidencia",IF(AND(N78="Devuelta",OR(J78="",K78="",M78="",R78&lt;&gt;0)),"Revisar cierre",IF(AND(N78&lt;&gt;"Devuelta",OR(J78&lt;&gt;"",K78&lt;&gt;"",M78&lt;&gt;"")),"Revisar estado/devolución",IF(AND(N78&lt;&gt;"Devuelta",H78=""),"Falta ubicación",IF(AND(N78&lt;&gt;"Devuelta",O78=""),"Falta responsable",IF(AND(N78&lt;&gt;"Devuelta",Q78&gt;'Parámetros'!$B$4),"Custodia prolongada","")))))))))))</f>
        <v/>
      </c>
    </row>
    <row r="79">
      <c r="A79" s="18" t="n"/>
      <c r="B79" s="32" t="n"/>
      <c r="C79" s="33" t="n"/>
      <c r="D79" s="21" t="n"/>
      <c r="E79" s="18" t="n"/>
      <c r="F79" s="18" t="n"/>
      <c r="G79" s="22" t="n"/>
      <c r="H79" s="21" t="n"/>
      <c r="I79" s="21" t="n"/>
      <c r="J79" s="21" t="n"/>
      <c r="K79" s="32" t="n"/>
      <c r="L79" s="33" t="n"/>
      <c r="M79" s="22" t="n"/>
      <c r="N79" s="18" t="n"/>
      <c r="O79" s="21" t="n"/>
      <c r="P79" s="21" t="n"/>
      <c r="Q79" s="25">
        <f>IF(OR(A79="",B79=""),"",IFERROR(IF(AND(N79="Devuelta",K79&lt;&gt;""),MAX(0,K79-B79),MAX(0,TODAY()-B79)),""))</f>
        <v/>
      </c>
      <c r="R79" s="25">
        <f>IF(OR(A79="",G79=""),"",IFERROR(MAX(0,G79-IF(M79="",0,M79)),""))</f>
        <v/>
      </c>
      <c r="S79" s="26">
        <f>IF(A79="","",IF(B79="","Falta fecha recepción",IF(E79="","Falta identificación",IF(G79="","Falta cantidad",IF(N79="","Falta estado",IF(N79="Incidencia","Atender incidencia",IF(AND(N79="Devuelta",OR(J79="",K79="",M79="",R79&lt;&gt;0)),"Revisar cierre",IF(AND(N79&lt;&gt;"Devuelta",OR(J79&lt;&gt;"",K79&lt;&gt;"",M79&lt;&gt;"")),"Revisar estado/devolución",IF(AND(N79&lt;&gt;"Devuelta",H79=""),"Falta ubicación",IF(AND(N79&lt;&gt;"Devuelta",O79=""),"Falta responsable",IF(AND(N79&lt;&gt;"Devuelta",Q79&gt;'Parámetros'!$B$4),"Custodia prolongada","")))))))))))</f>
        <v/>
      </c>
    </row>
    <row r="80">
      <c r="A80" s="18" t="n"/>
      <c r="B80" s="32" t="n"/>
      <c r="C80" s="33" t="n"/>
      <c r="D80" s="21" t="n"/>
      <c r="E80" s="18" t="n"/>
      <c r="F80" s="18" t="n"/>
      <c r="G80" s="22" t="n"/>
      <c r="H80" s="21" t="n"/>
      <c r="I80" s="21" t="n"/>
      <c r="J80" s="21" t="n"/>
      <c r="K80" s="32" t="n"/>
      <c r="L80" s="33" t="n"/>
      <c r="M80" s="22" t="n"/>
      <c r="N80" s="18" t="n"/>
      <c r="O80" s="21" t="n"/>
      <c r="P80" s="21" t="n"/>
      <c r="Q80" s="23">
        <f>IF(OR(A80="",B80=""),"",IFERROR(IF(AND(N80="Devuelta",K80&lt;&gt;""),MAX(0,K80-B80),MAX(0,TODAY()-B80)),""))</f>
        <v/>
      </c>
      <c r="R80" s="23">
        <f>IF(OR(A80="",G80=""),"",IFERROR(MAX(0,G80-IF(M80="",0,M80)),""))</f>
        <v/>
      </c>
      <c r="S80" s="24">
        <f>IF(A80="","",IF(B80="","Falta fecha recepción",IF(E80="","Falta identificación",IF(G80="","Falta cantidad",IF(N80="","Falta estado",IF(N80="Incidencia","Atender incidencia",IF(AND(N80="Devuelta",OR(J80="",K80="",M80="",R80&lt;&gt;0)),"Revisar cierre",IF(AND(N80&lt;&gt;"Devuelta",OR(J80&lt;&gt;"",K80&lt;&gt;"",M80&lt;&gt;"")),"Revisar estado/devolución",IF(AND(N80&lt;&gt;"Devuelta",H80=""),"Falta ubicación",IF(AND(N80&lt;&gt;"Devuelta",O80=""),"Falta responsable",IF(AND(N80&lt;&gt;"Devuelta",Q80&gt;'Parámetros'!$B$4),"Custodia prolongada","")))))))))))</f>
        <v/>
      </c>
    </row>
    <row r="81">
      <c r="A81" s="18" t="n"/>
      <c r="B81" s="32" t="n"/>
      <c r="C81" s="33" t="n"/>
      <c r="D81" s="21" t="n"/>
      <c r="E81" s="18" t="n"/>
      <c r="F81" s="18" t="n"/>
      <c r="G81" s="22" t="n"/>
      <c r="H81" s="21" t="n"/>
      <c r="I81" s="21" t="n"/>
      <c r="J81" s="21" t="n"/>
      <c r="K81" s="32" t="n"/>
      <c r="L81" s="33" t="n"/>
      <c r="M81" s="22" t="n"/>
      <c r="N81" s="18" t="n"/>
      <c r="O81" s="21" t="n"/>
      <c r="P81" s="21" t="n"/>
      <c r="Q81" s="25">
        <f>IF(OR(A81="",B81=""),"",IFERROR(IF(AND(N81="Devuelta",K81&lt;&gt;""),MAX(0,K81-B81),MAX(0,TODAY()-B81)),""))</f>
        <v/>
      </c>
      <c r="R81" s="25">
        <f>IF(OR(A81="",G81=""),"",IFERROR(MAX(0,G81-IF(M81="",0,M81)),""))</f>
        <v/>
      </c>
      <c r="S81" s="26">
        <f>IF(A81="","",IF(B81="","Falta fecha recepción",IF(E81="","Falta identificación",IF(G81="","Falta cantidad",IF(N81="","Falta estado",IF(N81="Incidencia","Atender incidencia",IF(AND(N81="Devuelta",OR(J81="",K81="",M81="",R81&lt;&gt;0)),"Revisar cierre",IF(AND(N81&lt;&gt;"Devuelta",OR(J81&lt;&gt;"",K81&lt;&gt;"",M81&lt;&gt;"")),"Revisar estado/devolución",IF(AND(N81&lt;&gt;"Devuelta",H81=""),"Falta ubicación",IF(AND(N81&lt;&gt;"Devuelta",O81=""),"Falta responsable",IF(AND(N81&lt;&gt;"Devuelta",Q81&gt;'Parámetros'!$B$4),"Custodia prolongada","")))))))))))</f>
        <v/>
      </c>
    </row>
    <row r="82">
      <c r="A82" s="18" t="n"/>
      <c r="B82" s="32" t="n"/>
      <c r="C82" s="33" t="n"/>
      <c r="D82" s="21" t="n"/>
      <c r="E82" s="18" t="n"/>
      <c r="F82" s="18" t="n"/>
      <c r="G82" s="22" t="n"/>
      <c r="H82" s="21" t="n"/>
      <c r="I82" s="21" t="n"/>
      <c r="J82" s="21" t="n"/>
      <c r="K82" s="32" t="n"/>
      <c r="L82" s="33" t="n"/>
      <c r="M82" s="22" t="n"/>
      <c r="N82" s="18" t="n"/>
      <c r="O82" s="21" t="n"/>
      <c r="P82" s="21" t="n"/>
      <c r="Q82" s="23">
        <f>IF(OR(A82="",B82=""),"",IFERROR(IF(AND(N82="Devuelta",K82&lt;&gt;""),MAX(0,K82-B82),MAX(0,TODAY()-B82)),""))</f>
        <v/>
      </c>
      <c r="R82" s="23">
        <f>IF(OR(A82="",G82=""),"",IFERROR(MAX(0,G82-IF(M82="",0,M82)),""))</f>
        <v/>
      </c>
      <c r="S82" s="24">
        <f>IF(A82="","",IF(B82="","Falta fecha recepción",IF(E82="","Falta identificación",IF(G82="","Falta cantidad",IF(N82="","Falta estado",IF(N82="Incidencia","Atender incidencia",IF(AND(N82="Devuelta",OR(J82="",K82="",M82="",R82&lt;&gt;0)),"Revisar cierre",IF(AND(N82&lt;&gt;"Devuelta",OR(J82&lt;&gt;"",K82&lt;&gt;"",M82&lt;&gt;"")),"Revisar estado/devolución",IF(AND(N82&lt;&gt;"Devuelta",H82=""),"Falta ubicación",IF(AND(N82&lt;&gt;"Devuelta",O82=""),"Falta responsable",IF(AND(N82&lt;&gt;"Devuelta",Q82&gt;'Parámetros'!$B$4),"Custodia prolongada","")))))))))))</f>
        <v/>
      </c>
    </row>
    <row r="83">
      <c r="A83" s="18" t="n"/>
      <c r="B83" s="32" t="n"/>
      <c r="C83" s="33" t="n"/>
      <c r="D83" s="21" t="n"/>
      <c r="E83" s="18" t="n"/>
      <c r="F83" s="18" t="n"/>
      <c r="G83" s="22" t="n"/>
      <c r="H83" s="21" t="n"/>
      <c r="I83" s="21" t="n"/>
      <c r="J83" s="21" t="n"/>
      <c r="K83" s="32" t="n"/>
      <c r="L83" s="33" t="n"/>
      <c r="M83" s="22" t="n"/>
      <c r="N83" s="18" t="n"/>
      <c r="O83" s="21" t="n"/>
      <c r="P83" s="21" t="n"/>
      <c r="Q83" s="25">
        <f>IF(OR(A83="",B83=""),"",IFERROR(IF(AND(N83="Devuelta",K83&lt;&gt;""),MAX(0,K83-B83),MAX(0,TODAY()-B83)),""))</f>
        <v/>
      </c>
      <c r="R83" s="25">
        <f>IF(OR(A83="",G83=""),"",IFERROR(MAX(0,G83-IF(M83="",0,M83)),""))</f>
        <v/>
      </c>
      <c r="S83" s="26">
        <f>IF(A83="","",IF(B83="","Falta fecha recepción",IF(E83="","Falta identificación",IF(G83="","Falta cantidad",IF(N83="","Falta estado",IF(N83="Incidencia","Atender incidencia",IF(AND(N83="Devuelta",OR(J83="",K83="",M83="",R83&lt;&gt;0)),"Revisar cierre",IF(AND(N83&lt;&gt;"Devuelta",OR(J83&lt;&gt;"",K83&lt;&gt;"",M83&lt;&gt;"")),"Revisar estado/devolución",IF(AND(N83&lt;&gt;"Devuelta",H83=""),"Falta ubicación",IF(AND(N83&lt;&gt;"Devuelta",O83=""),"Falta responsable",IF(AND(N83&lt;&gt;"Devuelta",Q83&gt;'Parámetros'!$B$4),"Custodia prolongada","")))))))))))</f>
        <v/>
      </c>
    </row>
    <row r="84">
      <c r="A84" s="18" t="n"/>
      <c r="B84" s="32" t="n"/>
      <c r="C84" s="33" t="n"/>
      <c r="D84" s="21" t="n"/>
      <c r="E84" s="18" t="n"/>
      <c r="F84" s="18" t="n"/>
      <c r="G84" s="22" t="n"/>
      <c r="H84" s="21" t="n"/>
      <c r="I84" s="21" t="n"/>
      <c r="J84" s="21" t="n"/>
      <c r="K84" s="32" t="n"/>
      <c r="L84" s="33" t="n"/>
      <c r="M84" s="22" t="n"/>
      <c r="N84" s="18" t="n"/>
      <c r="O84" s="21" t="n"/>
      <c r="P84" s="21" t="n"/>
      <c r="Q84" s="23">
        <f>IF(OR(A84="",B84=""),"",IFERROR(IF(AND(N84="Devuelta",K84&lt;&gt;""),MAX(0,K84-B84),MAX(0,TODAY()-B84)),""))</f>
        <v/>
      </c>
      <c r="R84" s="23">
        <f>IF(OR(A84="",G84=""),"",IFERROR(MAX(0,G84-IF(M84="",0,M84)),""))</f>
        <v/>
      </c>
      <c r="S84" s="24">
        <f>IF(A84="","",IF(B84="","Falta fecha recepción",IF(E84="","Falta identificación",IF(G84="","Falta cantidad",IF(N84="","Falta estado",IF(N84="Incidencia","Atender incidencia",IF(AND(N84="Devuelta",OR(J84="",K84="",M84="",R84&lt;&gt;0)),"Revisar cierre",IF(AND(N84&lt;&gt;"Devuelta",OR(J84&lt;&gt;"",K84&lt;&gt;"",M84&lt;&gt;"")),"Revisar estado/devolución",IF(AND(N84&lt;&gt;"Devuelta",H84=""),"Falta ubicación",IF(AND(N84&lt;&gt;"Devuelta",O84=""),"Falta responsable",IF(AND(N84&lt;&gt;"Devuelta",Q84&gt;'Parámetros'!$B$4),"Custodia prolongada","")))))))))))</f>
        <v/>
      </c>
    </row>
    <row r="85">
      <c r="A85" s="18" t="n"/>
      <c r="B85" s="32" t="n"/>
      <c r="C85" s="33" t="n"/>
      <c r="D85" s="21" t="n"/>
      <c r="E85" s="18" t="n"/>
      <c r="F85" s="18" t="n"/>
      <c r="G85" s="22" t="n"/>
      <c r="H85" s="21" t="n"/>
      <c r="I85" s="21" t="n"/>
      <c r="J85" s="21" t="n"/>
      <c r="K85" s="32" t="n"/>
      <c r="L85" s="33" t="n"/>
      <c r="M85" s="22" t="n"/>
      <c r="N85" s="18" t="n"/>
      <c r="O85" s="21" t="n"/>
      <c r="P85" s="21" t="n"/>
      <c r="Q85" s="25">
        <f>IF(OR(A85="",B85=""),"",IFERROR(IF(AND(N85="Devuelta",K85&lt;&gt;""),MAX(0,K85-B85),MAX(0,TODAY()-B85)),""))</f>
        <v/>
      </c>
      <c r="R85" s="25">
        <f>IF(OR(A85="",G85=""),"",IFERROR(MAX(0,G85-IF(M85="",0,M85)),""))</f>
        <v/>
      </c>
      <c r="S85" s="26">
        <f>IF(A85="","",IF(B85="","Falta fecha recepción",IF(E85="","Falta identificación",IF(G85="","Falta cantidad",IF(N85="","Falta estado",IF(N85="Incidencia","Atender incidencia",IF(AND(N85="Devuelta",OR(J85="",K85="",M85="",R85&lt;&gt;0)),"Revisar cierre",IF(AND(N85&lt;&gt;"Devuelta",OR(J85&lt;&gt;"",K85&lt;&gt;"",M85&lt;&gt;"")),"Revisar estado/devolución",IF(AND(N85&lt;&gt;"Devuelta",H85=""),"Falta ubicación",IF(AND(N85&lt;&gt;"Devuelta",O85=""),"Falta responsable",IF(AND(N85&lt;&gt;"Devuelta",Q85&gt;'Parámetros'!$B$4),"Custodia prolongada","")))))))))))</f>
        <v/>
      </c>
    </row>
    <row r="86">
      <c r="A86" s="18" t="n"/>
      <c r="B86" s="32" t="n"/>
      <c r="C86" s="33" t="n"/>
      <c r="D86" s="21" t="n"/>
      <c r="E86" s="18" t="n"/>
      <c r="F86" s="18" t="n"/>
      <c r="G86" s="22" t="n"/>
      <c r="H86" s="21" t="n"/>
      <c r="I86" s="21" t="n"/>
      <c r="J86" s="21" t="n"/>
      <c r="K86" s="32" t="n"/>
      <c r="L86" s="33" t="n"/>
      <c r="M86" s="22" t="n"/>
      <c r="N86" s="18" t="n"/>
      <c r="O86" s="21" t="n"/>
      <c r="P86" s="21" t="n"/>
      <c r="Q86" s="23">
        <f>IF(OR(A86="",B86=""),"",IFERROR(IF(AND(N86="Devuelta",K86&lt;&gt;""),MAX(0,K86-B86),MAX(0,TODAY()-B86)),""))</f>
        <v/>
      </c>
      <c r="R86" s="23">
        <f>IF(OR(A86="",G86=""),"",IFERROR(MAX(0,G86-IF(M86="",0,M86)),""))</f>
        <v/>
      </c>
      <c r="S86" s="24">
        <f>IF(A86="","",IF(B86="","Falta fecha recepción",IF(E86="","Falta identificación",IF(G86="","Falta cantidad",IF(N86="","Falta estado",IF(N86="Incidencia","Atender incidencia",IF(AND(N86="Devuelta",OR(J86="",K86="",M86="",R86&lt;&gt;0)),"Revisar cierre",IF(AND(N86&lt;&gt;"Devuelta",OR(J86&lt;&gt;"",K86&lt;&gt;"",M86&lt;&gt;"")),"Revisar estado/devolución",IF(AND(N86&lt;&gt;"Devuelta",H86=""),"Falta ubicación",IF(AND(N86&lt;&gt;"Devuelta",O86=""),"Falta responsable",IF(AND(N86&lt;&gt;"Devuelta",Q86&gt;'Parámetros'!$B$4),"Custodia prolongada","")))))))))))</f>
        <v/>
      </c>
    </row>
    <row r="87">
      <c r="A87" s="18" t="n"/>
      <c r="B87" s="32" t="n"/>
      <c r="C87" s="33" t="n"/>
      <c r="D87" s="21" t="n"/>
      <c r="E87" s="18" t="n"/>
      <c r="F87" s="18" t="n"/>
      <c r="G87" s="22" t="n"/>
      <c r="H87" s="21" t="n"/>
      <c r="I87" s="21" t="n"/>
      <c r="J87" s="21" t="n"/>
      <c r="K87" s="32" t="n"/>
      <c r="L87" s="33" t="n"/>
      <c r="M87" s="22" t="n"/>
      <c r="N87" s="18" t="n"/>
      <c r="O87" s="21" t="n"/>
      <c r="P87" s="21" t="n"/>
      <c r="Q87" s="25">
        <f>IF(OR(A87="",B87=""),"",IFERROR(IF(AND(N87="Devuelta",K87&lt;&gt;""),MAX(0,K87-B87),MAX(0,TODAY()-B87)),""))</f>
        <v/>
      </c>
      <c r="R87" s="25">
        <f>IF(OR(A87="",G87=""),"",IFERROR(MAX(0,G87-IF(M87="",0,M87)),""))</f>
        <v/>
      </c>
      <c r="S87" s="26">
        <f>IF(A87="","",IF(B87="","Falta fecha recepción",IF(E87="","Falta identificación",IF(G87="","Falta cantidad",IF(N87="","Falta estado",IF(N87="Incidencia","Atender incidencia",IF(AND(N87="Devuelta",OR(J87="",K87="",M87="",R87&lt;&gt;0)),"Revisar cierre",IF(AND(N87&lt;&gt;"Devuelta",OR(J87&lt;&gt;"",K87&lt;&gt;"",M87&lt;&gt;"")),"Revisar estado/devolución",IF(AND(N87&lt;&gt;"Devuelta",H87=""),"Falta ubicación",IF(AND(N87&lt;&gt;"Devuelta",O87=""),"Falta responsable",IF(AND(N87&lt;&gt;"Devuelta",Q87&gt;'Parámetros'!$B$4),"Custodia prolongada","")))))))))))</f>
        <v/>
      </c>
    </row>
    <row r="88">
      <c r="A88" s="18" t="n"/>
      <c r="B88" s="32" t="n"/>
      <c r="C88" s="33" t="n"/>
      <c r="D88" s="21" t="n"/>
      <c r="E88" s="18" t="n"/>
      <c r="F88" s="18" t="n"/>
      <c r="G88" s="22" t="n"/>
      <c r="H88" s="21" t="n"/>
      <c r="I88" s="21" t="n"/>
      <c r="J88" s="21" t="n"/>
      <c r="K88" s="32" t="n"/>
      <c r="L88" s="33" t="n"/>
      <c r="M88" s="22" t="n"/>
      <c r="N88" s="18" t="n"/>
      <c r="O88" s="21" t="n"/>
      <c r="P88" s="21" t="n"/>
      <c r="Q88" s="23">
        <f>IF(OR(A88="",B88=""),"",IFERROR(IF(AND(N88="Devuelta",K88&lt;&gt;""),MAX(0,K88-B88),MAX(0,TODAY()-B88)),""))</f>
        <v/>
      </c>
      <c r="R88" s="23">
        <f>IF(OR(A88="",G88=""),"",IFERROR(MAX(0,G88-IF(M88="",0,M88)),""))</f>
        <v/>
      </c>
      <c r="S88" s="24">
        <f>IF(A88="","",IF(B88="","Falta fecha recepción",IF(E88="","Falta identificación",IF(G88="","Falta cantidad",IF(N88="","Falta estado",IF(N88="Incidencia","Atender incidencia",IF(AND(N88="Devuelta",OR(J88="",K88="",M88="",R88&lt;&gt;0)),"Revisar cierre",IF(AND(N88&lt;&gt;"Devuelta",OR(J88&lt;&gt;"",K88&lt;&gt;"",M88&lt;&gt;"")),"Revisar estado/devolución",IF(AND(N88&lt;&gt;"Devuelta",H88=""),"Falta ubicación",IF(AND(N88&lt;&gt;"Devuelta",O88=""),"Falta responsable",IF(AND(N88&lt;&gt;"Devuelta",Q88&gt;'Parámetros'!$B$4),"Custodia prolongada","")))))))))))</f>
        <v/>
      </c>
    </row>
    <row r="89">
      <c r="A89" s="18" t="n"/>
      <c r="B89" s="32" t="n"/>
      <c r="C89" s="33" t="n"/>
      <c r="D89" s="21" t="n"/>
      <c r="E89" s="18" t="n"/>
      <c r="F89" s="18" t="n"/>
      <c r="G89" s="22" t="n"/>
      <c r="H89" s="21" t="n"/>
      <c r="I89" s="21" t="n"/>
      <c r="J89" s="21" t="n"/>
      <c r="K89" s="32" t="n"/>
      <c r="L89" s="33" t="n"/>
      <c r="M89" s="22" t="n"/>
      <c r="N89" s="18" t="n"/>
      <c r="O89" s="21" t="n"/>
      <c r="P89" s="21" t="n"/>
      <c r="Q89" s="25">
        <f>IF(OR(A89="",B89=""),"",IFERROR(IF(AND(N89="Devuelta",K89&lt;&gt;""),MAX(0,K89-B89),MAX(0,TODAY()-B89)),""))</f>
        <v/>
      </c>
      <c r="R89" s="25">
        <f>IF(OR(A89="",G89=""),"",IFERROR(MAX(0,G89-IF(M89="",0,M89)),""))</f>
        <v/>
      </c>
      <c r="S89" s="26">
        <f>IF(A89="","",IF(B89="","Falta fecha recepción",IF(E89="","Falta identificación",IF(G89="","Falta cantidad",IF(N89="","Falta estado",IF(N89="Incidencia","Atender incidencia",IF(AND(N89="Devuelta",OR(J89="",K89="",M89="",R89&lt;&gt;0)),"Revisar cierre",IF(AND(N89&lt;&gt;"Devuelta",OR(J89&lt;&gt;"",K89&lt;&gt;"",M89&lt;&gt;"")),"Revisar estado/devolución",IF(AND(N89&lt;&gt;"Devuelta",H89=""),"Falta ubicación",IF(AND(N89&lt;&gt;"Devuelta",O89=""),"Falta responsable",IF(AND(N89&lt;&gt;"Devuelta",Q89&gt;'Parámetros'!$B$4),"Custodia prolongada","")))))))))))</f>
        <v/>
      </c>
    </row>
    <row r="90">
      <c r="A90" s="18" t="n"/>
      <c r="B90" s="32" t="n"/>
      <c r="C90" s="33" t="n"/>
      <c r="D90" s="21" t="n"/>
      <c r="E90" s="18" t="n"/>
      <c r="F90" s="18" t="n"/>
      <c r="G90" s="22" t="n"/>
      <c r="H90" s="21" t="n"/>
      <c r="I90" s="21" t="n"/>
      <c r="J90" s="21" t="n"/>
      <c r="K90" s="32" t="n"/>
      <c r="L90" s="33" t="n"/>
      <c r="M90" s="22" t="n"/>
      <c r="N90" s="18" t="n"/>
      <c r="O90" s="21" t="n"/>
      <c r="P90" s="21" t="n"/>
      <c r="Q90" s="23">
        <f>IF(OR(A90="",B90=""),"",IFERROR(IF(AND(N90="Devuelta",K90&lt;&gt;""),MAX(0,K90-B90),MAX(0,TODAY()-B90)),""))</f>
        <v/>
      </c>
      <c r="R90" s="23">
        <f>IF(OR(A90="",G90=""),"",IFERROR(MAX(0,G90-IF(M90="",0,M90)),""))</f>
        <v/>
      </c>
      <c r="S90" s="24">
        <f>IF(A90="","",IF(B90="","Falta fecha recepción",IF(E90="","Falta identificación",IF(G90="","Falta cantidad",IF(N90="","Falta estado",IF(N90="Incidencia","Atender incidencia",IF(AND(N90="Devuelta",OR(J90="",K90="",M90="",R90&lt;&gt;0)),"Revisar cierre",IF(AND(N90&lt;&gt;"Devuelta",OR(J90&lt;&gt;"",K90&lt;&gt;"",M90&lt;&gt;"")),"Revisar estado/devolución",IF(AND(N90&lt;&gt;"Devuelta",H90=""),"Falta ubicación",IF(AND(N90&lt;&gt;"Devuelta",O90=""),"Falta responsable",IF(AND(N90&lt;&gt;"Devuelta",Q90&gt;'Parámetros'!$B$4),"Custodia prolongada","")))))))))))</f>
        <v/>
      </c>
    </row>
    <row r="91">
      <c r="A91" s="18" t="n"/>
      <c r="B91" s="32" t="n"/>
      <c r="C91" s="33" t="n"/>
      <c r="D91" s="21" t="n"/>
      <c r="E91" s="18" t="n"/>
      <c r="F91" s="18" t="n"/>
      <c r="G91" s="22" t="n"/>
      <c r="H91" s="21" t="n"/>
      <c r="I91" s="21" t="n"/>
      <c r="J91" s="21" t="n"/>
      <c r="K91" s="32" t="n"/>
      <c r="L91" s="33" t="n"/>
      <c r="M91" s="22" t="n"/>
      <c r="N91" s="18" t="n"/>
      <c r="O91" s="21" t="n"/>
      <c r="P91" s="21" t="n"/>
      <c r="Q91" s="25">
        <f>IF(OR(A91="",B91=""),"",IFERROR(IF(AND(N91="Devuelta",K91&lt;&gt;""),MAX(0,K91-B91),MAX(0,TODAY()-B91)),""))</f>
        <v/>
      </c>
      <c r="R91" s="25">
        <f>IF(OR(A91="",G91=""),"",IFERROR(MAX(0,G91-IF(M91="",0,M91)),""))</f>
        <v/>
      </c>
      <c r="S91" s="26">
        <f>IF(A91="","",IF(B91="","Falta fecha recepción",IF(E91="","Falta identificación",IF(G91="","Falta cantidad",IF(N91="","Falta estado",IF(N91="Incidencia","Atender incidencia",IF(AND(N91="Devuelta",OR(J91="",K91="",M91="",R91&lt;&gt;0)),"Revisar cierre",IF(AND(N91&lt;&gt;"Devuelta",OR(J91&lt;&gt;"",K91&lt;&gt;"",M91&lt;&gt;"")),"Revisar estado/devolución",IF(AND(N91&lt;&gt;"Devuelta",H91=""),"Falta ubicación",IF(AND(N91&lt;&gt;"Devuelta",O91=""),"Falta responsable",IF(AND(N91&lt;&gt;"Devuelta",Q91&gt;'Parámetros'!$B$4),"Custodia prolongada","")))))))))))</f>
        <v/>
      </c>
    </row>
    <row r="92">
      <c r="A92" s="18" t="n"/>
      <c r="B92" s="32" t="n"/>
      <c r="C92" s="33" t="n"/>
      <c r="D92" s="21" t="n"/>
      <c r="E92" s="18" t="n"/>
      <c r="F92" s="18" t="n"/>
      <c r="G92" s="22" t="n"/>
      <c r="H92" s="21" t="n"/>
      <c r="I92" s="21" t="n"/>
      <c r="J92" s="21" t="n"/>
      <c r="K92" s="32" t="n"/>
      <c r="L92" s="33" t="n"/>
      <c r="M92" s="22" t="n"/>
      <c r="N92" s="18" t="n"/>
      <c r="O92" s="21" t="n"/>
      <c r="P92" s="21" t="n"/>
      <c r="Q92" s="23">
        <f>IF(OR(A92="",B92=""),"",IFERROR(IF(AND(N92="Devuelta",K92&lt;&gt;""),MAX(0,K92-B92),MAX(0,TODAY()-B92)),""))</f>
        <v/>
      </c>
      <c r="R92" s="23">
        <f>IF(OR(A92="",G92=""),"",IFERROR(MAX(0,G92-IF(M92="",0,M92)),""))</f>
        <v/>
      </c>
      <c r="S92" s="24">
        <f>IF(A92="","",IF(B92="","Falta fecha recepción",IF(E92="","Falta identificación",IF(G92="","Falta cantidad",IF(N92="","Falta estado",IF(N92="Incidencia","Atender incidencia",IF(AND(N92="Devuelta",OR(J92="",K92="",M92="",R92&lt;&gt;0)),"Revisar cierre",IF(AND(N92&lt;&gt;"Devuelta",OR(J92&lt;&gt;"",K92&lt;&gt;"",M92&lt;&gt;"")),"Revisar estado/devolución",IF(AND(N92&lt;&gt;"Devuelta",H92=""),"Falta ubicación",IF(AND(N92&lt;&gt;"Devuelta",O92=""),"Falta responsable",IF(AND(N92&lt;&gt;"Devuelta",Q92&gt;'Parámetros'!$B$4),"Custodia prolongada","")))))))))))</f>
        <v/>
      </c>
    </row>
    <row r="93">
      <c r="A93" s="18" t="n"/>
      <c r="B93" s="32" t="n"/>
      <c r="C93" s="33" t="n"/>
      <c r="D93" s="21" t="n"/>
      <c r="E93" s="18" t="n"/>
      <c r="F93" s="18" t="n"/>
      <c r="G93" s="22" t="n"/>
      <c r="H93" s="21" t="n"/>
      <c r="I93" s="21" t="n"/>
      <c r="J93" s="21" t="n"/>
      <c r="K93" s="32" t="n"/>
      <c r="L93" s="33" t="n"/>
      <c r="M93" s="22" t="n"/>
      <c r="N93" s="18" t="n"/>
      <c r="O93" s="21" t="n"/>
      <c r="P93" s="21" t="n"/>
      <c r="Q93" s="25">
        <f>IF(OR(A93="",B93=""),"",IFERROR(IF(AND(N93="Devuelta",K93&lt;&gt;""),MAX(0,K93-B93),MAX(0,TODAY()-B93)),""))</f>
        <v/>
      </c>
      <c r="R93" s="25">
        <f>IF(OR(A93="",G93=""),"",IFERROR(MAX(0,G93-IF(M93="",0,M93)),""))</f>
        <v/>
      </c>
      <c r="S93" s="26">
        <f>IF(A93="","",IF(B93="","Falta fecha recepción",IF(E93="","Falta identificación",IF(G93="","Falta cantidad",IF(N93="","Falta estado",IF(N93="Incidencia","Atender incidencia",IF(AND(N93="Devuelta",OR(J93="",K93="",M93="",R93&lt;&gt;0)),"Revisar cierre",IF(AND(N93&lt;&gt;"Devuelta",OR(J93&lt;&gt;"",K93&lt;&gt;"",M93&lt;&gt;"")),"Revisar estado/devolución",IF(AND(N93&lt;&gt;"Devuelta",H93=""),"Falta ubicación",IF(AND(N93&lt;&gt;"Devuelta",O93=""),"Falta responsable",IF(AND(N93&lt;&gt;"Devuelta",Q93&gt;'Parámetros'!$B$4),"Custodia prolongada","")))))))))))</f>
        <v/>
      </c>
    </row>
    <row r="94">
      <c r="A94" s="18" t="n"/>
      <c r="B94" s="32" t="n"/>
      <c r="C94" s="33" t="n"/>
      <c r="D94" s="21" t="n"/>
      <c r="E94" s="18" t="n"/>
      <c r="F94" s="18" t="n"/>
      <c r="G94" s="22" t="n"/>
      <c r="H94" s="21" t="n"/>
      <c r="I94" s="21" t="n"/>
      <c r="J94" s="21" t="n"/>
      <c r="K94" s="32" t="n"/>
      <c r="L94" s="33" t="n"/>
      <c r="M94" s="22" t="n"/>
      <c r="N94" s="18" t="n"/>
      <c r="O94" s="21" t="n"/>
      <c r="P94" s="21" t="n"/>
      <c r="Q94" s="23">
        <f>IF(OR(A94="",B94=""),"",IFERROR(IF(AND(N94="Devuelta",K94&lt;&gt;""),MAX(0,K94-B94),MAX(0,TODAY()-B94)),""))</f>
        <v/>
      </c>
      <c r="R94" s="23">
        <f>IF(OR(A94="",G94=""),"",IFERROR(MAX(0,G94-IF(M94="",0,M94)),""))</f>
        <v/>
      </c>
      <c r="S94" s="24">
        <f>IF(A94="","",IF(B94="","Falta fecha recepción",IF(E94="","Falta identificación",IF(G94="","Falta cantidad",IF(N94="","Falta estado",IF(N94="Incidencia","Atender incidencia",IF(AND(N94="Devuelta",OR(J94="",K94="",M94="",R94&lt;&gt;0)),"Revisar cierre",IF(AND(N94&lt;&gt;"Devuelta",OR(J94&lt;&gt;"",K94&lt;&gt;"",M94&lt;&gt;"")),"Revisar estado/devolución",IF(AND(N94&lt;&gt;"Devuelta",H94=""),"Falta ubicación",IF(AND(N94&lt;&gt;"Devuelta",O94=""),"Falta responsable",IF(AND(N94&lt;&gt;"Devuelta",Q94&gt;'Parámetros'!$B$4),"Custodia prolongada","")))))))))))</f>
        <v/>
      </c>
    </row>
    <row r="95">
      <c r="A95" s="18" t="n"/>
      <c r="B95" s="32" t="n"/>
      <c r="C95" s="33" t="n"/>
      <c r="D95" s="21" t="n"/>
      <c r="E95" s="18" t="n"/>
      <c r="F95" s="18" t="n"/>
      <c r="G95" s="22" t="n"/>
      <c r="H95" s="21" t="n"/>
      <c r="I95" s="21" t="n"/>
      <c r="J95" s="21" t="n"/>
      <c r="K95" s="32" t="n"/>
      <c r="L95" s="33" t="n"/>
      <c r="M95" s="22" t="n"/>
      <c r="N95" s="18" t="n"/>
      <c r="O95" s="21" t="n"/>
      <c r="P95" s="21" t="n"/>
      <c r="Q95" s="25">
        <f>IF(OR(A95="",B95=""),"",IFERROR(IF(AND(N95="Devuelta",K95&lt;&gt;""),MAX(0,K95-B95),MAX(0,TODAY()-B95)),""))</f>
        <v/>
      </c>
      <c r="R95" s="25">
        <f>IF(OR(A95="",G95=""),"",IFERROR(MAX(0,G95-IF(M95="",0,M95)),""))</f>
        <v/>
      </c>
      <c r="S95" s="26">
        <f>IF(A95="","",IF(B95="","Falta fecha recepción",IF(E95="","Falta identificación",IF(G95="","Falta cantidad",IF(N95="","Falta estado",IF(N95="Incidencia","Atender incidencia",IF(AND(N95="Devuelta",OR(J95="",K95="",M95="",R95&lt;&gt;0)),"Revisar cierre",IF(AND(N95&lt;&gt;"Devuelta",OR(J95&lt;&gt;"",K95&lt;&gt;"",M95&lt;&gt;"")),"Revisar estado/devolución",IF(AND(N95&lt;&gt;"Devuelta",H95=""),"Falta ubicación",IF(AND(N95&lt;&gt;"Devuelta",O95=""),"Falta responsable",IF(AND(N95&lt;&gt;"Devuelta",Q95&gt;'Parámetros'!$B$4),"Custodia prolongada","")))))))))))</f>
        <v/>
      </c>
    </row>
    <row r="96">
      <c r="A96" s="18" t="n"/>
      <c r="B96" s="32" t="n"/>
      <c r="C96" s="33" t="n"/>
      <c r="D96" s="21" t="n"/>
      <c r="E96" s="18" t="n"/>
      <c r="F96" s="18" t="n"/>
      <c r="G96" s="22" t="n"/>
      <c r="H96" s="21" t="n"/>
      <c r="I96" s="21" t="n"/>
      <c r="J96" s="21" t="n"/>
      <c r="K96" s="32" t="n"/>
      <c r="L96" s="33" t="n"/>
      <c r="M96" s="22" t="n"/>
      <c r="N96" s="18" t="n"/>
      <c r="O96" s="21" t="n"/>
      <c r="P96" s="21" t="n"/>
      <c r="Q96" s="23">
        <f>IF(OR(A96="",B96=""),"",IFERROR(IF(AND(N96="Devuelta",K96&lt;&gt;""),MAX(0,K96-B96),MAX(0,TODAY()-B96)),""))</f>
        <v/>
      </c>
      <c r="R96" s="23">
        <f>IF(OR(A96="",G96=""),"",IFERROR(MAX(0,G96-IF(M96="",0,M96)),""))</f>
        <v/>
      </c>
      <c r="S96" s="24">
        <f>IF(A96="","",IF(B96="","Falta fecha recepción",IF(E96="","Falta identificación",IF(G96="","Falta cantidad",IF(N96="","Falta estado",IF(N96="Incidencia","Atender incidencia",IF(AND(N96="Devuelta",OR(J96="",K96="",M96="",R96&lt;&gt;0)),"Revisar cierre",IF(AND(N96&lt;&gt;"Devuelta",OR(J96&lt;&gt;"",K96&lt;&gt;"",M96&lt;&gt;"")),"Revisar estado/devolución",IF(AND(N96&lt;&gt;"Devuelta",H96=""),"Falta ubicación",IF(AND(N96&lt;&gt;"Devuelta",O96=""),"Falta responsable",IF(AND(N96&lt;&gt;"Devuelta",Q96&gt;'Parámetros'!$B$4),"Custodia prolongada","")))))))))))</f>
        <v/>
      </c>
    </row>
    <row r="97">
      <c r="A97" s="18" t="n"/>
      <c r="B97" s="32" t="n"/>
      <c r="C97" s="33" t="n"/>
      <c r="D97" s="21" t="n"/>
      <c r="E97" s="18" t="n"/>
      <c r="F97" s="18" t="n"/>
      <c r="G97" s="22" t="n"/>
      <c r="H97" s="21" t="n"/>
      <c r="I97" s="21" t="n"/>
      <c r="J97" s="21" t="n"/>
      <c r="K97" s="32" t="n"/>
      <c r="L97" s="33" t="n"/>
      <c r="M97" s="22" t="n"/>
      <c r="N97" s="18" t="n"/>
      <c r="O97" s="21" t="n"/>
      <c r="P97" s="21" t="n"/>
      <c r="Q97" s="25">
        <f>IF(OR(A97="",B97=""),"",IFERROR(IF(AND(N97="Devuelta",K97&lt;&gt;""),MAX(0,K97-B97),MAX(0,TODAY()-B97)),""))</f>
        <v/>
      </c>
      <c r="R97" s="25">
        <f>IF(OR(A97="",G97=""),"",IFERROR(MAX(0,G97-IF(M97="",0,M97)),""))</f>
        <v/>
      </c>
      <c r="S97" s="26">
        <f>IF(A97="","",IF(B97="","Falta fecha recepción",IF(E97="","Falta identificación",IF(G97="","Falta cantidad",IF(N97="","Falta estado",IF(N97="Incidencia","Atender incidencia",IF(AND(N97="Devuelta",OR(J97="",K97="",M97="",R97&lt;&gt;0)),"Revisar cierre",IF(AND(N97&lt;&gt;"Devuelta",OR(J97&lt;&gt;"",K97&lt;&gt;"",M97&lt;&gt;"")),"Revisar estado/devolución",IF(AND(N97&lt;&gt;"Devuelta",H97=""),"Falta ubicación",IF(AND(N97&lt;&gt;"Devuelta",O97=""),"Falta responsable",IF(AND(N97&lt;&gt;"Devuelta",Q97&gt;'Parámetros'!$B$4),"Custodia prolongada","")))))))))))</f>
        <v/>
      </c>
    </row>
    <row r="98">
      <c r="A98" s="18" t="n"/>
      <c r="B98" s="32" t="n"/>
      <c r="C98" s="33" t="n"/>
      <c r="D98" s="21" t="n"/>
      <c r="E98" s="18" t="n"/>
      <c r="F98" s="18" t="n"/>
      <c r="G98" s="22" t="n"/>
      <c r="H98" s="21" t="n"/>
      <c r="I98" s="21" t="n"/>
      <c r="J98" s="21" t="n"/>
      <c r="K98" s="32" t="n"/>
      <c r="L98" s="33" t="n"/>
      <c r="M98" s="22" t="n"/>
      <c r="N98" s="18" t="n"/>
      <c r="O98" s="21" t="n"/>
      <c r="P98" s="21" t="n"/>
      <c r="Q98" s="23">
        <f>IF(OR(A98="",B98=""),"",IFERROR(IF(AND(N98="Devuelta",K98&lt;&gt;""),MAX(0,K98-B98),MAX(0,TODAY()-B98)),""))</f>
        <v/>
      </c>
      <c r="R98" s="23">
        <f>IF(OR(A98="",G98=""),"",IFERROR(MAX(0,G98-IF(M98="",0,M98)),""))</f>
        <v/>
      </c>
      <c r="S98" s="24">
        <f>IF(A98="","",IF(B98="","Falta fecha recepción",IF(E98="","Falta identificación",IF(G98="","Falta cantidad",IF(N98="","Falta estado",IF(N98="Incidencia","Atender incidencia",IF(AND(N98="Devuelta",OR(J98="",K98="",M98="",R98&lt;&gt;0)),"Revisar cierre",IF(AND(N98&lt;&gt;"Devuelta",OR(J98&lt;&gt;"",K98&lt;&gt;"",M98&lt;&gt;"")),"Revisar estado/devolución",IF(AND(N98&lt;&gt;"Devuelta",H98=""),"Falta ubicación",IF(AND(N98&lt;&gt;"Devuelta",O98=""),"Falta responsable",IF(AND(N98&lt;&gt;"Devuelta",Q98&gt;'Parámetros'!$B$4),"Custodia prolongada","")))))))))))</f>
        <v/>
      </c>
    </row>
    <row r="99">
      <c r="A99" s="18" t="n"/>
      <c r="B99" s="32" t="n"/>
      <c r="C99" s="33" t="n"/>
      <c r="D99" s="21" t="n"/>
      <c r="E99" s="18" t="n"/>
      <c r="F99" s="18" t="n"/>
      <c r="G99" s="22" t="n"/>
      <c r="H99" s="21" t="n"/>
      <c r="I99" s="21" t="n"/>
      <c r="J99" s="21" t="n"/>
      <c r="K99" s="32" t="n"/>
      <c r="L99" s="33" t="n"/>
      <c r="M99" s="22" t="n"/>
      <c r="N99" s="18" t="n"/>
      <c r="O99" s="21" t="n"/>
      <c r="P99" s="21" t="n"/>
      <c r="Q99" s="25">
        <f>IF(OR(A99="",B99=""),"",IFERROR(IF(AND(N99="Devuelta",K99&lt;&gt;""),MAX(0,K99-B99),MAX(0,TODAY()-B99)),""))</f>
        <v/>
      </c>
      <c r="R99" s="25">
        <f>IF(OR(A99="",G99=""),"",IFERROR(MAX(0,G99-IF(M99="",0,M99)),""))</f>
        <v/>
      </c>
      <c r="S99" s="26">
        <f>IF(A99="","",IF(B99="","Falta fecha recepción",IF(E99="","Falta identificación",IF(G99="","Falta cantidad",IF(N99="","Falta estado",IF(N99="Incidencia","Atender incidencia",IF(AND(N99="Devuelta",OR(J99="",K99="",M99="",R99&lt;&gt;0)),"Revisar cierre",IF(AND(N99&lt;&gt;"Devuelta",OR(J99&lt;&gt;"",K99&lt;&gt;"",M99&lt;&gt;"")),"Revisar estado/devolución",IF(AND(N99&lt;&gt;"Devuelta",H99=""),"Falta ubicación",IF(AND(N99&lt;&gt;"Devuelta",O99=""),"Falta responsable",IF(AND(N99&lt;&gt;"Devuelta",Q99&gt;'Parámetros'!$B$4),"Custodia prolongada","")))))))))))</f>
        <v/>
      </c>
    </row>
    <row r="100">
      <c r="A100" s="18" t="n"/>
      <c r="B100" s="32" t="n"/>
      <c r="C100" s="33" t="n"/>
      <c r="D100" s="21" t="n"/>
      <c r="E100" s="18" t="n"/>
      <c r="F100" s="18" t="n"/>
      <c r="G100" s="22" t="n"/>
      <c r="H100" s="21" t="n"/>
      <c r="I100" s="21" t="n"/>
      <c r="J100" s="21" t="n"/>
      <c r="K100" s="32" t="n"/>
      <c r="L100" s="33" t="n"/>
      <c r="M100" s="22" t="n"/>
      <c r="N100" s="18" t="n"/>
      <c r="O100" s="21" t="n"/>
      <c r="P100" s="21" t="n"/>
      <c r="Q100" s="23">
        <f>IF(OR(A100="",B100=""),"",IFERROR(IF(AND(N100="Devuelta",K100&lt;&gt;""),MAX(0,K100-B100),MAX(0,TODAY()-B100)),""))</f>
        <v/>
      </c>
      <c r="R100" s="23">
        <f>IF(OR(A100="",G100=""),"",IFERROR(MAX(0,G100-IF(M100="",0,M100)),""))</f>
        <v/>
      </c>
      <c r="S100" s="24">
        <f>IF(A100="","",IF(B100="","Falta fecha recepción",IF(E100="","Falta identificación",IF(G100="","Falta cantidad",IF(N100="","Falta estado",IF(N100="Incidencia","Atender incidencia",IF(AND(N100="Devuelta",OR(J100="",K100="",M100="",R100&lt;&gt;0)),"Revisar cierre",IF(AND(N100&lt;&gt;"Devuelta",OR(J100&lt;&gt;"",K100&lt;&gt;"",M100&lt;&gt;"")),"Revisar estado/devolución",IF(AND(N100&lt;&gt;"Devuelta",H100=""),"Falta ubicación",IF(AND(N100&lt;&gt;"Devuelta",O100=""),"Falta responsable",IF(AND(N100&lt;&gt;"Devuelta",Q100&gt;'Parámetros'!$B$4),"Custodia prolongada","")))))))))))</f>
        <v/>
      </c>
    </row>
    <row r="101">
      <c r="A101" s="18" t="n"/>
      <c r="B101" s="32" t="n"/>
      <c r="C101" s="33" t="n"/>
      <c r="D101" s="21" t="n"/>
      <c r="E101" s="18" t="n"/>
      <c r="F101" s="18" t="n"/>
      <c r="G101" s="22" t="n"/>
      <c r="H101" s="21" t="n"/>
      <c r="I101" s="21" t="n"/>
      <c r="J101" s="21" t="n"/>
      <c r="K101" s="32" t="n"/>
      <c r="L101" s="33" t="n"/>
      <c r="M101" s="22" t="n"/>
      <c r="N101" s="18" t="n"/>
      <c r="O101" s="21" t="n"/>
      <c r="P101" s="21" t="n"/>
      <c r="Q101" s="25">
        <f>IF(OR(A101="",B101=""),"",IFERROR(IF(AND(N101="Devuelta",K101&lt;&gt;""),MAX(0,K101-B101),MAX(0,TODAY()-B101)),""))</f>
        <v/>
      </c>
      <c r="R101" s="25">
        <f>IF(OR(A101="",G101=""),"",IFERROR(MAX(0,G101-IF(M101="",0,M101)),""))</f>
        <v/>
      </c>
      <c r="S101" s="26">
        <f>IF(A101="","",IF(B101="","Falta fecha recepción",IF(E101="","Falta identificación",IF(G101="","Falta cantidad",IF(N101="","Falta estado",IF(N101="Incidencia","Atender incidencia",IF(AND(N101="Devuelta",OR(J101="",K101="",M101="",R101&lt;&gt;0)),"Revisar cierre",IF(AND(N101&lt;&gt;"Devuelta",OR(J101&lt;&gt;"",K101&lt;&gt;"",M101&lt;&gt;"")),"Revisar estado/devolución",IF(AND(N101&lt;&gt;"Devuelta",H101=""),"Falta ubicación",IF(AND(N101&lt;&gt;"Devuelta",O101=""),"Falta responsable",IF(AND(N101&lt;&gt;"Devuelta",Q101&gt;'Parámetros'!$B$4),"Custodia prolongada","")))))))))))</f>
        <v/>
      </c>
    </row>
    <row r="102">
      <c r="A102" s="18" t="n"/>
      <c r="B102" s="32" t="n"/>
      <c r="C102" s="33" t="n"/>
      <c r="D102" s="21" t="n"/>
      <c r="E102" s="18" t="n"/>
      <c r="F102" s="18" t="n"/>
      <c r="G102" s="22" t="n"/>
      <c r="H102" s="21" t="n"/>
      <c r="I102" s="21" t="n"/>
      <c r="J102" s="21" t="n"/>
      <c r="K102" s="32" t="n"/>
      <c r="L102" s="33" t="n"/>
      <c r="M102" s="22" t="n"/>
      <c r="N102" s="18" t="n"/>
      <c r="O102" s="21" t="n"/>
      <c r="P102" s="21" t="n"/>
      <c r="Q102" s="23">
        <f>IF(OR(A102="",B102=""),"",IFERROR(IF(AND(N102="Devuelta",K102&lt;&gt;""),MAX(0,K102-B102),MAX(0,TODAY()-B102)),""))</f>
        <v/>
      </c>
      <c r="R102" s="23">
        <f>IF(OR(A102="",G102=""),"",IFERROR(MAX(0,G102-IF(M102="",0,M102)),""))</f>
        <v/>
      </c>
      <c r="S102" s="24">
        <f>IF(A102="","",IF(B102="","Falta fecha recepción",IF(E102="","Falta identificación",IF(G102="","Falta cantidad",IF(N102="","Falta estado",IF(N102="Incidencia","Atender incidencia",IF(AND(N102="Devuelta",OR(J102="",K102="",M102="",R102&lt;&gt;0)),"Revisar cierre",IF(AND(N102&lt;&gt;"Devuelta",OR(J102&lt;&gt;"",K102&lt;&gt;"",M102&lt;&gt;"")),"Revisar estado/devolución",IF(AND(N102&lt;&gt;"Devuelta",H102=""),"Falta ubicación",IF(AND(N102&lt;&gt;"Devuelta",O102=""),"Falta responsable",IF(AND(N102&lt;&gt;"Devuelta",Q102&gt;'Parámetros'!$B$4),"Custodia prolongada","")))))))))))</f>
        <v/>
      </c>
    </row>
    <row r="103">
      <c r="A103" s="18" t="n"/>
      <c r="B103" s="32" t="n"/>
      <c r="C103" s="33" t="n"/>
      <c r="D103" s="21" t="n"/>
      <c r="E103" s="18" t="n"/>
      <c r="F103" s="18" t="n"/>
      <c r="G103" s="22" t="n"/>
      <c r="H103" s="21" t="n"/>
      <c r="I103" s="21" t="n"/>
      <c r="J103" s="21" t="n"/>
      <c r="K103" s="32" t="n"/>
      <c r="L103" s="33" t="n"/>
      <c r="M103" s="22" t="n"/>
      <c r="N103" s="18" t="n"/>
      <c r="O103" s="21" t="n"/>
      <c r="P103" s="21" t="n"/>
      <c r="Q103" s="25">
        <f>IF(OR(A103="",B103=""),"",IFERROR(IF(AND(N103="Devuelta",K103&lt;&gt;""),MAX(0,K103-B103),MAX(0,TODAY()-B103)),""))</f>
        <v/>
      </c>
      <c r="R103" s="25">
        <f>IF(OR(A103="",G103=""),"",IFERROR(MAX(0,G103-IF(M103="",0,M103)),""))</f>
        <v/>
      </c>
      <c r="S103" s="26">
        <f>IF(A103="","",IF(B103="","Falta fecha recepción",IF(E103="","Falta identificación",IF(G103="","Falta cantidad",IF(N103="","Falta estado",IF(N103="Incidencia","Atender incidencia",IF(AND(N103="Devuelta",OR(J103="",K103="",M103="",R103&lt;&gt;0)),"Revisar cierre",IF(AND(N103&lt;&gt;"Devuelta",OR(J103&lt;&gt;"",K103&lt;&gt;"",M103&lt;&gt;"")),"Revisar estado/devolución",IF(AND(N103&lt;&gt;"Devuelta",H103=""),"Falta ubicación",IF(AND(N103&lt;&gt;"Devuelta",O103=""),"Falta responsable",IF(AND(N103&lt;&gt;"Devuelta",Q103&gt;'Parámetros'!$B$4),"Custodia prolongada","")))))))))))</f>
        <v/>
      </c>
    </row>
    <row r="104">
      <c r="A104" s="18" t="n"/>
      <c r="B104" s="32" t="n"/>
      <c r="C104" s="33" t="n"/>
      <c r="D104" s="21" t="n"/>
      <c r="E104" s="18" t="n"/>
      <c r="F104" s="18" t="n"/>
      <c r="G104" s="22" t="n"/>
      <c r="H104" s="21" t="n"/>
      <c r="I104" s="21" t="n"/>
      <c r="J104" s="21" t="n"/>
      <c r="K104" s="32" t="n"/>
      <c r="L104" s="33" t="n"/>
      <c r="M104" s="22" t="n"/>
      <c r="N104" s="18" t="n"/>
      <c r="O104" s="21" t="n"/>
      <c r="P104" s="21" t="n"/>
      <c r="Q104" s="23">
        <f>IF(OR(A104="",B104=""),"",IFERROR(IF(AND(N104="Devuelta",K104&lt;&gt;""),MAX(0,K104-B104),MAX(0,TODAY()-B104)),""))</f>
        <v/>
      </c>
      <c r="R104" s="23">
        <f>IF(OR(A104="",G104=""),"",IFERROR(MAX(0,G104-IF(M104="",0,M104)),""))</f>
        <v/>
      </c>
      <c r="S104" s="24">
        <f>IF(A104="","",IF(B104="","Falta fecha recepción",IF(E104="","Falta identificación",IF(G104="","Falta cantidad",IF(N104="","Falta estado",IF(N104="Incidencia","Atender incidencia",IF(AND(N104="Devuelta",OR(J104="",K104="",M104="",R104&lt;&gt;0)),"Revisar cierre",IF(AND(N104&lt;&gt;"Devuelta",OR(J104&lt;&gt;"",K104&lt;&gt;"",M104&lt;&gt;"")),"Revisar estado/devolución",IF(AND(N104&lt;&gt;"Devuelta",H104=""),"Falta ubicación",IF(AND(N104&lt;&gt;"Devuelta",O104=""),"Falta responsable",IF(AND(N104&lt;&gt;"Devuelta",Q104&gt;'Parámetros'!$B$4),"Custodia prolongada","")))))))))))</f>
        <v/>
      </c>
    </row>
    <row r="105">
      <c r="A105" s="18" t="n"/>
      <c r="B105" s="32" t="n"/>
      <c r="C105" s="33" t="n"/>
      <c r="D105" s="21" t="n"/>
      <c r="E105" s="18" t="n"/>
      <c r="F105" s="18" t="n"/>
      <c r="G105" s="22" t="n"/>
      <c r="H105" s="21" t="n"/>
      <c r="I105" s="21" t="n"/>
      <c r="J105" s="21" t="n"/>
      <c r="K105" s="32" t="n"/>
      <c r="L105" s="33" t="n"/>
      <c r="M105" s="22" t="n"/>
      <c r="N105" s="18" t="n"/>
      <c r="O105" s="21" t="n"/>
      <c r="P105" s="21" t="n"/>
      <c r="Q105" s="25">
        <f>IF(OR(A105="",B105=""),"",IFERROR(IF(AND(N105="Devuelta",K105&lt;&gt;""),MAX(0,K105-B105),MAX(0,TODAY()-B105)),""))</f>
        <v/>
      </c>
      <c r="R105" s="25">
        <f>IF(OR(A105="",G105=""),"",IFERROR(MAX(0,G105-IF(M105="",0,M105)),""))</f>
        <v/>
      </c>
      <c r="S105" s="26">
        <f>IF(A105="","",IF(B105="","Falta fecha recepción",IF(E105="","Falta identificación",IF(G105="","Falta cantidad",IF(N105="","Falta estado",IF(N105="Incidencia","Atender incidencia",IF(AND(N105="Devuelta",OR(J105="",K105="",M105="",R105&lt;&gt;0)),"Revisar cierre",IF(AND(N105&lt;&gt;"Devuelta",OR(J105&lt;&gt;"",K105&lt;&gt;"",M105&lt;&gt;"")),"Revisar estado/devolución",IF(AND(N105&lt;&gt;"Devuelta",H105=""),"Falta ubicación",IF(AND(N105&lt;&gt;"Devuelta",O105=""),"Falta responsable",IF(AND(N105&lt;&gt;"Devuelta",Q105&gt;'Parámetros'!$B$4),"Custodia prolongada","")))))))))))</f>
        <v/>
      </c>
    </row>
  </sheetData>
  <autoFilter ref="A5:S105"/>
  <mergeCells count="1">
    <mergeCell ref="A1:S1"/>
  </mergeCells>
  <conditionalFormatting sqref="N6:N105">
    <cfRule type="expression" priority="1" dxfId="1">
      <formula>$N6="Devuelta"</formula>
    </cfRule>
  </conditionalFormatting>
  <conditionalFormatting sqref="S6:S105">
    <cfRule type="expression" priority="2" dxfId="0">
      <formula>$S6&lt;&gt;""</formula>
    </cfRule>
  </conditionalFormatting>
  <conditionalFormatting sqref="Q6:Q105">
    <cfRule type="expression" priority="3" dxfId="0">
      <formula>AND($A6&lt;&gt;"",$N6&lt;&gt;"Devuelta",$Q6&gt;'Parámetros'!$B$4)</formula>
    </cfRule>
  </conditionalFormatting>
  <conditionalFormatting sqref="R6:R105">
    <cfRule type="expression" priority="4" dxfId="1">
      <formula>AND($A6&lt;&gt;"",$N6="Devuelta",$R6=0)</formula>
    </cfRule>
  </conditionalFormatting>
  <dataValidations count="8">
    <dataValidation sqref="A6:A105" showDropDown="0" showInputMessage="1" showErrorMessage="1" allowBlank="0" errorTitle="Folio duplicado" error="El folio debe ser único dentro de las 100 filas preparadas." promptTitle="Folio" prompt="Usa un folio ficticio único para identificar la custodia." type="custom">
      <formula1>OR(A6="",COUNTIF($A$6:$A$105,A6)=1)</formula1>
    </dataValidation>
    <dataValidation sqref="B6:B105" showDropDown="0" showInputMessage="1" showErrorMessage="1" allowBlank="0" errorTitle="Fecha no válida" error="La fecha de recepción debe ser válida y no puede ser posterior a hoy." promptTitle="Recepción" prompt="Captura la fecha de recepción en formato dd/mm/aaaa." type="custom">
      <formula1>OR(B6="",AND(ISNUMBER(B6),B6&lt;=TODAY()))</formula1>
    </dataValidation>
    <dataValidation sqref="C6:C105 L6:L105" showDropDown="0" showInputMessage="1" showErrorMessage="1" allowBlank="0" errorTitle="Hora no válida" error="Captura una hora válida." promptTitle="Hora" prompt="Captura la hora en formato de hora de Excel." type="decimal" operator="between">
      <formula1>0</formula1>
      <formula2>0.999999</formula2>
    </dataValidation>
    <dataValidation sqref="F6:F105" showDropDown="0" showInputMessage="1" showErrorMessage="1" allowBlank="0" errorTitle="Tipo no válido" error="Selecciona un tipo disponible en la lista." promptTitle="Tipo de llave" prompt="Selecciona la categoría administrativa de la llave." type="list">
      <formula1>"Principal,Repuesto,Control inteligente,Llave de flotilla"</formula1>
    </dataValidation>
    <dataValidation sqref="G6:G105" showDropDown="0" showInputMessage="1" showErrorMessage="1" allowBlank="0" errorTitle="Cantidad no válida" error="La cantidad recibida debe ser un número entero igual o mayor que 1." promptTitle="Cantidad recibida" prompt="Captura el número de llaves o controles recibidos." type="whole" operator="greaterThanOrEqual">
      <formula1>1</formula1>
    </dataValidation>
    <dataValidation sqref="K6:K105" showDropDown="0" showInputMessage="1" showErrorMessage="1" allowBlank="0" errorTitle="Fecha de devolución no válida" error="La devolución debe ser igual o posterior a la recepción y no puede ser posterior a hoy." promptTitle="Devolución" prompt="Captura la fecha solamente cuando exista devolución." type="custom">
      <formula1>OR(K6="",AND(ISNUMBER(K6),B6&lt;&gt;"",K6&gt;=B6,K6&lt;=TODAY()))</formula1>
    </dataValidation>
    <dataValidation sqref="M6:M105" showDropDown="0" showInputMessage="1" showErrorMessage="1" allowBlank="0" errorTitle="Cantidad no válida" error="La cantidad devuelta debe ser un entero entre 0 y la cantidad recibida." promptTitle="Cantidad devuelta" prompt="No debe exceder la cantidad recibida." type="custom">
      <formula1>OR(M6="",AND(ISNUMBER(M6),M6=INT(M6),M6&gt;=0,G6&lt;&gt;"",M6&lt;=G6))</formula1>
    </dataValidation>
    <dataValidation sqref="N6:N105" showDropDown="0" showInputMessage="1" showErrorMessage="1" allowBlank="0" errorTitle="Estado no válido" error="Selecciona uno de los estados disponibles." promptTitle="Estado" prompt="El estado Devuelta requiere destinatario, fecha y cantidad devuelta." type="list">
      <formula1>"En custodia,Prestada internamente,Devuelta,Incidencia"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3" customWidth="1" min="3" max="3"/>
    <col width="72" customWidth="1" min="4" max="4"/>
  </cols>
  <sheetData>
    <row r="1" ht="28" customHeight="1">
      <c r="A1" s="1" t="inlineStr">
        <is>
          <t>Parámetros editables</t>
        </is>
      </c>
      <c r="B1" s="28" t="n"/>
      <c r="C1" s="28" t="n"/>
      <c r="D1" s="29" t="n"/>
    </row>
    <row r="2">
      <c r="A2" s="3" t="inlineStr">
        <is>
          <t>El umbral es una referencia operativa modificable; no constituye garantía técnica, contractual o normativa.</t>
        </is>
      </c>
    </row>
    <row r="3">
      <c r="A3" s="7" t="inlineStr">
        <is>
          <t>Parámetro</t>
        </is>
      </c>
      <c r="B3" s="7" t="inlineStr">
        <is>
          <t>Valor</t>
        </is>
      </c>
      <c r="C3" s="7" t="inlineStr">
        <is>
          <t>Unidad</t>
        </is>
      </c>
      <c r="D3" s="7" t="inlineStr">
        <is>
          <t>Uso en el libro</t>
        </is>
      </c>
    </row>
    <row r="4" ht="44" customHeight="1">
      <c r="A4" s="24" t="inlineStr">
        <is>
          <t>Días para alerta de custodia</t>
        </is>
      </c>
      <c r="B4" s="27" t="n">
        <v>5</v>
      </c>
      <c r="C4" s="24" t="inlineStr">
        <is>
          <t>días</t>
        </is>
      </c>
      <c r="D4" s="24" t="inlineStr">
        <is>
          <t>Genera la alerta «Custodia prolongada» cuando un registro abierto supera este plazo.</t>
        </is>
      </c>
    </row>
  </sheetData>
  <mergeCells count="1">
    <mergeCell ref="A1:D1"/>
  </mergeCells>
  <dataValidations count="1">
    <dataValidation sqref="B4" showDropDown="0" showInputMessage="1" showErrorMessage="1" allowBlank="0" errorTitle="Umbral no válido" error="Captura un número entero entre 1 y 60 días." promptTitle="Umbral editable" prompt="Ajusta el plazo administrativo según la operación interna del taller." type="whole" operator="between">
      <formula1>1</formula1>
      <formula2>60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42" customWidth="1" min="3" max="3"/>
    <col width="42" customWidth="1" min="4" max="4"/>
    <col width="28" customWidth="1" min="5" max="5"/>
    <col width="34" customWidth="1" min="6" max="6"/>
  </cols>
  <sheetData>
    <row r="1" ht="28" customHeight="1">
      <c r="A1" s="1" t="inlineStr">
        <is>
          <t>Indicaciones y significado de alertas</t>
        </is>
      </c>
      <c r="B1" s="28" t="n"/>
      <c r="C1" s="28" t="n"/>
      <c r="D1" s="28" t="n"/>
      <c r="E1" s="28" t="n"/>
      <c r="F1" s="29" t="n"/>
    </row>
    <row r="2">
      <c r="A2" s="3" t="inlineStr">
        <is>
          <t>Las alertas apoyan una revisión administrativa de datos; no certifican custodia, entrega, cumplimiento ni condición técnica.</t>
        </is>
      </c>
    </row>
    <row r="3">
      <c r="A3" s="7" t="inlineStr">
        <is>
          <t>Color o mensaje</t>
        </is>
      </c>
      <c r="B3" s="7" t="inlineStr">
        <is>
          <t>Cuándo aparece</t>
        </is>
      </c>
      <c r="C3" s="7" t="inlineStr">
        <is>
          <t>Dato a revisar</t>
        </is>
      </c>
      <c r="D3" s="7" t="inlineStr">
        <is>
          <t>Acción administrativa sugerida</t>
        </is>
      </c>
      <c r="E3" s="7" t="inlineStr">
        <is>
          <t>Cobertura</t>
        </is>
      </c>
      <c r="F3" s="7" t="inlineStr">
        <is>
          <t>Alcance</t>
        </is>
      </c>
    </row>
    <row r="4" ht="54" customHeight="1">
      <c r="A4" s="24" t="inlineStr">
        <is>
          <t>Amarillo</t>
        </is>
      </c>
      <c r="B4" s="24" t="inlineStr">
        <is>
          <t>Celda preparada para captura manual.</t>
        </is>
      </c>
      <c r="C4" s="24" t="inlineStr">
        <is>
          <t>Contenido capturado por la persona usuaria.</t>
        </is>
      </c>
      <c r="D4" s="24" t="inlineStr">
        <is>
          <t>Completar únicamente con datos internos autorizados.</t>
        </is>
      </c>
      <c r="E4" s="24" t="inlineStr">
        <is>
          <t>Entradas A:P y parámetros visibles.</t>
        </is>
      </c>
      <c r="F4" s="24" t="inlineStr">
        <is>
          <t>No indica error.</t>
        </is>
      </c>
    </row>
    <row r="5" ht="54" customHeight="1">
      <c r="A5" s="26" t="inlineStr">
        <is>
          <t>Turquesa</t>
        </is>
      </c>
      <c r="B5" s="26" t="inlineStr">
        <is>
          <t>El estado es Devuelta o el pendiente cerrado es cero.</t>
        </is>
      </c>
      <c r="C5" s="26" t="inlineStr">
        <is>
          <t>Estado y cantidad devuelta.</t>
        </is>
      </c>
      <c r="D5" s="26" t="inlineStr">
        <is>
          <t>Confirmar que destinatario, fecha y cantidad estén completos.</t>
        </is>
      </c>
      <c r="E5" s="26" t="inlineStr">
        <is>
          <t>Estado N y diferencia R.</t>
        </is>
      </c>
      <c r="F5" s="26" t="inlineStr">
        <is>
          <t>Señal positiva administrativa.</t>
        </is>
      </c>
    </row>
    <row r="6" ht="54" customHeight="1">
      <c r="A6" s="24" t="inlineStr">
        <is>
          <t>Atender incidencia</t>
        </is>
      </c>
      <c r="B6" s="24" t="inlineStr">
        <is>
          <t>El estado seleccionado es Incidencia.</t>
        </is>
      </c>
      <c r="C6" s="24" t="inlineStr">
        <is>
          <t>Estado, cantidades, ubicación, responsable y observaciones.</t>
        </is>
      </c>
      <c r="D6" s="24" t="inlineStr">
        <is>
          <t>Revisar el caso y documentar la decisión interna.</t>
        </is>
      </c>
      <c r="E6" s="24" t="inlineStr">
        <is>
          <t>Filas 6:105.</t>
        </is>
      </c>
      <c r="F6" s="24" t="inlineStr">
        <is>
          <t>No determina responsabilidad legal.</t>
        </is>
      </c>
    </row>
    <row r="7" ht="54" customHeight="1">
      <c r="A7" s="26" t="inlineStr">
        <is>
          <t>Revisar cierre</t>
        </is>
      </c>
      <c r="B7" s="26" t="inlineStr">
        <is>
          <t>El estado es Devuelta, pero falta destinatario, fecha, cantidad o aún hay llaves pendientes.</t>
        </is>
      </c>
      <c r="C7" s="26" t="inlineStr">
        <is>
          <t>Columnas J, K, M y R.</t>
        </is>
      </c>
      <c r="D7" s="26" t="inlineStr">
        <is>
          <t>Completar o corregir los datos del cierre.</t>
        </is>
      </c>
      <c r="E7" s="26" t="inlineStr">
        <is>
          <t>Filas 6:105.</t>
        </is>
      </c>
      <c r="F7" s="26" t="inlineStr">
        <is>
          <t>No acredita una entrega.</t>
        </is>
      </c>
    </row>
    <row r="8" ht="54" customHeight="1">
      <c r="A8" s="24" t="inlineStr">
        <is>
          <t>Revisar estado/devolución</t>
        </is>
      </c>
      <c r="B8" s="24" t="inlineStr">
        <is>
          <t>Hay datos de devolución en un registro cuyo estado no es Devuelta.</t>
        </is>
      </c>
      <c r="C8" s="24" t="inlineStr">
        <is>
          <t>Columnas J, K, M y N.</t>
        </is>
      </c>
      <c r="D8" s="24" t="inlineStr">
        <is>
          <t>Confirmar si corresponde cerrar o retirar los datos de devolución.</t>
        </is>
      </c>
      <c r="E8" s="24" t="inlineStr">
        <is>
          <t>Filas 6:105.</t>
        </is>
      </c>
      <c r="F8" s="24" t="inlineStr">
        <is>
          <t>Alerta de congruencia.</t>
        </is>
      </c>
    </row>
    <row r="9" ht="54" customHeight="1">
      <c r="A9" s="26" t="inlineStr">
        <is>
          <t>Falta fecha recepción</t>
        </is>
      </c>
      <c r="B9" s="26" t="inlineStr">
        <is>
          <t>Existe folio, pero no fecha de recepción.</t>
        </is>
      </c>
      <c r="C9" s="26" t="inlineStr">
        <is>
          <t>Columna B.</t>
        </is>
      </c>
      <c r="D9" s="26" t="inlineStr">
        <is>
          <t>Capturar la fecha válida de ingreso.</t>
        </is>
      </c>
      <c r="E9" s="26" t="inlineStr">
        <is>
          <t>Filas 6:105.</t>
        </is>
      </c>
      <c r="F9" s="26" t="inlineStr">
        <is>
          <t>Dato indispensable para el plazo.</t>
        </is>
      </c>
    </row>
    <row r="10" ht="54" customHeight="1">
      <c r="A10" s="24" t="inlineStr">
        <is>
          <t>Falta identificación</t>
        </is>
      </c>
      <c r="B10" s="24" t="inlineStr">
        <is>
          <t>Existe folio, pero falta el identificador ficticio del vehículo.</t>
        </is>
      </c>
      <c r="C10" s="24" t="inlineStr">
        <is>
          <t>Columna E.</t>
        </is>
      </c>
      <c r="D10" s="24" t="inlineStr">
        <is>
          <t>Capturar el identificador interno correspondiente.</t>
        </is>
      </c>
      <c r="E10" s="24" t="inlineStr">
        <is>
          <t>Filas 6:105.</t>
        </is>
      </c>
      <c r="F10" s="24" t="inlineStr">
        <is>
          <t>No valida placas ni propiedad.</t>
        </is>
      </c>
    </row>
    <row r="11" ht="54" customHeight="1">
      <c r="A11" s="26" t="inlineStr">
        <is>
          <t>Falta cantidad</t>
        </is>
      </c>
      <c r="B11" s="26" t="inlineStr">
        <is>
          <t>Existe folio, pero no cantidad recibida.</t>
        </is>
      </c>
      <c r="C11" s="26" t="inlineStr">
        <is>
          <t>Columna G.</t>
        </is>
      </c>
      <c r="D11" s="26" t="inlineStr">
        <is>
          <t>Capturar un entero igual o mayor que uno.</t>
        </is>
      </c>
      <c r="E11" s="26" t="inlineStr">
        <is>
          <t>Filas 6:105.</t>
        </is>
      </c>
      <c r="F11" s="26" t="inlineStr">
        <is>
          <t>Evita una diferencia sin base.</t>
        </is>
      </c>
    </row>
    <row r="12" ht="54" customHeight="1">
      <c r="A12" s="24" t="inlineStr">
        <is>
          <t>Falta estado</t>
        </is>
      </c>
      <c r="B12" s="24" t="inlineStr">
        <is>
          <t>Existe folio, pero no se seleccionó estado.</t>
        </is>
      </c>
      <c r="C12" s="24" t="inlineStr">
        <is>
          <t>Columna N.</t>
        </is>
      </c>
      <c r="D12" s="24" t="inlineStr">
        <is>
          <t>Elegir el estado administrativo vigente.</t>
        </is>
      </c>
      <c r="E12" s="24" t="inlineStr">
        <is>
          <t>Filas 6:105.</t>
        </is>
      </c>
      <c r="F12" s="24" t="inlineStr">
        <is>
          <t>No sustituye una revisión física.</t>
        </is>
      </c>
    </row>
    <row r="13" ht="54" customHeight="1">
      <c r="A13" s="26" t="inlineStr">
        <is>
          <t>Falta ubicación</t>
        </is>
      </c>
      <c r="B13" s="26" t="inlineStr">
        <is>
          <t>Un registro no devuelto carece de ubicación.</t>
        </is>
      </c>
      <c r="C13" s="26" t="inlineStr">
        <is>
          <t>Columna H.</t>
        </is>
      </c>
      <c r="D13" s="26" t="inlineStr">
        <is>
          <t>Asignar y capturar la ubicación interna.</t>
        </is>
      </c>
      <c r="E13" s="26" t="inlineStr">
        <is>
          <t>Filas 6:105.</t>
        </is>
      </c>
      <c r="F13" s="26" t="inlineStr">
        <is>
          <t>No garantiza ubicación física.</t>
        </is>
      </c>
    </row>
    <row r="14" ht="54" customHeight="1">
      <c r="A14" s="24" t="inlineStr">
        <is>
          <t>Falta responsable</t>
        </is>
      </c>
      <c r="B14" s="24" t="inlineStr">
        <is>
          <t>Un registro no devuelto carece de responsable actual.</t>
        </is>
      </c>
      <c r="C14" s="24" t="inlineStr">
        <is>
          <t>Columna O.</t>
        </is>
      </c>
      <c r="D14" s="24" t="inlineStr">
        <is>
          <t>Capturar a la persona ficticia responsable del ejemplo o el dato interno autorizado.</t>
        </is>
      </c>
      <c r="E14" s="24" t="inlineStr">
        <is>
          <t>Filas 6:105.</t>
        </is>
      </c>
      <c r="F14" s="24" t="inlineStr">
        <is>
          <t>No asigna responsabilidad legal.</t>
        </is>
      </c>
    </row>
    <row r="15" ht="54" customHeight="1">
      <c r="A15" s="26" t="inlineStr">
        <is>
          <t>Custodia prolongada</t>
        </is>
      </c>
      <c r="B15" s="26" t="inlineStr">
        <is>
          <t>Los días abiertos superan el umbral editable de Parámetros.</t>
        </is>
      </c>
      <c r="C15" s="26" t="inlineStr">
        <is>
          <t>Fecha B, estado N, días Q y Parámetros B4.</t>
        </is>
      </c>
      <c r="D15" s="26" t="inlineStr">
        <is>
          <t>Revisar si la custodia continúa y actualizar el registro.</t>
        </is>
      </c>
      <c r="E15" s="26" t="inlineStr">
        <is>
          <t>Filas 6:105.</t>
        </is>
      </c>
      <c r="F15" s="26" t="inlineStr">
        <is>
          <t>El umbral es operativo y modificable.</t>
        </is>
      </c>
    </row>
    <row r="16"/>
    <row r="17">
      <c r="A17" s="7" t="inlineStr">
        <is>
          <t>Fórmula o resultado</t>
        </is>
      </c>
      <c r="B17" s="7" t="inlineStr">
        <is>
          <t>Columnas de origen</t>
        </is>
      </c>
      <c r="C17" s="7" t="inlineStr">
        <is>
          <t>Cálculo</t>
        </is>
      </c>
      <c r="D17" s="7" t="inlineStr">
        <is>
          <t>Comportamiento con vacíos</t>
        </is>
      </c>
      <c r="E17" s="7" t="inlineStr">
        <is>
          <t>Filas comprobadas</t>
        </is>
      </c>
      <c r="F17" s="7" t="inlineStr">
        <is>
          <t>Resultado esperado</t>
        </is>
      </c>
    </row>
    <row r="18" ht="72" customHeight="1">
      <c r="A18" s="24" t="inlineStr">
        <is>
          <t>Q — Días en custodia</t>
        </is>
      </c>
      <c r="B18" s="24" t="inlineStr">
        <is>
          <t>A, B, K y N</t>
        </is>
      </c>
      <c r="C18" s="24" t="inlineStr">
        <is>
          <t>Si está Devuelta usa fecha de devolución menos recepción; si sigue abierta usa hoy menos recepción. IFERROR evita errores visibles.</t>
        </is>
      </c>
      <c r="D18" s="24" t="inlineStr">
        <is>
          <t>Si falta folio o fecha de recepción, queda visualmente vacía.</t>
        </is>
      </c>
      <c r="E18" s="24" t="inlineStr">
        <is>
          <t>Primera 6, intermedia 55 y última 105.</t>
        </is>
      </c>
      <c r="F18" s="24" t="inlineStr">
        <is>
          <t>Plazo entero no negativo.</t>
        </is>
      </c>
    </row>
    <row r="19" ht="72" customHeight="1">
      <c r="A19" s="26" t="inlineStr">
        <is>
          <t>R — Llaves pendientes</t>
        </is>
      </c>
      <c r="B19" s="26" t="inlineStr">
        <is>
          <t>A, G y M</t>
        </is>
      </c>
      <c r="C19" s="26" t="inlineStr">
        <is>
          <t>Resta cantidad devuelta a cantidad recibida y limita el resultado mínimo a cero. Una M vacía se trata como cero.</t>
        </is>
      </c>
      <c r="D19" s="26" t="inlineStr">
        <is>
          <t>Si falta folio o cantidad recibida, queda visualmente vacía.</t>
        </is>
      </c>
      <c r="E19" s="26" t="inlineStr">
        <is>
          <t>Primera 6, intermedia 55 y última 105.</t>
        </is>
      </c>
      <c r="F19" s="26" t="inlineStr">
        <is>
          <t>Diferencia administrativa de unidades.</t>
        </is>
      </c>
    </row>
    <row r="20" ht="72" customHeight="1">
      <c r="A20" s="24" t="inlineStr">
        <is>
          <t>S — Alerta</t>
        </is>
      </c>
      <c r="B20" s="24" t="inlineStr">
        <is>
          <t>B, E, G, H, J, K, M, N, O, Q, R y Parámetros B4</t>
        </is>
      </c>
      <c r="C20" s="24" t="inlineStr">
        <is>
          <t>Aplica condiciones IF en orden de prioridad y muestra un solo mensaje por registro.</t>
        </is>
      </c>
      <c r="D20" s="24" t="inlineStr">
        <is>
          <t>Si no hay folio, queda vacía; si no hay condición pendiente, queda vacía.</t>
        </is>
      </c>
      <c r="E20" s="24" t="inlineStr">
        <is>
          <t>Primera 6, intermedia 55 y última 105.</t>
        </is>
      </c>
      <c r="F20" s="24" t="inlineStr">
        <is>
          <t>Mensaje verificable con los campos de la fila.</t>
        </is>
      </c>
    </row>
    <row r="21" ht="72" customHeight="1">
      <c r="A21" s="26" t="inlineStr">
        <is>
          <t>Resumen — sumas y conteos</t>
        </is>
      </c>
      <c r="B21" s="26" t="inlineStr">
        <is>
          <t>Fechas B/K, cantidades G/M, estado N, días Q, pendiente R y alerta S</t>
        </is>
      </c>
      <c r="C21" s="26" t="inlineStr">
        <is>
          <t>COUNTIFS, SUMIFS, SUM, AVERAGEIFS y AGGREGATE calculan periodo y situación actual; IFERROR protege promedios y búsqueda de fecha mínima.</t>
        </is>
      </c>
      <c r="D21" s="26" t="inlineStr">
        <is>
          <t>Los indicadores del periodo quedan vacíos si falta inicio o fin.</t>
        </is>
      </c>
      <c r="E21" s="26" t="inlineStr">
        <is>
          <t>Rangos completos 6:105.</t>
        </is>
      </c>
      <c r="F21" s="26" t="inlineStr">
        <is>
          <t>Totales, plazos y alertas sin autorreferencias.</t>
        </is>
      </c>
    </row>
    <row r="22" ht="72" customHeight="1">
      <c r="A22" s="24" t="inlineStr">
        <is>
          <t>Porcentajes, importes y búsquedas</t>
        </is>
      </c>
      <c r="B22" s="24" t="inlineStr">
        <is>
          <t>No aplican</t>
        </is>
      </c>
      <c r="C22" s="24" t="inlineStr">
        <is>
          <t>No se agregan porcentajes, importes MXN ni búsquedas porque no son necesarios para la custodia de llaves.</t>
        </is>
      </c>
      <c r="D22" s="24" t="inlineStr">
        <is>
          <t>No aplica.</t>
        </is>
      </c>
      <c r="E22" s="24" t="inlineStr">
        <is>
          <t>Todo el libro.</t>
        </is>
      </c>
      <c r="F22" s="24" t="inlineStr">
        <is>
          <t>Se evita incorporar funciones ajenas al tema.</t>
        </is>
      </c>
    </row>
    <row r="23"/>
    <row r="24"/>
    <row r="25">
      <c r="A25" s="7" t="inlineStr">
        <is>
          <t>Secuencia de uso</t>
        </is>
      </c>
      <c r="B25" s="7" t="inlineStr">
        <is>
          <t>Acción</t>
        </is>
      </c>
      <c r="C25" s="7" t="inlineStr">
        <is>
          <t>Comprobación</t>
        </is>
      </c>
      <c r="D25" s="7" t="inlineStr">
        <is>
          <t>Resultado</t>
        </is>
      </c>
      <c r="E25" s="7" t="inlineStr">
        <is>
          <t>Responsabilidad</t>
        </is>
      </c>
      <c r="F25" s="7" t="inlineStr">
        <is>
          <t>Nota</t>
        </is>
      </c>
    </row>
    <row r="26" ht="62" customHeight="1">
      <c r="A26" s="24" t="inlineStr">
        <is>
          <t>1</t>
        </is>
      </c>
      <c r="B26" s="24" t="inlineStr">
        <is>
          <t>Registrar la recepción en una fila amarilla.</t>
        </is>
      </c>
      <c r="C26" s="24" t="inlineStr">
        <is>
          <t>Folio único, fecha, vehículo, identificador, tipo y cantidad.</t>
        </is>
      </c>
      <c r="D26" s="24" t="inlineStr">
        <is>
          <t>Se calculan días, pendientes y alerta.</t>
        </is>
      </c>
      <c r="E26" s="24" t="inlineStr">
        <is>
          <t>Persona que captura.</t>
        </is>
      </c>
      <c r="F26" s="24" t="inlineStr">
        <is>
          <t>Usar únicamente datos autorizados.</t>
        </is>
      </c>
    </row>
    <row r="27" ht="62" customHeight="1">
      <c r="A27" s="26" t="inlineStr">
        <is>
          <t>2</t>
        </is>
      </c>
      <c r="B27" s="26" t="inlineStr">
        <is>
          <t>Actualizar ubicación y responsable mientras las llaves sigan abiertas.</t>
        </is>
      </c>
      <c r="C27" s="26" t="inlineStr">
        <is>
          <t>Columnas H, N y O.</t>
        </is>
      </c>
      <c r="D27" s="26" t="inlineStr">
        <is>
          <t>El Resumen refleja la situación actual.</t>
        </is>
      </c>
      <c r="E27" s="26" t="inlineStr">
        <is>
          <t>Responsable administrativo interno.</t>
        </is>
      </c>
      <c r="F27" s="26" t="inlineStr">
        <is>
          <t>La hoja no confirma ubicación física.</t>
        </is>
      </c>
    </row>
    <row r="28" ht="62" customHeight="1">
      <c r="A28" s="24" t="inlineStr">
        <is>
          <t>3</t>
        </is>
      </c>
      <c r="B28" s="24" t="inlineStr">
        <is>
          <t>Al devolver, capturar destinatario, fecha, hora y cantidad.</t>
        </is>
      </c>
      <c r="C28" s="24" t="inlineStr">
        <is>
          <t>Columnas J, K, L y M.</t>
        </is>
      </c>
      <c r="D28" s="24" t="inlineStr">
        <is>
          <t>La diferencia R muestra las llaves pendientes.</t>
        </is>
      </c>
      <c r="E28" s="24" t="inlineStr">
        <is>
          <t>Persona que documenta la devolución.</t>
        </is>
      </c>
      <c r="F28" s="24" t="inlineStr">
        <is>
          <t>La hora es recomendable, aunque no genera alerta por sí sola.</t>
        </is>
      </c>
    </row>
    <row r="29" ht="62" customHeight="1">
      <c r="A29" s="26" t="inlineStr">
        <is>
          <t>4</t>
        </is>
      </c>
      <c r="B29" s="26" t="inlineStr">
        <is>
          <t>Cambiar a Devuelta solo cuando el cierre esté completo.</t>
        </is>
      </c>
      <c r="C29" s="26" t="inlineStr">
        <is>
          <t>Estado N y alerta S.</t>
        </is>
      </c>
      <c r="D29" s="26" t="inlineStr">
        <is>
          <t>La alerta se elimina si no existen pendientes.</t>
        </is>
      </c>
      <c r="E29" s="26" t="inlineStr">
        <is>
          <t>Persona autorizada por el taller.</t>
        </is>
      </c>
      <c r="F29" s="26" t="inlineStr">
        <is>
          <t>El color turquesa es solo una señal administrativa.</t>
        </is>
      </c>
    </row>
    <row r="30" ht="62" customHeight="1">
      <c r="A30" s="24" t="inlineStr">
        <is>
          <t>5</t>
        </is>
      </c>
      <c r="B30" s="24" t="inlineStr">
        <is>
          <t>Revisar alertas y conservar evidencia por los medios internos aplicables.</t>
        </is>
      </c>
      <c r="C30" s="24" t="inlineStr">
        <is>
          <t>Resumen y columna S.</t>
        </is>
      </c>
      <c r="D30" s="24" t="inlineStr">
        <is>
          <t>Se identifican registros que requieren revisión.</t>
        </is>
      </c>
      <c r="E30" s="24" t="inlineStr">
        <is>
          <t>Administración del taller.</t>
        </is>
      </c>
      <c r="F30" s="24" t="inlineStr">
        <is>
          <t>Este libro no es documento oficial ni sistema en tiempo real.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Demostración Ficticio</dc:creator>
  <dc:title xmlns:dc="http://purl.org/dc/elements/1.1/">Control de llaves de vehículos en Excel</dc:title>
  <dc:subject xmlns:dc="http://purl.org/dc/elements/1.1/">Registro administrativo ficticio de custodia, ubicación y devolución de llaves</dc:subject>
  <dcterms:created xmlns:dcterms="http://purl.org/dc/terms/" xmlns:xsi="http://www.w3.org/2001/XMLSchema-instance" xsi:type="dcterms:W3CDTF">2026-09-10T00:08:30Z</dcterms:created>
  <dcterms:modified xmlns:dcterms="http://purl.org/dc/terms/" xmlns:xsi="http://www.w3.org/2001/XMLSchema-instance" xsi:type="dcterms:W3CDTF">2026-09-10T00:08:31+00:00Z</dcterms:modified>
</cp:coreProperties>
</file>