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cepciones" sheetId="2" state="visible" r:id="rId2"/>
    <sheet xmlns:r="http://schemas.openxmlformats.org/officeDocument/2006/relationships" name="Pertenencias" sheetId="3" state="visible" r:id="rId3"/>
    <sheet xmlns:r="http://schemas.openxmlformats.org/officeDocument/2006/relationships" name="Parámetros" sheetId="4" state="visible" r:id="rId4"/>
    <sheet xmlns:r="http://schemas.openxmlformats.org/officeDocument/2006/relationships" name="Indicaciones" sheetId="5" state="visible" r:id="rId5"/>
  </sheets>
  <definedNames>
    <definedName name="_xlnm._FilterDatabase" localSheetId="1" hidden="1">'Recepciones'!$A$2:$K$102</definedName>
    <definedName name="_xlnm._FilterDatabase" localSheetId="2" hidden="1">'Pertenencias'!$A$2:$N$102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0.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73444"/>
      <sz val="10"/>
    </font>
    <font>
      <name val="Aptos"/>
      <b val="1"/>
      <color rgb="00273444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0E7C86"/>
      </patternFill>
    </fill>
    <fill>
      <patternFill patternType="solid">
        <fgColor rgb="00BD3A24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Alertas por tipo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'Resumen'!E5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'Resumen'!$D$6:$D$11</f>
            </numRef>
          </cat>
          <val>
            <numRef>
              <f>'Resumen'!$E$6:$E$11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Alerta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Plantilla</author>
  </authors>
  <commentList>
    <comment ref="I2" authorId="0" shapeId="0">
      <text>
        <t>Calcula la fecha de entrega menos la fecha de recepción. Si no hay entrega, usa la fecha actual. Queda vacío cuando falta el folio o la fecha de recepción.</t>
      </text>
    </comment>
    <comment ref="J2" authorId="0" shapeId="0">
      <text>
        <t>Suma diferencias, cambios de estado, capturas incompletas y entregas pendientes cuando la recepción ya está cerrada.</t>
      </text>
    </comment>
    <comment ref="K2" authorId="0" shapeId="0">
      <text>
        <t>Muestra una advertencia comprobable por fecha, plazo o pertenencias. No representa una garantía técnica o normativa.</t>
      </text>
    </comment>
  </commentList>
</comments>
</file>

<file path=xl/comments/comment2.xml><?xml version="1.0" encoding="utf-8"?>
<comments xmlns="http://schemas.openxmlformats.org/spreadsheetml/2006/main">
  <authors>
    <author>Plantilla</author>
  </authors>
  <commentList>
    <comment ref="I2" authorId="0" shapeId="0">
      <text>
        <t>Resta la cantidad entregada a la cantidad recibida. Un valor positivo indica faltante; uno negativo indica cantidad adicional. Queda vacío hasta contar con ambas cantidades.</t>
      </text>
    </comment>
    <comment ref="J2" authorId="0" shapeId="0">
      <text>
        <t>Compara el estado físico al recibir contra el estado físico al entregar. Queda vacío mientras falte cualquiera de los dos datos.</t>
      </text>
    </comment>
    <comment ref="K2" authorId="0" shapeId="0">
      <text>
        <t>Clasifica el renglón según integridad de captura, existencia del folio, entrega pendiente, diferencia de cantidad o cambio de estado.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J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8" customWidth="1" min="3" max="3"/>
    <col width="26" customWidth="1" min="4" max="4"/>
    <col width="14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Resumen del checklist de pertenencias del vehículo</t>
        </is>
      </c>
    </row>
    <row r="2"/>
    <row r="3">
      <c r="A3" s="3" t="inlineStr">
        <is>
          <t>Periodo de recepción</t>
        </is>
      </c>
      <c r="B3" s="25">
        <f>IF(COUNT(Recepciones!$B$3:$B$102)=0,"",MIN(Recepciones!$B$3:$B$102))</f>
        <v/>
      </c>
      <c r="C3" s="3" t="inlineStr">
        <is>
          <t>al</t>
        </is>
      </c>
      <c r="D3" s="25">
        <f>IF(COUNT(Recepciones!$B$3:$B$102)=0,"",MAX(Recepciones!$B$3:$B$102))</f>
        <v/>
      </c>
    </row>
    <row r="4"/>
    <row r="5">
      <c r="A5" s="3" t="inlineStr">
        <is>
          <t>Indicador</t>
        </is>
      </c>
      <c r="B5" s="3" t="inlineStr">
        <is>
          <t>Resultado</t>
        </is>
      </c>
      <c r="D5" s="3" t="inlineStr">
        <is>
          <t>Alerta comprobable</t>
        </is>
      </c>
      <c r="E5" s="3" t="inlineStr">
        <is>
          <t>Cantidad</t>
        </is>
      </c>
    </row>
    <row r="6">
      <c r="A6" s="5" t="inlineStr">
        <is>
          <t>Recepciones registradas</t>
        </is>
      </c>
      <c r="B6" s="6">
        <f>COUNTIF(Recepciones!$A$3:$A$102,"&lt;&gt;")</f>
        <v/>
      </c>
      <c r="D6" s="5" t="inlineStr">
        <is>
          <t>Faltantes</t>
        </is>
      </c>
      <c r="E6" s="6">
        <f>COUNTIF(Pertenencias!$K$3:$K$102,"Faltante")</f>
        <v/>
      </c>
    </row>
    <row r="7">
      <c r="A7" s="7" t="inlineStr">
        <is>
          <t>Recepciones abiertas</t>
        </is>
      </c>
      <c r="B7" s="8">
        <f>COUNTIF(Recepciones!$G$3:$G$102,"Abierta")</f>
        <v/>
      </c>
      <c r="D7" s="7" t="inlineStr">
        <is>
          <t>Cambio de estado</t>
        </is>
      </c>
      <c r="E7" s="8">
        <f>COUNTIF(Pertenencias!$K$3:$K$102,"Cambio de estado")</f>
        <v/>
      </c>
    </row>
    <row r="8">
      <c r="A8" s="5" t="inlineStr">
        <is>
          <t>Listas para entrega</t>
        </is>
      </c>
      <c r="B8" s="6">
        <f>COUNTIF(Recepciones!$G$3:$G$102,"Lista para entrega")</f>
        <v/>
      </c>
      <c r="D8" s="5" t="inlineStr">
        <is>
          <t>Cantidad adicional</t>
        </is>
      </c>
      <c r="E8" s="6">
        <f>COUNTIF(Pertenencias!$K$3:$K$102,"Cantidad adicional")</f>
        <v/>
      </c>
    </row>
    <row r="9">
      <c r="A9" s="7" t="inlineStr">
        <is>
          <t>Recepciones cerradas</t>
        </is>
      </c>
      <c r="B9" s="8">
        <f>COUNTIF(Recepciones!$G$3:$G$102,"Cerrada")</f>
        <v/>
      </c>
      <c r="D9" s="7" t="inlineStr">
        <is>
          <t>Captura incompleta</t>
        </is>
      </c>
      <c r="E9" s="8">
        <f>COUNTIF(Pertenencias!$K$3:$K$102,"Captura incompleta")</f>
        <v/>
      </c>
    </row>
    <row r="10">
      <c r="A10" s="5" t="inlineStr">
        <is>
          <t>Recepciones con alerta</t>
        </is>
      </c>
      <c r="B10" s="6">
        <f>COUNTIFS(Recepciones!$A$3:$A$102,"&lt;&gt;",Recepciones!$K$3:$K$102,"&lt;&gt;Sin alerta",Recepciones!$K$3:$K$102,"&lt;&gt;Cancelada")</f>
        <v/>
      </c>
      <c r="D10" s="5" t="inlineStr">
        <is>
          <t>Folio no encontrado</t>
        </is>
      </c>
      <c r="E10" s="6">
        <f>COUNTIF(Pertenencias!$K$3:$K$102,"Folio no encontrado")</f>
        <v/>
      </c>
    </row>
    <row r="11">
      <c r="A11" s="7" t="inlineStr">
        <is>
          <t>Pertenencias registradas</t>
        </is>
      </c>
      <c r="B11" s="8">
        <f>COUNTIF(Pertenencias!$A$3:$A$102,"&lt;&gt;")</f>
        <v/>
      </c>
      <c r="D11" s="7" t="inlineStr">
        <is>
          <t>Plazo excedido</t>
        </is>
      </c>
      <c r="E11" s="8">
        <f>COUNTIF(Recepciones!$K$3:$K$102,"Revisar plazo")</f>
        <v/>
      </c>
    </row>
    <row r="12">
      <c r="A12" s="5" t="inlineStr">
        <is>
          <t>Pendientes de entrega</t>
        </is>
      </c>
      <c r="B12" s="6">
        <f>COUNTIF(Pertenencias!$K$3:$K$102,"Pendiente de entrega")</f>
        <v/>
      </c>
    </row>
    <row r="13">
      <c r="A13" s="7" t="inlineStr">
        <is>
          <t>Diferencias al entregar</t>
        </is>
      </c>
      <c r="B13" s="8">
        <f>SUM(COUNTIF(Pertenencias!$K$3:$K$102,"Faltante"),COUNTIF(Pertenencias!$K$3:$K$102,"Cantidad adicional"),COUNTIF(Pertenencias!$K$3:$K$102,"Cambio de estado"))</f>
        <v/>
      </c>
    </row>
    <row r="14">
      <c r="A14" s="5" t="inlineStr">
        <is>
          <t>Conformidad verificada</t>
        </is>
      </c>
      <c r="B14" s="26">
        <f>IFERROR(COUNTIF(Pertenencias!$K$3:$K$102,"Conforme")/(COUNTIF(Pertenencias!$K$3:$K$102,"Conforme")+COUNTIF(Pertenencias!$K$3:$K$102,"Faltante")+COUNTIF(Pertenencias!$K$3:$K$102,"Cantidad adicional")+COUNTIF(Pertenencias!$K$3:$K$102,"Cambio de estado")),"")</f>
        <v/>
      </c>
    </row>
    <row r="15">
      <c r="A15" s="7" t="inlineStr">
        <is>
          <t>Promedio de días transcurridos</t>
        </is>
      </c>
      <c r="B15" s="27">
        <f>IFERROR(AVERAGEIF(Recepciones!$I$3:$I$102,"&gt;=0"),"")</f>
        <v/>
      </c>
    </row>
  </sheetData>
  <mergeCells count="1">
    <mergeCell ref="A1:J1"/>
  </mergeCells>
  <conditionalFormatting sqref="E6:E11">
    <cfRule type="expression" priority="1" dxfId="0">
      <formula>E6&gt;0</formula>
    </cfRule>
    <cfRule type="expression" priority="2" dxfId="1">
      <formula>E6=0</formula>
    </cfRule>
  </conditionalFormatting>
  <conditionalFormatting sqref="B10">
    <cfRule type="expression" priority="3" dxfId="0">
      <formula>B10&gt;0</formula>
    </cfRule>
  </conditionalFormatting>
  <conditionalFormatting sqref="B12:B13">
    <cfRule type="expression" priority="4" dxfId="0">
      <formula>B12&gt;0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7C86"/>
    <outlinePr summaryBelow="1" summaryRight="1"/>
    <pageSetUpPr/>
  </sheetPr>
  <dimension ref="A1:K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30" customWidth="1" min="3" max="3"/>
    <col width="31" customWidth="1" min="4" max="4"/>
    <col width="20" customWidth="1" min="5" max="5"/>
    <col width="31" customWidth="1" min="6" max="6"/>
    <col width="21" customWidth="1" min="7" max="7"/>
    <col width="15" customWidth="1" min="8" max="8"/>
    <col width="17" customWidth="1" min="9" max="9"/>
    <col width="20" customWidth="1" min="10" max="10"/>
    <col width="25" customWidth="1" min="11" max="11"/>
  </cols>
  <sheetData>
    <row r="1" ht="28" customHeight="1">
      <c r="A1" s="1" t="inlineStr">
        <is>
          <t>Recepciones de vehículos y control de pertenencias</t>
        </is>
      </c>
    </row>
    <row r="2" ht="34" customHeight="1">
      <c r="A2" s="3" t="inlineStr">
        <is>
          <t>Folio ficticio</t>
        </is>
      </c>
      <c r="B2" s="3" t="inlineStr">
        <is>
          <t>Fecha recepción</t>
        </is>
      </c>
      <c r="C2" s="3" t="inlineStr">
        <is>
          <t>Cliente ficticio</t>
        </is>
      </c>
      <c r="D2" s="3" t="inlineStr">
        <is>
          <t>Vehículo ficticio</t>
        </is>
      </c>
      <c r="E2" s="3" t="inlineStr">
        <is>
          <t>ID vehicular ficticio</t>
        </is>
      </c>
      <c r="F2" s="3" t="inlineStr">
        <is>
          <t>Responsable ficticio</t>
        </is>
      </c>
      <c r="G2" s="3" t="inlineStr">
        <is>
          <t>Estado</t>
        </is>
      </c>
      <c r="H2" s="3" t="inlineStr">
        <is>
          <t>Fecha entrega</t>
        </is>
      </c>
      <c r="I2" s="3" t="inlineStr">
        <is>
          <t>Días transcurridos</t>
        </is>
      </c>
      <c r="J2" s="3" t="inlineStr">
        <is>
          <t>Alertas de pertenencias</t>
        </is>
      </c>
      <c r="K2" s="3" t="inlineStr">
        <is>
          <t>Alerta administrativa</t>
        </is>
      </c>
    </row>
    <row r="3">
      <c r="A3" s="11" t="inlineStr">
        <is>
          <t>FOL-FICT-26001</t>
        </is>
      </c>
      <c r="B3" s="28" t="n">
        <v>46260</v>
      </c>
      <c r="C3" s="11" t="inlineStr">
        <is>
          <t>Cliente Demo Alfa (ficticio)</t>
        </is>
      </c>
      <c r="D3" s="11" t="inlineStr">
        <is>
          <t>Sedán Aurora 2020 (ficticio)</t>
        </is>
      </c>
      <c r="E3" s="11" t="inlineStr">
        <is>
          <t>ID-FICT-001</t>
        </is>
      </c>
      <c r="F3" s="13" t="inlineStr">
        <is>
          <t>Persona Ejemplo A (ficticia)</t>
        </is>
      </c>
      <c r="G3" s="13" t="inlineStr">
        <is>
          <t>Cerrada</t>
        </is>
      </c>
      <c r="H3" s="28" t="n">
        <v>46262</v>
      </c>
      <c r="I3" s="6">
        <f>IF(OR(A3="",B3=""),"",IFERROR(IF(H3="",TODAY()-B3,H3-B3),""))</f>
        <v/>
      </c>
      <c r="J3" s="6">
        <f>IF(A3="","",IFERROR(COUNTIFS(Pertenencias!$A$3:$A$102,A3,Pertenencias!$K$3:$K$102,"Faltante")+COUNTIFS(Pertenencias!$A$3:$A$102,A3,Pertenencias!$K$3:$K$102,"Cantidad adicional")+COUNTIFS(Pertenencias!$A$3:$A$102,A3,Pertenencias!$K$3:$K$102,"Cambio de estado")+COUNTIFS(Pertenencias!$A$3:$A$102,A3,Pertenencias!$K$3:$K$102,"Captura incompleta")+IF(G3="Cerrada",COUNTIFS(Pertenencias!$A$3:$A$102,A3,Pertenencias!$K$3:$K$102,"Pendiente de entrega"),0),0))</f>
        <v/>
      </c>
      <c r="K3" s="14">
        <f>IF(A3="","",IF(G3="Cancelada","Cancelada",IF(AND(H3&lt;&gt;"",B3&lt;&gt;"",H3&lt;B3),"Fecha incoherente",IF(AND(G3="Cerrada",H3=""),"Falta fecha de entrega",IF(I3&gt;Parámetros!$B$3,"Revisar plazo",IF(J3&gt;0,"Revisar pertenencias","Sin alerta"))))))</f>
        <v/>
      </c>
    </row>
    <row r="4">
      <c r="A4" s="11" t="inlineStr">
        <is>
          <t>FOL-FICT-26002</t>
        </is>
      </c>
      <c r="B4" s="28" t="n">
        <v>46263</v>
      </c>
      <c r="C4" s="11" t="inlineStr">
        <is>
          <t>Cliente Demo Beta (ficticio)</t>
        </is>
      </c>
      <c r="D4" s="11" t="inlineStr">
        <is>
          <t>Hatchback Nube 2021 (ficticio)</t>
        </is>
      </c>
      <c r="E4" s="11" t="inlineStr">
        <is>
          <t>ID-FICT-002</t>
        </is>
      </c>
      <c r="F4" s="13" t="inlineStr">
        <is>
          <t>Persona Ejemplo B (ficticia)</t>
        </is>
      </c>
      <c r="G4" s="13" t="inlineStr">
        <is>
          <t>Cerrada</t>
        </is>
      </c>
      <c r="H4" s="28" t="n">
        <v>46266</v>
      </c>
      <c r="I4" s="8">
        <f>IF(OR(A4="",B4=""),"",IFERROR(IF(H4="",TODAY()-B4,H4-B4),""))</f>
        <v/>
      </c>
      <c r="J4" s="8">
        <f>IF(A4="","",IFERROR(COUNTIFS(Pertenencias!$A$3:$A$102,A4,Pertenencias!$K$3:$K$102,"Faltante")+COUNTIFS(Pertenencias!$A$3:$A$102,A4,Pertenencias!$K$3:$K$102,"Cantidad adicional")+COUNTIFS(Pertenencias!$A$3:$A$102,A4,Pertenencias!$K$3:$K$102,"Cambio de estado")+COUNTIFS(Pertenencias!$A$3:$A$102,A4,Pertenencias!$K$3:$K$102,"Captura incompleta")+IF(G4="Cerrada",COUNTIFS(Pertenencias!$A$3:$A$102,A4,Pertenencias!$K$3:$K$102,"Pendiente de entrega"),0),0))</f>
        <v/>
      </c>
      <c r="K4" s="15">
        <f>IF(A4="","",IF(G4="Cancelada","Cancelada",IF(AND(H4&lt;&gt;"",B4&lt;&gt;"",H4&lt;B4),"Fecha incoherente",IF(AND(G4="Cerrada",H4=""),"Falta fecha de entrega",IF(I4&gt;Parámetros!$B$3,"Revisar plazo",IF(J4&gt;0,"Revisar pertenencias","Sin alerta"))))))</f>
        <v/>
      </c>
    </row>
    <row r="5">
      <c r="A5" s="11" t="inlineStr">
        <is>
          <t>FOL-FICT-26003</t>
        </is>
      </c>
      <c r="B5" s="28" t="n">
        <v>46266</v>
      </c>
      <c r="C5" s="11" t="inlineStr">
        <is>
          <t>Cliente Demo Gamma (ficticio)</t>
        </is>
      </c>
      <c r="D5" s="11" t="inlineStr">
        <is>
          <t>SUV Horizonte 2022 (ficticio)</t>
        </is>
      </c>
      <c r="E5" s="11" t="inlineStr">
        <is>
          <t>ID-FICT-003</t>
        </is>
      </c>
      <c r="F5" s="13" t="inlineStr">
        <is>
          <t>Persona Ejemplo C (ficticia)</t>
        </is>
      </c>
      <c r="G5" s="13" t="inlineStr">
        <is>
          <t>Cerrada</t>
        </is>
      </c>
      <c r="H5" s="28" t="n">
        <v>46269</v>
      </c>
      <c r="I5" s="6">
        <f>IF(OR(A5="",B5=""),"",IFERROR(IF(H5="",TODAY()-B5,H5-B5),""))</f>
        <v/>
      </c>
      <c r="J5" s="6">
        <f>IF(A5="","",IFERROR(COUNTIFS(Pertenencias!$A$3:$A$102,A5,Pertenencias!$K$3:$K$102,"Faltante")+COUNTIFS(Pertenencias!$A$3:$A$102,A5,Pertenencias!$K$3:$K$102,"Cantidad adicional")+COUNTIFS(Pertenencias!$A$3:$A$102,A5,Pertenencias!$K$3:$K$102,"Cambio de estado")+COUNTIFS(Pertenencias!$A$3:$A$102,A5,Pertenencias!$K$3:$K$102,"Captura incompleta")+IF(G5="Cerrada",COUNTIFS(Pertenencias!$A$3:$A$102,A5,Pertenencias!$K$3:$K$102,"Pendiente de entrega"),0),0))</f>
        <v/>
      </c>
      <c r="K5" s="14">
        <f>IF(A5="","",IF(G5="Cancelada","Cancelada",IF(AND(H5&lt;&gt;"",B5&lt;&gt;"",H5&lt;B5),"Fecha incoherente",IF(AND(G5="Cerrada",H5=""),"Falta fecha de entrega",IF(I5&gt;Parámetros!$B$3,"Revisar plazo",IF(J5&gt;0,"Revisar pertenencias","Sin alerta"))))))</f>
        <v/>
      </c>
    </row>
    <row r="6">
      <c r="A6" s="11" t="inlineStr">
        <is>
          <t>FOL-FICT-26004</t>
        </is>
      </c>
      <c r="B6" s="28" t="n">
        <v>46267</v>
      </c>
      <c r="C6" s="11" t="inlineStr">
        <is>
          <t>Cliente Demo Delta (ficticio)</t>
        </is>
      </c>
      <c r="D6" s="11" t="inlineStr">
        <is>
          <t>Pickup Sierra Clara 2019 (ficticio)</t>
        </is>
      </c>
      <c r="E6" s="11" t="inlineStr">
        <is>
          <t>ID-FICT-004</t>
        </is>
      </c>
      <c r="F6" s="13" t="inlineStr">
        <is>
          <t>Persona Ejemplo A (ficticia)</t>
        </is>
      </c>
      <c r="G6" s="13" t="inlineStr">
        <is>
          <t>Abierta</t>
        </is>
      </c>
      <c r="H6" s="28" t="n"/>
      <c r="I6" s="8">
        <f>IF(OR(A6="",B6=""),"",IFERROR(IF(H6="",TODAY()-B6,H6-B6),""))</f>
        <v/>
      </c>
      <c r="J6" s="8">
        <f>IF(A6="","",IFERROR(COUNTIFS(Pertenencias!$A$3:$A$102,A6,Pertenencias!$K$3:$K$102,"Faltante")+COUNTIFS(Pertenencias!$A$3:$A$102,A6,Pertenencias!$K$3:$K$102,"Cantidad adicional")+COUNTIFS(Pertenencias!$A$3:$A$102,A6,Pertenencias!$K$3:$K$102,"Cambio de estado")+COUNTIFS(Pertenencias!$A$3:$A$102,A6,Pertenencias!$K$3:$K$102,"Captura incompleta")+IF(G6="Cerrada",COUNTIFS(Pertenencias!$A$3:$A$102,A6,Pertenencias!$K$3:$K$102,"Pendiente de entrega"),0),0))</f>
        <v/>
      </c>
      <c r="K6" s="15">
        <f>IF(A6="","",IF(G6="Cancelada","Cancelada",IF(AND(H6&lt;&gt;"",B6&lt;&gt;"",H6&lt;B6),"Fecha incoherente",IF(AND(G6="Cerrada",H6=""),"Falta fecha de entrega",IF(I6&gt;Parámetros!$B$3,"Revisar plazo",IF(J6&gt;0,"Revisar pertenencias","Sin alerta"))))))</f>
        <v/>
      </c>
    </row>
    <row r="7">
      <c r="A7" s="11" t="inlineStr">
        <is>
          <t>FOL-FICT-26005</t>
        </is>
      </c>
      <c r="B7" s="28" t="n">
        <v>46268</v>
      </c>
      <c r="C7" s="11" t="inlineStr">
        <is>
          <t>Cliente Demo Épsilon (ficticio)</t>
        </is>
      </c>
      <c r="D7" s="11" t="inlineStr">
        <is>
          <t>Sedán Brisa 2023 (ficticio)</t>
        </is>
      </c>
      <c r="E7" s="11" t="inlineStr">
        <is>
          <t>ID-FICT-005</t>
        </is>
      </c>
      <c r="F7" s="13" t="inlineStr">
        <is>
          <t>Persona Ejemplo D (ficticia)</t>
        </is>
      </c>
      <c r="G7" s="13" t="inlineStr">
        <is>
          <t>Lista para entrega</t>
        </is>
      </c>
      <c r="H7" s="28" t="n"/>
      <c r="I7" s="6">
        <f>IF(OR(A7="",B7=""),"",IFERROR(IF(H7="",TODAY()-B7,H7-B7),""))</f>
        <v/>
      </c>
      <c r="J7" s="6">
        <f>IF(A7="","",IFERROR(COUNTIFS(Pertenencias!$A$3:$A$102,A7,Pertenencias!$K$3:$K$102,"Faltante")+COUNTIFS(Pertenencias!$A$3:$A$102,A7,Pertenencias!$K$3:$K$102,"Cantidad adicional")+COUNTIFS(Pertenencias!$A$3:$A$102,A7,Pertenencias!$K$3:$K$102,"Cambio de estado")+COUNTIFS(Pertenencias!$A$3:$A$102,A7,Pertenencias!$K$3:$K$102,"Captura incompleta")+IF(G7="Cerrada",COUNTIFS(Pertenencias!$A$3:$A$102,A7,Pertenencias!$K$3:$K$102,"Pendiente de entrega"),0),0))</f>
        <v/>
      </c>
      <c r="K7" s="14">
        <f>IF(A7="","",IF(G7="Cancelada","Cancelada",IF(AND(H7&lt;&gt;"",B7&lt;&gt;"",H7&lt;B7),"Fecha incoherente",IF(AND(G7="Cerrada",H7=""),"Falta fecha de entrega",IF(I7&gt;Parámetros!$B$3,"Revisar plazo",IF(J7&gt;0,"Revisar pertenencias","Sin alerta"))))))</f>
        <v/>
      </c>
    </row>
    <row r="8">
      <c r="A8" s="11" t="inlineStr">
        <is>
          <t>FOL-FICT-26006</t>
        </is>
      </c>
      <c r="B8" s="28" t="n">
        <v>46269</v>
      </c>
      <c r="C8" s="11" t="inlineStr">
        <is>
          <t>Cliente Demo Zeta (ficticio)</t>
        </is>
      </c>
      <c r="D8" s="11" t="inlineStr">
        <is>
          <t>Coupé Lucero 2018 (ficticio)</t>
        </is>
      </c>
      <c r="E8" s="11" t="inlineStr">
        <is>
          <t>ID-FICT-006</t>
        </is>
      </c>
      <c r="F8" s="13" t="inlineStr">
        <is>
          <t>Persona Ejemplo B (ficticia)</t>
        </is>
      </c>
      <c r="G8" s="13" t="inlineStr">
        <is>
          <t>Cerrada</t>
        </is>
      </c>
      <c r="H8" s="28" t="n">
        <v>46271</v>
      </c>
      <c r="I8" s="8">
        <f>IF(OR(A8="",B8=""),"",IFERROR(IF(H8="",TODAY()-B8,H8-B8),""))</f>
        <v/>
      </c>
      <c r="J8" s="8">
        <f>IF(A8="","",IFERROR(COUNTIFS(Pertenencias!$A$3:$A$102,A8,Pertenencias!$K$3:$K$102,"Faltante")+COUNTIFS(Pertenencias!$A$3:$A$102,A8,Pertenencias!$K$3:$K$102,"Cantidad adicional")+COUNTIFS(Pertenencias!$A$3:$A$102,A8,Pertenencias!$K$3:$K$102,"Cambio de estado")+COUNTIFS(Pertenencias!$A$3:$A$102,A8,Pertenencias!$K$3:$K$102,"Captura incompleta")+IF(G8="Cerrada",COUNTIFS(Pertenencias!$A$3:$A$102,A8,Pertenencias!$K$3:$K$102,"Pendiente de entrega"),0),0))</f>
        <v/>
      </c>
      <c r="K8" s="15">
        <f>IF(A8="","",IF(G8="Cancelada","Cancelada",IF(AND(H8&lt;&gt;"",B8&lt;&gt;"",H8&lt;B8),"Fecha incoherente",IF(AND(G8="Cerrada",H8=""),"Falta fecha de entrega",IF(I8&gt;Parámetros!$B$3,"Revisar plazo",IF(J8&gt;0,"Revisar pertenencias","Sin alerta"))))))</f>
        <v/>
      </c>
    </row>
    <row r="9">
      <c r="A9" s="11" t="inlineStr">
        <is>
          <t>FOL-FICT-26007</t>
        </is>
      </c>
      <c r="B9" s="28" t="n">
        <v>46262</v>
      </c>
      <c r="C9" s="11" t="inlineStr">
        <is>
          <t>Cliente Demo Eta (ficticio)</t>
        </is>
      </c>
      <c r="D9" s="11" t="inlineStr">
        <is>
          <t>Vagoneta Campo 2020 (ficticia)</t>
        </is>
      </c>
      <c r="E9" s="11" t="inlineStr">
        <is>
          <t>ID-FICT-007</t>
        </is>
      </c>
      <c r="F9" s="13" t="inlineStr">
        <is>
          <t>Persona Ejemplo C (ficticia)</t>
        </is>
      </c>
      <c r="G9" s="13" t="inlineStr">
        <is>
          <t>Abierta</t>
        </is>
      </c>
      <c r="H9" s="28" t="n"/>
      <c r="I9" s="6">
        <f>IF(OR(A9="",B9=""),"",IFERROR(IF(H9="",TODAY()-B9,H9-B9),""))</f>
        <v/>
      </c>
      <c r="J9" s="6">
        <f>IF(A9="","",IFERROR(COUNTIFS(Pertenencias!$A$3:$A$102,A9,Pertenencias!$K$3:$K$102,"Faltante")+COUNTIFS(Pertenencias!$A$3:$A$102,A9,Pertenencias!$K$3:$K$102,"Cantidad adicional")+COUNTIFS(Pertenencias!$A$3:$A$102,A9,Pertenencias!$K$3:$K$102,"Cambio de estado")+COUNTIFS(Pertenencias!$A$3:$A$102,A9,Pertenencias!$K$3:$K$102,"Captura incompleta")+IF(G9="Cerrada",COUNTIFS(Pertenencias!$A$3:$A$102,A9,Pertenencias!$K$3:$K$102,"Pendiente de entrega"),0),0))</f>
        <v/>
      </c>
      <c r="K9" s="14">
        <f>IF(A9="","",IF(G9="Cancelada","Cancelada",IF(AND(H9&lt;&gt;"",B9&lt;&gt;"",H9&lt;B9),"Fecha incoherente",IF(AND(G9="Cerrada",H9=""),"Falta fecha de entrega",IF(I9&gt;Parámetros!$B$3,"Revisar plazo",IF(J9&gt;0,"Revisar pertenencias","Sin alerta"))))))</f>
        <v/>
      </c>
    </row>
    <row r="10">
      <c r="A10" s="11" t="inlineStr">
        <is>
          <t>FOL-FICT-26008</t>
        </is>
      </c>
      <c r="B10" s="28" t="n">
        <v>46271</v>
      </c>
      <c r="C10" s="11" t="inlineStr">
        <is>
          <t>Cliente Demo Theta (ficticio)</t>
        </is>
      </c>
      <c r="D10" s="11" t="inlineStr">
        <is>
          <t>Sedán Prisma 2024 (ficticio)</t>
        </is>
      </c>
      <c r="E10" s="11" t="inlineStr">
        <is>
          <t>ID-FICT-008</t>
        </is>
      </c>
      <c r="F10" s="13" t="inlineStr">
        <is>
          <t>Persona Ejemplo D (ficticia)</t>
        </is>
      </c>
      <c r="G10" s="13" t="inlineStr">
        <is>
          <t>Cerrada</t>
        </is>
      </c>
      <c r="H10" s="28" t="n">
        <v>46273</v>
      </c>
      <c r="I10" s="8">
        <f>IF(OR(A10="",B10=""),"",IFERROR(IF(H10="",TODAY()-B10,H10-B10),""))</f>
        <v/>
      </c>
      <c r="J10" s="8">
        <f>IF(A10="","",IFERROR(COUNTIFS(Pertenencias!$A$3:$A$102,A10,Pertenencias!$K$3:$K$102,"Faltante")+COUNTIFS(Pertenencias!$A$3:$A$102,A10,Pertenencias!$K$3:$K$102,"Cantidad adicional")+COUNTIFS(Pertenencias!$A$3:$A$102,A10,Pertenencias!$K$3:$K$102,"Cambio de estado")+COUNTIFS(Pertenencias!$A$3:$A$102,A10,Pertenencias!$K$3:$K$102,"Captura incompleta")+IF(G10="Cerrada",COUNTIFS(Pertenencias!$A$3:$A$102,A10,Pertenencias!$K$3:$K$102,"Pendiente de entrega"),0),0))</f>
        <v/>
      </c>
      <c r="K10" s="15">
        <f>IF(A10="","",IF(G10="Cancelada","Cancelada",IF(AND(H10&lt;&gt;"",B10&lt;&gt;"",H10&lt;B10),"Fecha incoherente",IF(AND(G10="Cerrada",H10=""),"Falta fecha de entrega",IF(I10&gt;Parámetros!$B$3,"Revisar plazo",IF(J10&gt;0,"Revisar pertenencias","Sin alerta"))))))</f>
        <v/>
      </c>
    </row>
    <row r="11">
      <c r="A11" s="11" t="inlineStr">
        <is>
          <t>FOL-FICT-26009</t>
        </is>
      </c>
      <c r="B11" s="28" t="n">
        <v>46272</v>
      </c>
      <c r="C11" s="11" t="inlineStr">
        <is>
          <t>Cliente Demo Iota (ficticio)</t>
        </is>
      </c>
      <c r="D11" s="11" t="inlineStr">
        <is>
          <t>SUV Estrella 2021 (ficticio)</t>
        </is>
      </c>
      <c r="E11" s="11" t="inlineStr">
        <is>
          <t>ID-FICT-009</t>
        </is>
      </c>
      <c r="F11" s="13" t="inlineStr">
        <is>
          <t>Persona Ejemplo A (ficticia)</t>
        </is>
      </c>
      <c r="G11" s="13" t="inlineStr">
        <is>
          <t>Cancelada</t>
        </is>
      </c>
      <c r="H11" s="28" t="n"/>
      <c r="I11" s="6">
        <f>IF(OR(A11="",B11=""),"",IFERROR(IF(H11="",TODAY()-B11,H11-B11),""))</f>
        <v/>
      </c>
      <c r="J11" s="6">
        <f>IF(A11="","",IFERROR(COUNTIFS(Pertenencias!$A$3:$A$102,A11,Pertenencias!$K$3:$K$102,"Faltante")+COUNTIFS(Pertenencias!$A$3:$A$102,A11,Pertenencias!$K$3:$K$102,"Cantidad adicional")+COUNTIFS(Pertenencias!$A$3:$A$102,A11,Pertenencias!$K$3:$K$102,"Cambio de estado")+COUNTIFS(Pertenencias!$A$3:$A$102,A11,Pertenencias!$K$3:$K$102,"Captura incompleta")+IF(G11="Cerrada",COUNTIFS(Pertenencias!$A$3:$A$102,A11,Pertenencias!$K$3:$K$102,"Pendiente de entrega"),0),0))</f>
        <v/>
      </c>
      <c r="K11" s="14">
        <f>IF(A11="","",IF(G11="Cancelada","Cancelada",IF(AND(H11&lt;&gt;"",B11&lt;&gt;"",H11&lt;B11),"Fecha incoherente",IF(AND(G11="Cerrada",H11=""),"Falta fecha de entrega",IF(I11&gt;Parámetros!$B$3,"Revisar plazo",IF(J11&gt;0,"Revisar pertenencias","Sin alerta"))))))</f>
        <v/>
      </c>
    </row>
    <row r="12">
      <c r="A12" s="11" t="inlineStr">
        <is>
          <t>FOL-FICT-26010</t>
        </is>
      </c>
      <c r="B12" s="28" t="n">
        <v>46273</v>
      </c>
      <c r="C12" s="11" t="inlineStr">
        <is>
          <t>Cliente Demo Kappa (ficticio)</t>
        </is>
      </c>
      <c r="D12" s="11" t="inlineStr">
        <is>
          <t>Compacto Viento 2022 (ficticio)</t>
        </is>
      </c>
      <c r="E12" s="11" t="inlineStr">
        <is>
          <t>ID-FICT-010</t>
        </is>
      </c>
      <c r="F12" s="13" t="inlineStr">
        <is>
          <t>Persona Ejemplo B (ficticia)</t>
        </is>
      </c>
      <c r="G12" s="13" t="inlineStr">
        <is>
          <t>Abierta</t>
        </is>
      </c>
      <c r="H12" s="28" t="n"/>
      <c r="I12" s="8">
        <f>IF(OR(A12="",B12=""),"",IFERROR(IF(H12="",TODAY()-B12,H12-B12),""))</f>
        <v/>
      </c>
      <c r="J12" s="8">
        <f>IF(A12="","",IFERROR(COUNTIFS(Pertenencias!$A$3:$A$102,A12,Pertenencias!$K$3:$K$102,"Faltante")+COUNTIFS(Pertenencias!$A$3:$A$102,A12,Pertenencias!$K$3:$K$102,"Cantidad adicional")+COUNTIFS(Pertenencias!$A$3:$A$102,A12,Pertenencias!$K$3:$K$102,"Cambio de estado")+COUNTIFS(Pertenencias!$A$3:$A$102,A12,Pertenencias!$K$3:$K$102,"Captura incompleta")+IF(G12="Cerrada",COUNTIFS(Pertenencias!$A$3:$A$102,A12,Pertenencias!$K$3:$K$102,"Pendiente de entrega"),0),0))</f>
        <v/>
      </c>
      <c r="K12" s="15">
        <f>IF(A12="","",IF(G12="Cancelada","Cancelada",IF(AND(H12&lt;&gt;"",B12&lt;&gt;"",H12&lt;B12),"Fecha incoherente",IF(AND(G12="Cerrada",H12=""),"Falta fecha de entrega",IF(I12&gt;Parámetros!$B$3,"Revisar plazo",IF(J12&gt;0,"Revisar pertenencias","Sin alerta"))))))</f>
        <v/>
      </c>
    </row>
    <row r="13">
      <c r="A13" s="11" t="n"/>
      <c r="B13" s="28" t="n"/>
      <c r="C13" s="11" t="n"/>
      <c r="D13" s="11" t="n"/>
      <c r="E13" s="11" t="n"/>
      <c r="F13" s="13" t="n"/>
      <c r="G13" s="13" t="n"/>
      <c r="H13" s="28" t="n"/>
      <c r="I13" s="6">
        <f>IF(OR(A13="",B13=""),"",IFERROR(IF(H13="",TODAY()-B13,H13-B13),""))</f>
        <v/>
      </c>
      <c r="J13" s="6">
        <f>IF(A13="","",IFERROR(COUNTIFS(Pertenencias!$A$3:$A$102,A13,Pertenencias!$K$3:$K$102,"Faltante")+COUNTIFS(Pertenencias!$A$3:$A$102,A13,Pertenencias!$K$3:$K$102,"Cantidad adicional")+COUNTIFS(Pertenencias!$A$3:$A$102,A13,Pertenencias!$K$3:$K$102,"Cambio de estado")+COUNTIFS(Pertenencias!$A$3:$A$102,A13,Pertenencias!$K$3:$K$102,"Captura incompleta")+IF(G13="Cerrada",COUNTIFS(Pertenencias!$A$3:$A$102,A13,Pertenencias!$K$3:$K$102,"Pendiente de entrega"),0),0))</f>
        <v/>
      </c>
      <c r="K13" s="14">
        <f>IF(A13="","",IF(G13="Cancelada","Cancelada",IF(AND(H13&lt;&gt;"",B13&lt;&gt;"",H13&lt;B13),"Fecha incoherente",IF(AND(G13="Cerrada",H13=""),"Falta fecha de entrega",IF(I13&gt;Parámetros!$B$3,"Revisar plazo",IF(J13&gt;0,"Revisar pertenencias","Sin alerta"))))))</f>
        <v/>
      </c>
    </row>
    <row r="14">
      <c r="A14" s="11" t="n"/>
      <c r="B14" s="28" t="n"/>
      <c r="C14" s="11" t="n"/>
      <c r="D14" s="11" t="n"/>
      <c r="E14" s="11" t="n"/>
      <c r="F14" s="13" t="n"/>
      <c r="G14" s="13" t="n"/>
      <c r="H14" s="28" t="n"/>
      <c r="I14" s="8">
        <f>IF(OR(A14="",B14=""),"",IFERROR(IF(H14="",TODAY()-B14,H14-B14),""))</f>
        <v/>
      </c>
      <c r="J14" s="8">
        <f>IF(A14="","",IFERROR(COUNTIFS(Pertenencias!$A$3:$A$102,A14,Pertenencias!$K$3:$K$102,"Faltante")+COUNTIFS(Pertenencias!$A$3:$A$102,A14,Pertenencias!$K$3:$K$102,"Cantidad adicional")+COUNTIFS(Pertenencias!$A$3:$A$102,A14,Pertenencias!$K$3:$K$102,"Cambio de estado")+COUNTIFS(Pertenencias!$A$3:$A$102,A14,Pertenencias!$K$3:$K$102,"Captura incompleta")+IF(G14="Cerrada",COUNTIFS(Pertenencias!$A$3:$A$102,A14,Pertenencias!$K$3:$K$102,"Pendiente de entrega"),0),0))</f>
        <v/>
      </c>
      <c r="K14" s="15">
        <f>IF(A14="","",IF(G14="Cancelada","Cancelada",IF(AND(H14&lt;&gt;"",B14&lt;&gt;"",H14&lt;B14),"Fecha incoherente",IF(AND(G14="Cerrada",H14=""),"Falta fecha de entrega",IF(I14&gt;Parámetros!$B$3,"Revisar plazo",IF(J14&gt;0,"Revisar pertenencias","Sin alerta"))))))</f>
        <v/>
      </c>
    </row>
    <row r="15">
      <c r="A15" s="11" t="n"/>
      <c r="B15" s="28" t="n"/>
      <c r="C15" s="11" t="n"/>
      <c r="D15" s="11" t="n"/>
      <c r="E15" s="11" t="n"/>
      <c r="F15" s="13" t="n"/>
      <c r="G15" s="13" t="n"/>
      <c r="H15" s="28" t="n"/>
      <c r="I15" s="6">
        <f>IF(OR(A15="",B15=""),"",IFERROR(IF(H15="",TODAY()-B15,H15-B15),""))</f>
        <v/>
      </c>
      <c r="J15" s="6">
        <f>IF(A15="","",IFERROR(COUNTIFS(Pertenencias!$A$3:$A$102,A15,Pertenencias!$K$3:$K$102,"Faltante")+COUNTIFS(Pertenencias!$A$3:$A$102,A15,Pertenencias!$K$3:$K$102,"Cantidad adicional")+COUNTIFS(Pertenencias!$A$3:$A$102,A15,Pertenencias!$K$3:$K$102,"Cambio de estado")+COUNTIFS(Pertenencias!$A$3:$A$102,A15,Pertenencias!$K$3:$K$102,"Captura incompleta")+IF(G15="Cerrada",COUNTIFS(Pertenencias!$A$3:$A$102,A15,Pertenencias!$K$3:$K$102,"Pendiente de entrega"),0),0))</f>
        <v/>
      </c>
      <c r="K15" s="14">
        <f>IF(A15="","",IF(G15="Cancelada","Cancelada",IF(AND(H15&lt;&gt;"",B15&lt;&gt;"",H15&lt;B15),"Fecha incoherente",IF(AND(G15="Cerrada",H15=""),"Falta fecha de entrega",IF(I15&gt;Parámetros!$B$3,"Revisar plazo",IF(J15&gt;0,"Revisar pertenencias","Sin alerta"))))))</f>
        <v/>
      </c>
    </row>
    <row r="16">
      <c r="A16" s="11" t="n"/>
      <c r="B16" s="28" t="n"/>
      <c r="C16" s="11" t="n"/>
      <c r="D16" s="11" t="n"/>
      <c r="E16" s="11" t="n"/>
      <c r="F16" s="13" t="n"/>
      <c r="G16" s="13" t="n"/>
      <c r="H16" s="28" t="n"/>
      <c r="I16" s="8">
        <f>IF(OR(A16="",B16=""),"",IFERROR(IF(H16="",TODAY()-B16,H16-B16),""))</f>
        <v/>
      </c>
      <c r="J16" s="8">
        <f>IF(A16="","",IFERROR(COUNTIFS(Pertenencias!$A$3:$A$102,A16,Pertenencias!$K$3:$K$102,"Faltante")+COUNTIFS(Pertenencias!$A$3:$A$102,A16,Pertenencias!$K$3:$K$102,"Cantidad adicional")+COUNTIFS(Pertenencias!$A$3:$A$102,A16,Pertenencias!$K$3:$K$102,"Cambio de estado")+COUNTIFS(Pertenencias!$A$3:$A$102,A16,Pertenencias!$K$3:$K$102,"Captura incompleta")+IF(G16="Cerrada",COUNTIFS(Pertenencias!$A$3:$A$102,A16,Pertenencias!$K$3:$K$102,"Pendiente de entrega"),0),0))</f>
        <v/>
      </c>
      <c r="K16" s="15">
        <f>IF(A16="","",IF(G16="Cancelada","Cancelada",IF(AND(H16&lt;&gt;"",B16&lt;&gt;"",H16&lt;B16),"Fecha incoherente",IF(AND(G16="Cerrada",H16=""),"Falta fecha de entrega",IF(I16&gt;Parámetros!$B$3,"Revisar plazo",IF(J16&gt;0,"Revisar pertenencias","Sin alerta"))))))</f>
        <v/>
      </c>
    </row>
    <row r="17">
      <c r="A17" s="11" t="n"/>
      <c r="B17" s="28" t="n"/>
      <c r="C17" s="11" t="n"/>
      <c r="D17" s="11" t="n"/>
      <c r="E17" s="11" t="n"/>
      <c r="F17" s="13" t="n"/>
      <c r="G17" s="13" t="n"/>
      <c r="H17" s="28" t="n"/>
      <c r="I17" s="6">
        <f>IF(OR(A17="",B17=""),"",IFERROR(IF(H17="",TODAY()-B17,H17-B17),""))</f>
        <v/>
      </c>
      <c r="J17" s="6">
        <f>IF(A17="","",IFERROR(COUNTIFS(Pertenencias!$A$3:$A$102,A17,Pertenencias!$K$3:$K$102,"Faltante")+COUNTIFS(Pertenencias!$A$3:$A$102,A17,Pertenencias!$K$3:$K$102,"Cantidad adicional")+COUNTIFS(Pertenencias!$A$3:$A$102,A17,Pertenencias!$K$3:$K$102,"Cambio de estado")+COUNTIFS(Pertenencias!$A$3:$A$102,A17,Pertenencias!$K$3:$K$102,"Captura incompleta")+IF(G17="Cerrada",COUNTIFS(Pertenencias!$A$3:$A$102,A17,Pertenencias!$K$3:$K$102,"Pendiente de entrega"),0),0))</f>
        <v/>
      </c>
      <c r="K17" s="14">
        <f>IF(A17="","",IF(G17="Cancelada","Cancelada",IF(AND(H17&lt;&gt;"",B17&lt;&gt;"",H17&lt;B17),"Fecha incoherente",IF(AND(G17="Cerrada",H17=""),"Falta fecha de entrega",IF(I17&gt;Parámetros!$B$3,"Revisar plazo",IF(J17&gt;0,"Revisar pertenencias","Sin alerta"))))))</f>
        <v/>
      </c>
    </row>
    <row r="18">
      <c r="A18" s="11" t="n"/>
      <c r="B18" s="28" t="n"/>
      <c r="C18" s="11" t="n"/>
      <c r="D18" s="11" t="n"/>
      <c r="E18" s="11" t="n"/>
      <c r="F18" s="13" t="n"/>
      <c r="G18" s="13" t="n"/>
      <c r="H18" s="28" t="n"/>
      <c r="I18" s="8">
        <f>IF(OR(A18="",B18=""),"",IFERROR(IF(H18="",TODAY()-B18,H18-B18),""))</f>
        <v/>
      </c>
      <c r="J18" s="8">
        <f>IF(A18="","",IFERROR(COUNTIFS(Pertenencias!$A$3:$A$102,A18,Pertenencias!$K$3:$K$102,"Faltante")+COUNTIFS(Pertenencias!$A$3:$A$102,A18,Pertenencias!$K$3:$K$102,"Cantidad adicional")+COUNTIFS(Pertenencias!$A$3:$A$102,A18,Pertenencias!$K$3:$K$102,"Cambio de estado")+COUNTIFS(Pertenencias!$A$3:$A$102,A18,Pertenencias!$K$3:$K$102,"Captura incompleta")+IF(G18="Cerrada",COUNTIFS(Pertenencias!$A$3:$A$102,A18,Pertenencias!$K$3:$K$102,"Pendiente de entrega"),0),0))</f>
        <v/>
      </c>
      <c r="K18" s="15">
        <f>IF(A18="","",IF(G18="Cancelada","Cancelada",IF(AND(H18&lt;&gt;"",B18&lt;&gt;"",H18&lt;B18),"Fecha incoherente",IF(AND(G18="Cerrada",H18=""),"Falta fecha de entrega",IF(I18&gt;Parámetros!$B$3,"Revisar plazo",IF(J18&gt;0,"Revisar pertenencias","Sin alerta"))))))</f>
        <v/>
      </c>
    </row>
    <row r="19">
      <c r="A19" s="11" t="n"/>
      <c r="B19" s="28" t="n"/>
      <c r="C19" s="11" t="n"/>
      <c r="D19" s="11" t="n"/>
      <c r="E19" s="11" t="n"/>
      <c r="F19" s="13" t="n"/>
      <c r="G19" s="13" t="n"/>
      <c r="H19" s="28" t="n"/>
      <c r="I19" s="6">
        <f>IF(OR(A19="",B19=""),"",IFERROR(IF(H19="",TODAY()-B19,H19-B19),""))</f>
        <v/>
      </c>
      <c r="J19" s="6">
        <f>IF(A19="","",IFERROR(COUNTIFS(Pertenencias!$A$3:$A$102,A19,Pertenencias!$K$3:$K$102,"Faltante")+COUNTIFS(Pertenencias!$A$3:$A$102,A19,Pertenencias!$K$3:$K$102,"Cantidad adicional")+COUNTIFS(Pertenencias!$A$3:$A$102,A19,Pertenencias!$K$3:$K$102,"Cambio de estado")+COUNTIFS(Pertenencias!$A$3:$A$102,A19,Pertenencias!$K$3:$K$102,"Captura incompleta")+IF(G19="Cerrada",COUNTIFS(Pertenencias!$A$3:$A$102,A19,Pertenencias!$K$3:$K$102,"Pendiente de entrega"),0),0))</f>
        <v/>
      </c>
      <c r="K19" s="14">
        <f>IF(A19="","",IF(G19="Cancelada","Cancelada",IF(AND(H19&lt;&gt;"",B19&lt;&gt;"",H19&lt;B19),"Fecha incoherente",IF(AND(G19="Cerrada",H19=""),"Falta fecha de entrega",IF(I19&gt;Parámetros!$B$3,"Revisar plazo",IF(J19&gt;0,"Revisar pertenencias","Sin alerta"))))))</f>
        <v/>
      </c>
    </row>
    <row r="20">
      <c r="A20" s="11" t="n"/>
      <c r="B20" s="28" t="n"/>
      <c r="C20" s="11" t="n"/>
      <c r="D20" s="11" t="n"/>
      <c r="E20" s="11" t="n"/>
      <c r="F20" s="13" t="n"/>
      <c r="G20" s="13" t="n"/>
      <c r="H20" s="28" t="n"/>
      <c r="I20" s="8">
        <f>IF(OR(A20="",B20=""),"",IFERROR(IF(H20="",TODAY()-B20,H20-B20),""))</f>
        <v/>
      </c>
      <c r="J20" s="8">
        <f>IF(A20="","",IFERROR(COUNTIFS(Pertenencias!$A$3:$A$102,A20,Pertenencias!$K$3:$K$102,"Faltante")+COUNTIFS(Pertenencias!$A$3:$A$102,A20,Pertenencias!$K$3:$K$102,"Cantidad adicional")+COUNTIFS(Pertenencias!$A$3:$A$102,A20,Pertenencias!$K$3:$K$102,"Cambio de estado")+COUNTIFS(Pertenencias!$A$3:$A$102,A20,Pertenencias!$K$3:$K$102,"Captura incompleta")+IF(G20="Cerrada",COUNTIFS(Pertenencias!$A$3:$A$102,A20,Pertenencias!$K$3:$K$102,"Pendiente de entrega"),0),0))</f>
        <v/>
      </c>
      <c r="K20" s="15">
        <f>IF(A20="","",IF(G20="Cancelada","Cancelada",IF(AND(H20&lt;&gt;"",B20&lt;&gt;"",H20&lt;B20),"Fecha incoherente",IF(AND(G20="Cerrada",H20=""),"Falta fecha de entrega",IF(I20&gt;Parámetros!$B$3,"Revisar plazo",IF(J20&gt;0,"Revisar pertenencias","Sin alerta"))))))</f>
        <v/>
      </c>
    </row>
    <row r="21">
      <c r="A21" s="11" t="n"/>
      <c r="B21" s="28" t="n"/>
      <c r="C21" s="11" t="n"/>
      <c r="D21" s="11" t="n"/>
      <c r="E21" s="11" t="n"/>
      <c r="F21" s="13" t="n"/>
      <c r="G21" s="13" t="n"/>
      <c r="H21" s="28" t="n"/>
      <c r="I21" s="6">
        <f>IF(OR(A21="",B21=""),"",IFERROR(IF(H21="",TODAY()-B21,H21-B21),""))</f>
        <v/>
      </c>
      <c r="J21" s="6">
        <f>IF(A21="","",IFERROR(COUNTIFS(Pertenencias!$A$3:$A$102,A21,Pertenencias!$K$3:$K$102,"Faltante")+COUNTIFS(Pertenencias!$A$3:$A$102,A21,Pertenencias!$K$3:$K$102,"Cantidad adicional")+COUNTIFS(Pertenencias!$A$3:$A$102,A21,Pertenencias!$K$3:$K$102,"Cambio de estado")+COUNTIFS(Pertenencias!$A$3:$A$102,A21,Pertenencias!$K$3:$K$102,"Captura incompleta")+IF(G21="Cerrada",COUNTIFS(Pertenencias!$A$3:$A$102,A21,Pertenencias!$K$3:$K$102,"Pendiente de entrega"),0),0))</f>
        <v/>
      </c>
      <c r="K21" s="14">
        <f>IF(A21="","",IF(G21="Cancelada","Cancelada",IF(AND(H21&lt;&gt;"",B21&lt;&gt;"",H21&lt;B21),"Fecha incoherente",IF(AND(G21="Cerrada",H21=""),"Falta fecha de entrega",IF(I21&gt;Parámetros!$B$3,"Revisar plazo",IF(J21&gt;0,"Revisar pertenencias","Sin alerta"))))))</f>
        <v/>
      </c>
    </row>
    <row r="22">
      <c r="A22" s="11" t="n"/>
      <c r="B22" s="28" t="n"/>
      <c r="C22" s="11" t="n"/>
      <c r="D22" s="11" t="n"/>
      <c r="E22" s="11" t="n"/>
      <c r="F22" s="13" t="n"/>
      <c r="G22" s="13" t="n"/>
      <c r="H22" s="28" t="n"/>
      <c r="I22" s="8">
        <f>IF(OR(A22="",B22=""),"",IFERROR(IF(H22="",TODAY()-B22,H22-B22),""))</f>
        <v/>
      </c>
      <c r="J22" s="8">
        <f>IF(A22="","",IFERROR(COUNTIFS(Pertenencias!$A$3:$A$102,A22,Pertenencias!$K$3:$K$102,"Faltante")+COUNTIFS(Pertenencias!$A$3:$A$102,A22,Pertenencias!$K$3:$K$102,"Cantidad adicional")+COUNTIFS(Pertenencias!$A$3:$A$102,A22,Pertenencias!$K$3:$K$102,"Cambio de estado")+COUNTIFS(Pertenencias!$A$3:$A$102,A22,Pertenencias!$K$3:$K$102,"Captura incompleta")+IF(G22="Cerrada",COUNTIFS(Pertenencias!$A$3:$A$102,A22,Pertenencias!$K$3:$K$102,"Pendiente de entrega"),0),0))</f>
        <v/>
      </c>
      <c r="K22" s="15">
        <f>IF(A22="","",IF(G22="Cancelada","Cancelada",IF(AND(H22&lt;&gt;"",B22&lt;&gt;"",H22&lt;B22),"Fecha incoherente",IF(AND(G22="Cerrada",H22=""),"Falta fecha de entrega",IF(I22&gt;Parámetros!$B$3,"Revisar plazo",IF(J22&gt;0,"Revisar pertenencias","Sin alerta"))))))</f>
        <v/>
      </c>
    </row>
    <row r="23">
      <c r="A23" s="11" t="n"/>
      <c r="B23" s="28" t="n"/>
      <c r="C23" s="11" t="n"/>
      <c r="D23" s="11" t="n"/>
      <c r="E23" s="11" t="n"/>
      <c r="F23" s="13" t="n"/>
      <c r="G23" s="13" t="n"/>
      <c r="H23" s="28" t="n"/>
      <c r="I23" s="6">
        <f>IF(OR(A23="",B23=""),"",IFERROR(IF(H23="",TODAY()-B23,H23-B23),""))</f>
        <v/>
      </c>
      <c r="J23" s="6">
        <f>IF(A23="","",IFERROR(COUNTIFS(Pertenencias!$A$3:$A$102,A23,Pertenencias!$K$3:$K$102,"Faltante")+COUNTIFS(Pertenencias!$A$3:$A$102,A23,Pertenencias!$K$3:$K$102,"Cantidad adicional")+COUNTIFS(Pertenencias!$A$3:$A$102,A23,Pertenencias!$K$3:$K$102,"Cambio de estado")+COUNTIFS(Pertenencias!$A$3:$A$102,A23,Pertenencias!$K$3:$K$102,"Captura incompleta")+IF(G23="Cerrada",COUNTIFS(Pertenencias!$A$3:$A$102,A23,Pertenencias!$K$3:$K$102,"Pendiente de entrega"),0),0))</f>
        <v/>
      </c>
      <c r="K23" s="14">
        <f>IF(A23="","",IF(G23="Cancelada","Cancelada",IF(AND(H23&lt;&gt;"",B23&lt;&gt;"",H23&lt;B23),"Fecha incoherente",IF(AND(G23="Cerrada",H23=""),"Falta fecha de entrega",IF(I23&gt;Parámetros!$B$3,"Revisar plazo",IF(J23&gt;0,"Revisar pertenencias","Sin alerta"))))))</f>
        <v/>
      </c>
    </row>
    <row r="24">
      <c r="A24" s="11" t="n"/>
      <c r="B24" s="28" t="n"/>
      <c r="C24" s="11" t="n"/>
      <c r="D24" s="11" t="n"/>
      <c r="E24" s="11" t="n"/>
      <c r="F24" s="13" t="n"/>
      <c r="G24" s="13" t="n"/>
      <c r="H24" s="28" t="n"/>
      <c r="I24" s="8">
        <f>IF(OR(A24="",B24=""),"",IFERROR(IF(H24="",TODAY()-B24,H24-B24),""))</f>
        <v/>
      </c>
      <c r="J24" s="8">
        <f>IF(A24="","",IFERROR(COUNTIFS(Pertenencias!$A$3:$A$102,A24,Pertenencias!$K$3:$K$102,"Faltante")+COUNTIFS(Pertenencias!$A$3:$A$102,A24,Pertenencias!$K$3:$K$102,"Cantidad adicional")+COUNTIFS(Pertenencias!$A$3:$A$102,A24,Pertenencias!$K$3:$K$102,"Cambio de estado")+COUNTIFS(Pertenencias!$A$3:$A$102,A24,Pertenencias!$K$3:$K$102,"Captura incompleta")+IF(G24="Cerrada",COUNTIFS(Pertenencias!$A$3:$A$102,A24,Pertenencias!$K$3:$K$102,"Pendiente de entrega"),0),0))</f>
        <v/>
      </c>
      <c r="K24" s="15">
        <f>IF(A24="","",IF(G24="Cancelada","Cancelada",IF(AND(H24&lt;&gt;"",B24&lt;&gt;"",H24&lt;B24),"Fecha incoherente",IF(AND(G24="Cerrada",H24=""),"Falta fecha de entrega",IF(I24&gt;Parámetros!$B$3,"Revisar plazo",IF(J24&gt;0,"Revisar pertenencias","Sin alerta"))))))</f>
        <v/>
      </c>
    </row>
    <row r="25">
      <c r="A25" s="11" t="n"/>
      <c r="B25" s="28" t="n"/>
      <c r="C25" s="11" t="n"/>
      <c r="D25" s="11" t="n"/>
      <c r="E25" s="11" t="n"/>
      <c r="F25" s="13" t="n"/>
      <c r="G25" s="13" t="n"/>
      <c r="H25" s="28" t="n"/>
      <c r="I25" s="6">
        <f>IF(OR(A25="",B25=""),"",IFERROR(IF(H25="",TODAY()-B25,H25-B25),""))</f>
        <v/>
      </c>
      <c r="J25" s="6">
        <f>IF(A25="","",IFERROR(COUNTIFS(Pertenencias!$A$3:$A$102,A25,Pertenencias!$K$3:$K$102,"Faltante")+COUNTIFS(Pertenencias!$A$3:$A$102,A25,Pertenencias!$K$3:$K$102,"Cantidad adicional")+COUNTIFS(Pertenencias!$A$3:$A$102,A25,Pertenencias!$K$3:$K$102,"Cambio de estado")+COUNTIFS(Pertenencias!$A$3:$A$102,A25,Pertenencias!$K$3:$K$102,"Captura incompleta")+IF(G25="Cerrada",COUNTIFS(Pertenencias!$A$3:$A$102,A25,Pertenencias!$K$3:$K$102,"Pendiente de entrega"),0),0))</f>
        <v/>
      </c>
      <c r="K25" s="14">
        <f>IF(A25="","",IF(G25="Cancelada","Cancelada",IF(AND(H25&lt;&gt;"",B25&lt;&gt;"",H25&lt;B25),"Fecha incoherente",IF(AND(G25="Cerrada",H25=""),"Falta fecha de entrega",IF(I25&gt;Parámetros!$B$3,"Revisar plazo",IF(J25&gt;0,"Revisar pertenencias","Sin alerta"))))))</f>
        <v/>
      </c>
    </row>
    <row r="26">
      <c r="A26" s="11" t="n"/>
      <c r="B26" s="28" t="n"/>
      <c r="C26" s="11" t="n"/>
      <c r="D26" s="11" t="n"/>
      <c r="E26" s="11" t="n"/>
      <c r="F26" s="13" t="n"/>
      <c r="G26" s="13" t="n"/>
      <c r="H26" s="28" t="n"/>
      <c r="I26" s="8">
        <f>IF(OR(A26="",B26=""),"",IFERROR(IF(H26="",TODAY()-B26,H26-B26),""))</f>
        <v/>
      </c>
      <c r="J26" s="8">
        <f>IF(A26="","",IFERROR(COUNTIFS(Pertenencias!$A$3:$A$102,A26,Pertenencias!$K$3:$K$102,"Faltante")+COUNTIFS(Pertenencias!$A$3:$A$102,A26,Pertenencias!$K$3:$K$102,"Cantidad adicional")+COUNTIFS(Pertenencias!$A$3:$A$102,A26,Pertenencias!$K$3:$K$102,"Cambio de estado")+COUNTIFS(Pertenencias!$A$3:$A$102,A26,Pertenencias!$K$3:$K$102,"Captura incompleta")+IF(G26="Cerrada",COUNTIFS(Pertenencias!$A$3:$A$102,A26,Pertenencias!$K$3:$K$102,"Pendiente de entrega"),0),0))</f>
        <v/>
      </c>
      <c r="K26" s="15">
        <f>IF(A26="","",IF(G26="Cancelada","Cancelada",IF(AND(H26&lt;&gt;"",B26&lt;&gt;"",H26&lt;B26),"Fecha incoherente",IF(AND(G26="Cerrada",H26=""),"Falta fecha de entrega",IF(I26&gt;Parámetros!$B$3,"Revisar plazo",IF(J26&gt;0,"Revisar pertenencias","Sin alerta"))))))</f>
        <v/>
      </c>
    </row>
    <row r="27">
      <c r="A27" s="11" t="n"/>
      <c r="B27" s="28" t="n"/>
      <c r="C27" s="11" t="n"/>
      <c r="D27" s="11" t="n"/>
      <c r="E27" s="11" t="n"/>
      <c r="F27" s="13" t="n"/>
      <c r="G27" s="13" t="n"/>
      <c r="H27" s="28" t="n"/>
      <c r="I27" s="6">
        <f>IF(OR(A27="",B27=""),"",IFERROR(IF(H27="",TODAY()-B27,H27-B27),""))</f>
        <v/>
      </c>
      <c r="J27" s="6">
        <f>IF(A27="","",IFERROR(COUNTIFS(Pertenencias!$A$3:$A$102,A27,Pertenencias!$K$3:$K$102,"Faltante")+COUNTIFS(Pertenencias!$A$3:$A$102,A27,Pertenencias!$K$3:$K$102,"Cantidad adicional")+COUNTIFS(Pertenencias!$A$3:$A$102,A27,Pertenencias!$K$3:$K$102,"Cambio de estado")+COUNTIFS(Pertenencias!$A$3:$A$102,A27,Pertenencias!$K$3:$K$102,"Captura incompleta")+IF(G27="Cerrada",COUNTIFS(Pertenencias!$A$3:$A$102,A27,Pertenencias!$K$3:$K$102,"Pendiente de entrega"),0),0))</f>
        <v/>
      </c>
      <c r="K27" s="14">
        <f>IF(A27="","",IF(G27="Cancelada","Cancelada",IF(AND(H27&lt;&gt;"",B27&lt;&gt;"",H27&lt;B27),"Fecha incoherente",IF(AND(G27="Cerrada",H27=""),"Falta fecha de entrega",IF(I27&gt;Parámetros!$B$3,"Revisar plazo",IF(J27&gt;0,"Revisar pertenencias","Sin alerta"))))))</f>
        <v/>
      </c>
    </row>
    <row r="28">
      <c r="A28" s="11" t="n"/>
      <c r="B28" s="28" t="n"/>
      <c r="C28" s="11" t="n"/>
      <c r="D28" s="11" t="n"/>
      <c r="E28" s="11" t="n"/>
      <c r="F28" s="13" t="n"/>
      <c r="G28" s="13" t="n"/>
      <c r="H28" s="28" t="n"/>
      <c r="I28" s="8">
        <f>IF(OR(A28="",B28=""),"",IFERROR(IF(H28="",TODAY()-B28,H28-B28),""))</f>
        <v/>
      </c>
      <c r="J28" s="8">
        <f>IF(A28="","",IFERROR(COUNTIFS(Pertenencias!$A$3:$A$102,A28,Pertenencias!$K$3:$K$102,"Faltante")+COUNTIFS(Pertenencias!$A$3:$A$102,A28,Pertenencias!$K$3:$K$102,"Cantidad adicional")+COUNTIFS(Pertenencias!$A$3:$A$102,A28,Pertenencias!$K$3:$K$102,"Cambio de estado")+COUNTIFS(Pertenencias!$A$3:$A$102,A28,Pertenencias!$K$3:$K$102,"Captura incompleta")+IF(G28="Cerrada",COUNTIFS(Pertenencias!$A$3:$A$102,A28,Pertenencias!$K$3:$K$102,"Pendiente de entrega"),0),0))</f>
        <v/>
      </c>
      <c r="K28" s="15">
        <f>IF(A28="","",IF(G28="Cancelada","Cancelada",IF(AND(H28&lt;&gt;"",B28&lt;&gt;"",H28&lt;B28),"Fecha incoherente",IF(AND(G28="Cerrada",H28=""),"Falta fecha de entrega",IF(I28&gt;Parámetros!$B$3,"Revisar plazo",IF(J28&gt;0,"Revisar pertenencias","Sin alerta"))))))</f>
        <v/>
      </c>
    </row>
    <row r="29">
      <c r="A29" s="11" t="n"/>
      <c r="B29" s="28" t="n"/>
      <c r="C29" s="11" t="n"/>
      <c r="D29" s="11" t="n"/>
      <c r="E29" s="11" t="n"/>
      <c r="F29" s="13" t="n"/>
      <c r="G29" s="13" t="n"/>
      <c r="H29" s="28" t="n"/>
      <c r="I29" s="6">
        <f>IF(OR(A29="",B29=""),"",IFERROR(IF(H29="",TODAY()-B29,H29-B29),""))</f>
        <v/>
      </c>
      <c r="J29" s="6">
        <f>IF(A29="","",IFERROR(COUNTIFS(Pertenencias!$A$3:$A$102,A29,Pertenencias!$K$3:$K$102,"Faltante")+COUNTIFS(Pertenencias!$A$3:$A$102,A29,Pertenencias!$K$3:$K$102,"Cantidad adicional")+COUNTIFS(Pertenencias!$A$3:$A$102,A29,Pertenencias!$K$3:$K$102,"Cambio de estado")+COUNTIFS(Pertenencias!$A$3:$A$102,A29,Pertenencias!$K$3:$K$102,"Captura incompleta")+IF(G29="Cerrada",COUNTIFS(Pertenencias!$A$3:$A$102,A29,Pertenencias!$K$3:$K$102,"Pendiente de entrega"),0),0))</f>
        <v/>
      </c>
      <c r="K29" s="14">
        <f>IF(A29="","",IF(G29="Cancelada","Cancelada",IF(AND(H29&lt;&gt;"",B29&lt;&gt;"",H29&lt;B29),"Fecha incoherente",IF(AND(G29="Cerrada",H29=""),"Falta fecha de entrega",IF(I29&gt;Parámetros!$B$3,"Revisar plazo",IF(J29&gt;0,"Revisar pertenencias","Sin alerta"))))))</f>
        <v/>
      </c>
    </row>
    <row r="30">
      <c r="A30" s="11" t="n"/>
      <c r="B30" s="28" t="n"/>
      <c r="C30" s="11" t="n"/>
      <c r="D30" s="11" t="n"/>
      <c r="E30" s="11" t="n"/>
      <c r="F30" s="13" t="n"/>
      <c r="G30" s="13" t="n"/>
      <c r="H30" s="28" t="n"/>
      <c r="I30" s="8">
        <f>IF(OR(A30="",B30=""),"",IFERROR(IF(H30="",TODAY()-B30,H30-B30),""))</f>
        <v/>
      </c>
      <c r="J30" s="8">
        <f>IF(A30="","",IFERROR(COUNTIFS(Pertenencias!$A$3:$A$102,A30,Pertenencias!$K$3:$K$102,"Faltante")+COUNTIFS(Pertenencias!$A$3:$A$102,A30,Pertenencias!$K$3:$K$102,"Cantidad adicional")+COUNTIFS(Pertenencias!$A$3:$A$102,A30,Pertenencias!$K$3:$K$102,"Cambio de estado")+COUNTIFS(Pertenencias!$A$3:$A$102,A30,Pertenencias!$K$3:$K$102,"Captura incompleta")+IF(G30="Cerrada",COUNTIFS(Pertenencias!$A$3:$A$102,A30,Pertenencias!$K$3:$K$102,"Pendiente de entrega"),0),0))</f>
        <v/>
      </c>
      <c r="K30" s="15">
        <f>IF(A30="","",IF(G30="Cancelada","Cancelada",IF(AND(H30&lt;&gt;"",B30&lt;&gt;"",H30&lt;B30),"Fecha incoherente",IF(AND(G30="Cerrada",H30=""),"Falta fecha de entrega",IF(I30&gt;Parámetros!$B$3,"Revisar plazo",IF(J30&gt;0,"Revisar pertenencias","Sin alerta"))))))</f>
        <v/>
      </c>
    </row>
    <row r="31">
      <c r="A31" s="11" t="n"/>
      <c r="B31" s="28" t="n"/>
      <c r="C31" s="11" t="n"/>
      <c r="D31" s="11" t="n"/>
      <c r="E31" s="11" t="n"/>
      <c r="F31" s="13" t="n"/>
      <c r="G31" s="13" t="n"/>
      <c r="H31" s="28" t="n"/>
      <c r="I31" s="6">
        <f>IF(OR(A31="",B31=""),"",IFERROR(IF(H31="",TODAY()-B31,H31-B31),""))</f>
        <v/>
      </c>
      <c r="J31" s="6">
        <f>IF(A31="","",IFERROR(COUNTIFS(Pertenencias!$A$3:$A$102,A31,Pertenencias!$K$3:$K$102,"Faltante")+COUNTIFS(Pertenencias!$A$3:$A$102,A31,Pertenencias!$K$3:$K$102,"Cantidad adicional")+COUNTIFS(Pertenencias!$A$3:$A$102,A31,Pertenencias!$K$3:$K$102,"Cambio de estado")+COUNTIFS(Pertenencias!$A$3:$A$102,A31,Pertenencias!$K$3:$K$102,"Captura incompleta")+IF(G31="Cerrada",COUNTIFS(Pertenencias!$A$3:$A$102,A31,Pertenencias!$K$3:$K$102,"Pendiente de entrega"),0),0))</f>
        <v/>
      </c>
      <c r="K31" s="14">
        <f>IF(A31="","",IF(G31="Cancelada","Cancelada",IF(AND(H31&lt;&gt;"",B31&lt;&gt;"",H31&lt;B31),"Fecha incoherente",IF(AND(G31="Cerrada",H31=""),"Falta fecha de entrega",IF(I31&gt;Parámetros!$B$3,"Revisar plazo",IF(J31&gt;0,"Revisar pertenencias","Sin alerta"))))))</f>
        <v/>
      </c>
    </row>
    <row r="32">
      <c r="A32" s="11" t="n"/>
      <c r="B32" s="28" t="n"/>
      <c r="C32" s="11" t="n"/>
      <c r="D32" s="11" t="n"/>
      <c r="E32" s="11" t="n"/>
      <c r="F32" s="13" t="n"/>
      <c r="G32" s="13" t="n"/>
      <c r="H32" s="28" t="n"/>
      <c r="I32" s="8">
        <f>IF(OR(A32="",B32=""),"",IFERROR(IF(H32="",TODAY()-B32,H32-B32),""))</f>
        <v/>
      </c>
      <c r="J32" s="8">
        <f>IF(A32="","",IFERROR(COUNTIFS(Pertenencias!$A$3:$A$102,A32,Pertenencias!$K$3:$K$102,"Faltante")+COUNTIFS(Pertenencias!$A$3:$A$102,A32,Pertenencias!$K$3:$K$102,"Cantidad adicional")+COUNTIFS(Pertenencias!$A$3:$A$102,A32,Pertenencias!$K$3:$K$102,"Cambio de estado")+COUNTIFS(Pertenencias!$A$3:$A$102,A32,Pertenencias!$K$3:$K$102,"Captura incompleta")+IF(G32="Cerrada",COUNTIFS(Pertenencias!$A$3:$A$102,A32,Pertenencias!$K$3:$K$102,"Pendiente de entrega"),0),0))</f>
        <v/>
      </c>
      <c r="K32" s="15">
        <f>IF(A32="","",IF(G32="Cancelada","Cancelada",IF(AND(H32&lt;&gt;"",B32&lt;&gt;"",H32&lt;B32),"Fecha incoherente",IF(AND(G32="Cerrada",H32=""),"Falta fecha de entrega",IF(I32&gt;Parámetros!$B$3,"Revisar plazo",IF(J32&gt;0,"Revisar pertenencias","Sin alerta"))))))</f>
        <v/>
      </c>
    </row>
    <row r="33">
      <c r="A33" s="11" t="n"/>
      <c r="B33" s="28" t="n"/>
      <c r="C33" s="11" t="n"/>
      <c r="D33" s="11" t="n"/>
      <c r="E33" s="11" t="n"/>
      <c r="F33" s="13" t="n"/>
      <c r="G33" s="13" t="n"/>
      <c r="H33" s="28" t="n"/>
      <c r="I33" s="6">
        <f>IF(OR(A33="",B33=""),"",IFERROR(IF(H33="",TODAY()-B33,H33-B33),""))</f>
        <v/>
      </c>
      <c r="J33" s="6">
        <f>IF(A33="","",IFERROR(COUNTIFS(Pertenencias!$A$3:$A$102,A33,Pertenencias!$K$3:$K$102,"Faltante")+COUNTIFS(Pertenencias!$A$3:$A$102,A33,Pertenencias!$K$3:$K$102,"Cantidad adicional")+COUNTIFS(Pertenencias!$A$3:$A$102,A33,Pertenencias!$K$3:$K$102,"Cambio de estado")+COUNTIFS(Pertenencias!$A$3:$A$102,A33,Pertenencias!$K$3:$K$102,"Captura incompleta")+IF(G33="Cerrada",COUNTIFS(Pertenencias!$A$3:$A$102,A33,Pertenencias!$K$3:$K$102,"Pendiente de entrega"),0),0))</f>
        <v/>
      </c>
      <c r="K33" s="14">
        <f>IF(A33="","",IF(G33="Cancelada","Cancelada",IF(AND(H33&lt;&gt;"",B33&lt;&gt;"",H33&lt;B33),"Fecha incoherente",IF(AND(G33="Cerrada",H33=""),"Falta fecha de entrega",IF(I33&gt;Parámetros!$B$3,"Revisar plazo",IF(J33&gt;0,"Revisar pertenencias","Sin alerta"))))))</f>
        <v/>
      </c>
    </row>
    <row r="34">
      <c r="A34" s="11" t="n"/>
      <c r="B34" s="28" t="n"/>
      <c r="C34" s="11" t="n"/>
      <c r="D34" s="11" t="n"/>
      <c r="E34" s="11" t="n"/>
      <c r="F34" s="13" t="n"/>
      <c r="G34" s="13" t="n"/>
      <c r="H34" s="28" t="n"/>
      <c r="I34" s="8">
        <f>IF(OR(A34="",B34=""),"",IFERROR(IF(H34="",TODAY()-B34,H34-B34),""))</f>
        <v/>
      </c>
      <c r="J34" s="8">
        <f>IF(A34="","",IFERROR(COUNTIFS(Pertenencias!$A$3:$A$102,A34,Pertenencias!$K$3:$K$102,"Faltante")+COUNTIFS(Pertenencias!$A$3:$A$102,A34,Pertenencias!$K$3:$K$102,"Cantidad adicional")+COUNTIFS(Pertenencias!$A$3:$A$102,A34,Pertenencias!$K$3:$K$102,"Cambio de estado")+COUNTIFS(Pertenencias!$A$3:$A$102,A34,Pertenencias!$K$3:$K$102,"Captura incompleta")+IF(G34="Cerrada",COUNTIFS(Pertenencias!$A$3:$A$102,A34,Pertenencias!$K$3:$K$102,"Pendiente de entrega"),0),0))</f>
        <v/>
      </c>
      <c r="K34" s="15">
        <f>IF(A34="","",IF(G34="Cancelada","Cancelada",IF(AND(H34&lt;&gt;"",B34&lt;&gt;"",H34&lt;B34),"Fecha incoherente",IF(AND(G34="Cerrada",H34=""),"Falta fecha de entrega",IF(I34&gt;Parámetros!$B$3,"Revisar plazo",IF(J34&gt;0,"Revisar pertenencias","Sin alerta"))))))</f>
        <v/>
      </c>
    </row>
    <row r="35">
      <c r="A35" s="11" t="n"/>
      <c r="B35" s="28" t="n"/>
      <c r="C35" s="11" t="n"/>
      <c r="D35" s="11" t="n"/>
      <c r="E35" s="11" t="n"/>
      <c r="F35" s="13" t="n"/>
      <c r="G35" s="13" t="n"/>
      <c r="H35" s="28" t="n"/>
      <c r="I35" s="6">
        <f>IF(OR(A35="",B35=""),"",IFERROR(IF(H35="",TODAY()-B35,H35-B35),""))</f>
        <v/>
      </c>
      <c r="J35" s="6">
        <f>IF(A35="","",IFERROR(COUNTIFS(Pertenencias!$A$3:$A$102,A35,Pertenencias!$K$3:$K$102,"Faltante")+COUNTIFS(Pertenencias!$A$3:$A$102,A35,Pertenencias!$K$3:$K$102,"Cantidad adicional")+COUNTIFS(Pertenencias!$A$3:$A$102,A35,Pertenencias!$K$3:$K$102,"Cambio de estado")+COUNTIFS(Pertenencias!$A$3:$A$102,A35,Pertenencias!$K$3:$K$102,"Captura incompleta")+IF(G35="Cerrada",COUNTIFS(Pertenencias!$A$3:$A$102,A35,Pertenencias!$K$3:$K$102,"Pendiente de entrega"),0),0))</f>
        <v/>
      </c>
      <c r="K35" s="14">
        <f>IF(A35="","",IF(G35="Cancelada","Cancelada",IF(AND(H35&lt;&gt;"",B35&lt;&gt;"",H35&lt;B35),"Fecha incoherente",IF(AND(G35="Cerrada",H35=""),"Falta fecha de entrega",IF(I35&gt;Parámetros!$B$3,"Revisar plazo",IF(J35&gt;0,"Revisar pertenencias","Sin alerta"))))))</f>
        <v/>
      </c>
    </row>
    <row r="36">
      <c r="A36" s="11" t="n"/>
      <c r="B36" s="28" t="n"/>
      <c r="C36" s="11" t="n"/>
      <c r="D36" s="11" t="n"/>
      <c r="E36" s="11" t="n"/>
      <c r="F36" s="13" t="n"/>
      <c r="G36" s="13" t="n"/>
      <c r="H36" s="28" t="n"/>
      <c r="I36" s="8">
        <f>IF(OR(A36="",B36=""),"",IFERROR(IF(H36="",TODAY()-B36,H36-B36),""))</f>
        <v/>
      </c>
      <c r="J36" s="8">
        <f>IF(A36="","",IFERROR(COUNTIFS(Pertenencias!$A$3:$A$102,A36,Pertenencias!$K$3:$K$102,"Faltante")+COUNTIFS(Pertenencias!$A$3:$A$102,A36,Pertenencias!$K$3:$K$102,"Cantidad adicional")+COUNTIFS(Pertenencias!$A$3:$A$102,A36,Pertenencias!$K$3:$K$102,"Cambio de estado")+COUNTIFS(Pertenencias!$A$3:$A$102,A36,Pertenencias!$K$3:$K$102,"Captura incompleta")+IF(G36="Cerrada",COUNTIFS(Pertenencias!$A$3:$A$102,A36,Pertenencias!$K$3:$K$102,"Pendiente de entrega"),0),0))</f>
        <v/>
      </c>
      <c r="K36" s="15">
        <f>IF(A36="","",IF(G36="Cancelada","Cancelada",IF(AND(H36&lt;&gt;"",B36&lt;&gt;"",H36&lt;B36),"Fecha incoherente",IF(AND(G36="Cerrada",H36=""),"Falta fecha de entrega",IF(I36&gt;Parámetros!$B$3,"Revisar plazo",IF(J36&gt;0,"Revisar pertenencias","Sin alerta"))))))</f>
        <v/>
      </c>
    </row>
    <row r="37">
      <c r="A37" s="11" t="n"/>
      <c r="B37" s="28" t="n"/>
      <c r="C37" s="11" t="n"/>
      <c r="D37" s="11" t="n"/>
      <c r="E37" s="11" t="n"/>
      <c r="F37" s="13" t="n"/>
      <c r="G37" s="13" t="n"/>
      <c r="H37" s="28" t="n"/>
      <c r="I37" s="6">
        <f>IF(OR(A37="",B37=""),"",IFERROR(IF(H37="",TODAY()-B37,H37-B37),""))</f>
        <v/>
      </c>
      <c r="J37" s="6">
        <f>IF(A37="","",IFERROR(COUNTIFS(Pertenencias!$A$3:$A$102,A37,Pertenencias!$K$3:$K$102,"Faltante")+COUNTIFS(Pertenencias!$A$3:$A$102,A37,Pertenencias!$K$3:$K$102,"Cantidad adicional")+COUNTIFS(Pertenencias!$A$3:$A$102,A37,Pertenencias!$K$3:$K$102,"Cambio de estado")+COUNTIFS(Pertenencias!$A$3:$A$102,A37,Pertenencias!$K$3:$K$102,"Captura incompleta")+IF(G37="Cerrada",COUNTIFS(Pertenencias!$A$3:$A$102,A37,Pertenencias!$K$3:$K$102,"Pendiente de entrega"),0),0))</f>
        <v/>
      </c>
      <c r="K37" s="14">
        <f>IF(A37="","",IF(G37="Cancelada","Cancelada",IF(AND(H37&lt;&gt;"",B37&lt;&gt;"",H37&lt;B37),"Fecha incoherente",IF(AND(G37="Cerrada",H37=""),"Falta fecha de entrega",IF(I37&gt;Parámetros!$B$3,"Revisar plazo",IF(J37&gt;0,"Revisar pertenencias","Sin alerta"))))))</f>
        <v/>
      </c>
    </row>
    <row r="38">
      <c r="A38" s="11" t="n"/>
      <c r="B38" s="28" t="n"/>
      <c r="C38" s="11" t="n"/>
      <c r="D38" s="11" t="n"/>
      <c r="E38" s="11" t="n"/>
      <c r="F38" s="13" t="n"/>
      <c r="G38" s="13" t="n"/>
      <c r="H38" s="28" t="n"/>
      <c r="I38" s="8">
        <f>IF(OR(A38="",B38=""),"",IFERROR(IF(H38="",TODAY()-B38,H38-B38),""))</f>
        <v/>
      </c>
      <c r="J38" s="8">
        <f>IF(A38="","",IFERROR(COUNTIFS(Pertenencias!$A$3:$A$102,A38,Pertenencias!$K$3:$K$102,"Faltante")+COUNTIFS(Pertenencias!$A$3:$A$102,A38,Pertenencias!$K$3:$K$102,"Cantidad adicional")+COUNTIFS(Pertenencias!$A$3:$A$102,A38,Pertenencias!$K$3:$K$102,"Cambio de estado")+COUNTIFS(Pertenencias!$A$3:$A$102,A38,Pertenencias!$K$3:$K$102,"Captura incompleta")+IF(G38="Cerrada",COUNTIFS(Pertenencias!$A$3:$A$102,A38,Pertenencias!$K$3:$K$102,"Pendiente de entrega"),0),0))</f>
        <v/>
      </c>
      <c r="K38" s="15">
        <f>IF(A38="","",IF(G38="Cancelada","Cancelada",IF(AND(H38&lt;&gt;"",B38&lt;&gt;"",H38&lt;B38),"Fecha incoherente",IF(AND(G38="Cerrada",H38=""),"Falta fecha de entrega",IF(I38&gt;Parámetros!$B$3,"Revisar plazo",IF(J38&gt;0,"Revisar pertenencias","Sin alerta"))))))</f>
        <v/>
      </c>
    </row>
    <row r="39">
      <c r="A39" s="11" t="n"/>
      <c r="B39" s="28" t="n"/>
      <c r="C39" s="11" t="n"/>
      <c r="D39" s="11" t="n"/>
      <c r="E39" s="11" t="n"/>
      <c r="F39" s="13" t="n"/>
      <c r="G39" s="13" t="n"/>
      <c r="H39" s="28" t="n"/>
      <c r="I39" s="6">
        <f>IF(OR(A39="",B39=""),"",IFERROR(IF(H39="",TODAY()-B39,H39-B39),""))</f>
        <v/>
      </c>
      <c r="J39" s="6">
        <f>IF(A39="","",IFERROR(COUNTIFS(Pertenencias!$A$3:$A$102,A39,Pertenencias!$K$3:$K$102,"Faltante")+COUNTIFS(Pertenencias!$A$3:$A$102,A39,Pertenencias!$K$3:$K$102,"Cantidad adicional")+COUNTIFS(Pertenencias!$A$3:$A$102,A39,Pertenencias!$K$3:$K$102,"Cambio de estado")+COUNTIFS(Pertenencias!$A$3:$A$102,A39,Pertenencias!$K$3:$K$102,"Captura incompleta")+IF(G39="Cerrada",COUNTIFS(Pertenencias!$A$3:$A$102,A39,Pertenencias!$K$3:$K$102,"Pendiente de entrega"),0),0))</f>
        <v/>
      </c>
      <c r="K39" s="14">
        <f>IF(A39="","",IF(G39="Cancelada","Cancelada",IF(AND(H39&lt;&gt;"",B39&lt;&gt;"",H39&lt;B39),"Fecha incoherente",IF(AND(G39="Cerrada",H39=""),"Falta fecha de entrega",IF(I39&gt;Parámetros!$B$3,"Revisar plazo",IF(J39&gt;0,"Revisar pertenencias","Sin alerta"))))))</f>
        <v/>
      </c>
    </row>
    <row r="40">
      <c r="A40" s="11" t="n"/>
      <c r="B40" s="28" t="n"/>
      <c r="C40" s="11" t="n"/>
      <c r="D40" s="11" t="n"/>
      <c r="E40" s="11" t="n"/>
      <c r="F40" s="13" t="n"/>
      <c r="G40" s="13" t="n"/>
      <c r="H40" s="28" t="n"/>
      <c r="I40" s="8">
        <f>IF(OR(A40="",B40=""),"",IFERROR(IF(H40="",TODAY()-B40,H40-B40),""))</f>
        <v/>
      </c>
      <c r="J40" s="8">
        <f>IF(A40="","",IFERROR(COUNTIFS(Pertenencias!$A$3:$A$102,A40,Pertenencias!$K$3:$K$102,"Faltante")+COUNTIFS(Pertenencias!$A$3:$A$102,A40,Pertenencias!$K$3:$K$102,"Cantidad adicional")+COUNTIFS(Pertenencias!$A$3:$A$102,A40,Pertenencias!$K$3:$K$102,"Cambio de estado")+COUNTIFS(Pertenencias!$A$3:$A$102,A40,Pertenencias!$K$3:$K$102,"Captura incompleta")+IF(G40="Cerrada",COUNTIFS(Pertenencias!$A$3:$A$102,A40,Pertenencias!$K$3:$K$102,"Pendiente de entrega"),0),0))</f>
        <v/>
      </c>
      <c r="K40" s="15">
        <f>IF(A40="","",IF(G40="Cancelada","Cancelada",IF(AND(H40&lt;&gt;"",B40&lt;&gt;"",H40&lt;B40),"Fecha incoherente",IF(AND(G40="Cerrada",H40=""),"Falta fecha de entrega",IF(I40&gt;Parámetros!$B$3,"Revisar plazo",IF(J40&gt;0,"Revisar pertenencias","Sin alerta"))))))</f>
        <v/>
      </c>
    </row>
    <row r="41">
      <c r="A41" s="11" t="n"/>
      <c r="B41" s="28" t="n"/>
      <c r="C41" s="11" t="n"/>
      <c r="D41" s="11" t="n"/>
      <c r="E41" s="11" t="n"/>
      <c r="F41" s="13" t="n"/>
      <c r="G41" s="13" t="n"/>
      <c r="H41" s="28" t="n"/>
      <c r="I41" s="6">
        <f>IF(OR(A41="",B41=""),"",IFERROR(IF(H41="",TODAY()-B41,H41-B41),""))</f>
        <v/>
      </c>
      <c r="J41" s="6">
        <f>IF(A41="","",IFERROR(COUNTIFS(Pertenencias!$A$3:$A$102,A41,Pertenencias!$K$3:$K$102,"Faltante")+COUNTIFS(Pertenencias!$A$3:$A$102,A41,Pertenencias!$K$3:$K$102,"Cantidad adicional")+COUNTIFS(Pertenencias!$A$3:$A$102,A41,Pertenencias!$K$3:$K$102,"Cambio de estado")+COUNTIFS(Pertenencias!$A$3:$A$102,A41,Pertenencias!$K$3:$K$102,"Captura incompleta")+IF(G41="Cerrada",COUNTIFS(Pertenencias!$A$3:$A$102,A41,Pertenencias!$K$3:$K$102,"Pendiente de entrega"),0),0))</f>
        <v/>
      </c>
      <c r="K41" s="14">
        <f>IF(A41="","",IF(G41="Cancelada","Cancelada",IF(AND(H41&lt;&gt;"",B41&lt;&gt;"",H41&lt;B41),"Fecha incoherente",IF(AND(G41="Cerrada",H41=""),"Falta fecha de entrega",IF(I41&gt;Parámetros!$B$3,"Revisar plazo",IF(J41&gt;0,"Revisar pertenencias","Sin alerta"))))))</f>
        <v/>
      </c>
    </row>
    <row r="42">
      <c r="A42" s="11" t="n"/>
      <c r="B42" s="28" t="n"/>
      <c r="C42" s="11" t="n"/>
      <c r="D42" s="11" t="n"/>
      <c r="E42" s="11" t="n"/>
      <c r="F42" s="13" t="n"/>
      <c r="G42" s="13" t="n"/>
      <c r="H42" s="28" t="n"/>
      <c r="I42" s="8">
        <f>IF(OR(A42="",B42=""),"",IFERROR(IF(H42="",TODAY()-B42,H42-B42),""))</f>
        <v/>
      </c>
      <c r="J42" s="8">
        <f>IF(A42="","",IFERROR(COUNTIFS(Pertenencias!$A$3:$A$102,A42,Pertenencias!$K$3:$K$102,"Faltante")+COUNTIFS(Pertenencias!$A$3:$A$102,A42,Pertenencias!$K$3:$K$102,"Cantidad adicional")+COUNTIFS(Pertenencias!$A$3:$A$102,A42,Pertenencias!$K$3:$K$102,"Cambio de estado")+COUNTIFS(Pertenencias!$A$3:$A$102,A42,Pertenencias!$K$3:$K$102,"Captura incompleta")+IF(G42="Cerrada",COUNTIFS(Pertenencias!$A$3:$A$102,A42,Pertenencias!$K$3:$K$102,"Pendiente de entrega"),0),0))</f>
        <v/>
      </c>
      <c r="K42" s="15">
        <f>IF(A42="","",IF(G42="Cancelada","Cancelada",IF(AND(H42&lt;&gt;"",B42&lt;&gt;"",H42&lt;B42),"Fecha incoherente",IF(AND(G42="Cerrada",H42=""),"Falta fecha de entrega",IF(I42&gt;Parámetros!$B$3,"Revisar plazo",IF(J42&gt;0,"Revisar pertenencias","Sin alerta"))))))</f>
        <v/>
      </c>
    </row>
    <row r="43">
      <c r="A43" s="11" t="n"/>
      <c r="B43" s="28" t="n"/>
      <c r="C43" s="11" t="n"/>
      <c r="D43" s="11" t="n"/>
      <c r="E43" s="11" t="n"/>
      <c r="F43" s="13" t="n"/>
      <c r="G43" s="13" t="n"/>
      <c r="H43" s="28" t="n"/>
      <c r="I43" s="6">
        <f>IF(OR(A43="",B43=""),"",IFERROR(IF(H43="",TODAY()-B43,H43-B43),""))</f>
        <v/>
      </c>
      <c r="J43" s="6">
        <f>IF(A43="","",IFERROR(COUNTIFS(Pertenencias!$A$3:$A$102,A43,Pertenencias!$K$3:$K$102,"Faltante")+COUNTIFS(Pertenencias!$A$3:$A$102,A43,Pertenencias!$K$3:$K$102,"Cantidad adicional")+COUNTIFS(Pertenencias!$A$3:$A$102,A43,Pertenencias!$K$3:$K$102,"Cambio de estado")+COUNTIFS(Pertenencias!$A$3:$A$102,A43,Pertenencias!$K$3:$K$102,"Captura incompleta")+IF(G43="Cerrada",COUNTIFS(Pertenencias!$A$3:$A$102,A43,Pertenencias!$K$3:$K$102,"Pendiente de entrega"),0),0))</f>
        <v/>
      </c>
      <c r="K43" s="14">
        <f>IF(A43="","",IF(G43="Cancelada","Cancelada",IF(AND(H43&lt;&gt;"",B43&lt;&gt;"",H43&lt;B43),"Fecha incoherente",IF(AND(G43="Cerrada",H43=""),"Falta fecha de entrega",IF(I43&gt;Parámetros!$B$3,"Revisar plazo",IF(J43&gt;0,"Revisar pertenencias","Sin alerta"))))))</f>
        <v/>
      </c>
    </row>
    <row r="44">
      <c r="A44" s="11" t="n"/>
      <c r="B44" s="28" t="n"/>
      <c r="C44" s="11" t="n"/>
      <c r="D44" s="11" t="n"/>
      <c r="E44" s="11" t="n"/>
      <c r="F44" s="13" t="n"/>
      <c r="G44" s="13" t="n"/>
      <c r="H44" s="28" t="n"/>
      <c r="I44" s="8">
        <f>IF(OR(A44="",B44=""),"",IFERROR(IF(H44="",TODAY()-B44,H44-B44),""))</f>
        <v/>
      </c>
      <c r="J44" s="8">
        <f>IF(A44="","",IFERROR(COUNTIFS(Pertenencias!$A$3:$A$102,A44,Pertenencias!$K$3:$K$102,"Faltante")+COUNTIFS(Pertenencias!$A$3:$A$102,A44,Pertenencias!$K$3:$K$102,"Cantidad adicional")+COUNTIFS(Pertenencias!$A$3:$A$102,A44,Pertenencias!$K$3:$K$102,"Cambio de estado")+COUNTIFS(Pertenencias!$A$3:$A$102,A44,Pertenencias!$K$3:$K$102,"Captura incompleta")+IF(G44="Cerrada",COUNTIFS(Pertenencias!$A$3:$A$102,A44,Pertenencias!$K$3:$K$102,"Pendiente de entrega"),0),0))</f>
        <v/>
      </c>
      <c r="K44" s="15">
        <f>IF(A44="","",IF(G44="Cancelada","Cancelada",IF(AND(H44&lt;&gt;"",B44&lt;&gt;"",H44&lt;B44),"Fecha incoherente",IF(AND(G44="Cerrada",H44=""),"Falta fecha de entrega",IF(I44&gt;Parámetros!$B$3,"Revisar plazo",IF(J44&gt;0,"Revisar pertenencias","Sin alerta"))))))</f>
        <v/>
      </c>
    </row>
    <row r="45">
      <c r="A45" s="11" t="n"/>
      <c r="B45" s="28" t="n"/>
      <c r="C45" s="11" t="n"/>
      <c r="D45" s="11" t="n"/>
      <c r="E45" s="11" t="n"/>
      <c r="F45" s="13" t="n"/>
      <c r="G45" s="13" t="n"/>
      <c r="H45" s="28" t="n"/>
      <c r="I45" s="6">
        <f>IF(OR(A45="",B45=""),"",IFERROR(IF(H45="",TODAY()-B45,H45-B45),""))</f>
        <v/>
      </c>
      <c r="J45" s="6">
        <f>IF(A45="","",IFERROR(COUNTIFS(Pertenencias!$A$3:$A$102,A45,Pertenencias!$K$3:$K$102,"Faltante")+COUNTIFS(Pertenencias!$A$3:$A$102,A45,Pertenencias!$K$3:$K$102,"Cantidad adicional")+COUNTIFS(Pertenencias!$A$3:$A$102,A45,Pertenencias!$K$3:$K$102,"Cambio de estado")+COUNTIFS(Pertenencias!$A$3:$A$102,A45,Pertenencias!$K$3:$K$102,"Captura incompleta")+IF(G45="Cerrada",COUNTIFS(Pertenencias!$A$3:$A$102,A45,Pertenencias!$K$3:$K$102,"Pendiente de entrega"),0),0))</f>
        <v/>
      </c>
      <c r="K45" s="14">
        <f>IF(A45="","",IF(G45="Cancelada","Cancelada",IF(AND(H45&lt;&gt;"",B45&lt;&gt;"",H45&lt;B45),"Fecha incoherente",IF(AND(G45="Cerrada",H45=""),"Falta fecha de entrega",IF(I45&gt;Parámetros!$B$3,"Revisar plazo",IF(J45&gt;0,"Revisar pertenencias","Sin alerta"))))))</f>
        <v/>
      </c>
    </row>
    <row r="46">
      <c r="A46" s="11" t="n"/>
      <c r="B46" s="28" t="n"/>
      <c r="C46" s="11" t="n"/>
      <c r="D46" s="11" t="n"/>
      <c r="E46" s="11" t="n"/>
      <c r="F46" s="13" t="n"/>
      <c r="G46" s="13" t="n"/>
      <c r="H46" s="28" t="n"/>
      <c r="I46" s="8">
        <f>IF(OR(A46="",B46=""),"",IFERROR(IF(H46="",TODAY()-B46,H46-B46),""))</f>
        <v/>
      </c>
      <c r="J46" s="8">
        <f>IF(A46="","",IFERROR(COUNTIFS(Pertenencias!$A$3:$A$102,A46,Pertenencias!$K$3:$K$102,"Faltante")+COUNTIFS(Pertenencias!$A$3:$A$102,A46,Pertenencias!$K$3:$K$102,"Cantidad adicional")+COUNTIFS(Pertenencias!$A$3:$A$102,A46,Pertenencias!$K$3:$K$102,"Cambio de estado")+COUNTIFS(Pertenencias!$A$3:$A$102,A46,Pertenencias!$K$3:$K$102,"Captura incompleta")+IF(G46="Cerrada",COUNTIFS(Pertenencias!$A$3:$A$102,A46,Pertenencias!$K$3:$K$102,"Pendiente de entrega"),0),0))</f>
        <v/>
      </c>
      <c r="K46" s="15">
        <f>IF(A46="","",IF(G46="Cancelada","Cancelada",IF(AND(H46&lt;&gt;"",B46&lt;&gt;"",H46&lt;B46),"Fecha incoherente",IF(AND(G46="Cerrada",H46=""),"Falta fecha de entrega",IF(I46&gt;Parámetros!$B$3,"Revisar plazo",IF(J46&gt;0,"Revisar pertenencias","Sin alerta"))))))</f>
        <v/>
      </c>
    </row>
    <row r="47">
      <c r="A47" s="11" t="n"/>
      <c r="B47" s="28" t="n"/>
      <c r="C47" s="11" t="n"/>
      <c r="D47" s="11" t="n"/>
      <c r="E47" s="11" t="n"/>
      <c r="F47" s="13" t="n"/>
      <c r="G47" s="13" t="n"/>
      <c r="H47" s="28" t="n"/>
      <c r="I47" s="6">
        <f>IF(OR(A47="",B47=""),"",IFERROR(IF(H47="",TODAY()-B47,H47-B47),""))</f>
        <v/>
      </c>
      <c r="J47" s="6">
        <f>IF(A47="","",IFERROR(COUNTIFS(Pertenencias!$A$3:$A$102,A47,Pertenencias!$K$3:$K$102,"Faltante")+COUNTIFS(Pertenencias!$A$3:$A$102,A47,Pertenencias!$K$3:$K$102,"Cantidad adicional")+COUNTIFS(Pertenencias!$A$3:$A$102,A47,Pertenencias!$K$3:$K$102,"Cambio de estado")+COUNTIFS(Pertenencias!$A$3:$A$102,A47,Pertenencias!$K$3:$K$102,"Captura incompleta")+IF(G47="Cerrada",COUNTIFS(Pertenencias!$A$3:$A$102,A47,Pertenencias!$K$3:$K$102,"Pendiente de entrega"),0),0))</f>
        <v/>
      </c>
      <c r="K47" s="14">
        <f>IF(A47="","",IF(G47="Cancelada","Cancelada",IF(AND(H47&lt;&gt;"",B47&lt;&gt;"",H47&lt;B47),"Fecha incoherente",IF(AND(G47="Cerrada",H47=""),"Falta fecha de entrega",IF(I47&gt;Parámetros!$B$3,"Revisar plazo",IF(J47&gt;0,"Revisar pertenencias","Sin alerta"))))))</f>
        <v/>
      </c>
    </row>
    <row r="48">
      <c r="A48" s="11" t="n"/>
      <c r="B48" s="28" t="n"/>
      <c r="C48" s="11" t="n"/>
      <c r="D48" s="11" t="n"/>
      <c r="E48" s="11" t="n"/>
      <c r="F48" s="13" t="n"/>
      <c r="G48" s="13" t="n"/>
      <c r="H48" s="28" t="n"/>
      <c r="I48" s="8">
        <f>IF(OR(A48="",B48=""),"",IFERROR(IF(H48="",TODAY()-B48,H48-B48),""))</f>
        <v/>
      </c>
      <c r="J48" s="8">
        <f>IF(A48="","",IFERROR(COUNTIFS(Pertenencias!$A$3:$A$102,A48,Pertenencias!$K$3:$K$102,"Faltante")+COUNTIFS(Pertenencias!$A$3:$A$102,A48,Pertenencias!$K$3:$K$102,"Cantidad adicional")+COUNTIFS(Pertenencias!$A$3:$A$102,A48,Pertenencias!$K$3:$K$102,"Cambio de estado")+COUNTIFS(Pertenencias!$A$3:$A$102,A48,Pertenencias!$K$3:$K$102,"Captura incompleta")+IF(G48="Cerrada",COUNTIFS(Pertenencias!$A$3:$A$102,A48,Pertenencias!$K$3:$K$102,"Pendiente de entrega"),0),0))</f>
        <v/>
      </c>
      <c r="K48" s="15">
        <f>IF(A48="","",IF(G48="Cancelada","Cancelada",IF(AND(H48&lt;&gt;"",B48&lt;&gt;"",H48&lt;B48),"Fecha incoherente",IF(AND(G48="Cerrada",H48=""),"Falta fecha de entrega",IF(I48&gt;Parámetros!$B$3,"Revisar plazo",IF(J48&gt;0,"Revisar pertenencias","Sin alerta"))))))</f>
        <v/>
      </c>
    </row>
    <row r="49">
      <c r="A49" s="11" t="n"/>
      <c r="B49" s="28" t="n"/>
      <c r="C49" s="11" t="n"/>
      <c r="D49" s="11" t="n"/>
      <c r="E49" s="11" t="n"/>
      <c r="F49" s="13" t="n"/>
      <c r="G49" s="13" t="n"/>
      <c r="H49" s="28" t="n"/>
      <c r="I49" s="6">
        <f>IF(OR(A49="",B49=""),"",IFERROR(IF(H49="",TODAY()-B49,H49-B49),""))</f>
        <v/>
      </c>
      <c r="J49" s="6">
        <f>IF(A49="","",IFERROR(COUNTIFS(Pertenencias!$A$3:$A$102,A49,Pertenencias!$K$3:$K$102,"Faltante")+COUNTIFS(Pertenencias!$A$3:$A$102,A49,Pertenencias!$K$3:$K$102,"Cantidad adicional")+COUNTIFS(Pertenencias!$A$3:$A$102,A49,Pertenencias!$K$3:$K$102,"Cambio de estado")+COUNTIFS(Pertenencias!$A$3:$A$102,A49,Pertenencias!$K$3:$K$102,"Captura incompleta")+IF(G49="Cerrada",COUNTIFS(Pertenencias!$A$3:$A$102,A49,Pertenencias!$K$3:$K$102,"Pendiente de entrega"),0),0))</f>
        <v/>
      </c>
      <c r="K49" s="14">
        <f>IF(A49="","",IF(G49="Cancelada","Cancelada",IF(AND(H49&lt;&gt;"",B49&lt;&gt;"",H49&lt;B49),"Fecha incoherente",IF(AND(G49="Cerrada",H49=""),"Falta fecha de entrega",IF(I49&gt;Parámetros!$B$3,"Revisar plazo",IF(J49&gt;0,"Revisar pertenencias","Sin alerta"))))))</f>
        <v/>
      </c>
    </row>
    <row r="50">
      <c r="A50" s="11" t="n"/>
      <c r="B50" s="28" t="n"/>
      <c r="C50" s="11" t="n"/>
      <c r="D50" s="11" t="n"/>
      <c r="E50" s="11" t="n"/>
      <c r="F50" s="13" t="n"/>
      <c r="G50" s="13" t="n"/>
      <c r="H50" s="28" t="n"/>
      <c r="I50" s="8">
        <f>IF(OR(A50="",B50=""),"",IFERROR(IF(H50="",TODAY()-B50,H50-B50),""))</f>
        <v/>
      </c>
      <c r="J50" s="8">
        <f>IF(A50="","",IFERROR(COUNTIFS(Pertenencias!$A$3:$A$102,A50,Pertenencias!$K$3:$K$102,"Faltante")+COUNTIFS(Pertenencias!$A$3:$A$102,A50,Pertenencias!$K$3:$K$102,"Cantidad adicional")+COUNTIFS(Pertenencias!$A$3:$A$102,A50,Pertenencias!$K$3:$K$102,"Cambio de estado")+COUNTIFS(Pertenencias!$A$3:$A$102,A50,Pertenencias!$K$3:$K$102,"Captura incompleta")+IF(G50="Cerrada",COUNTIFS(Pertenencias!$A$3:$A$102,A50,Pertenencias!$K$3:$K$102,"Pendiente de entrega"),0),0))</f>
        <v/>
      </c>
      <c r="K50" s="15">
        <f>IF(A50="","",IF(G50="Cancelada","Cancelada",IF(AND(H50&lt;&gt;"",B50&lt;&gt;"",H50&lt;B50),"Fecha incoherente",IF(AND(G50="Cerrada",H50=""),"Falta fecha de entrega",IF(I50&gt;Parámetros!$B$3,"Revisar plazo",IF(J50&gt;0,"Revisar pertenencias","Sin alerta"))))))</f>
        <v/>
      </c>
    </row>
    <row r="51">
      <c r="A51" s="11" t="n"/>
      <c r="B51" s="28" t="n"/>
      <c r="C51" s="11" t="n"/>
      <c r="D51" s="11" t="n"/>
      <c r="E51" s="11" t="n"/>
      <c r="F51" s="13" t="n"/>
      <c r="G51" s="13" t="n"/>
      <c r="H51" s="28" t="n"/>
      <c r="I51" s="6">
        <f>IF(OR(A51="",B51=""),"",IFERROR(IF(H51="",TODAY()-B51,H51-B51),""))</f>
        <v/>
      </c>
      <c r="J51" s="6">
        <f>IF(A51="","",IFERROR(COUNTIFS(Pertenencias!$A$3:$A$102,A51,Pertenencias!$K$3:$K$102,"Faltante")+COUNTIFS(Pertenencias!$A$3:$A$102,A51,Pertenencias!$K$3:$K$102,"Cantidad adicional")+COUNTIFS(Pertenencias!$A$3:$A$102,A51,Pertenencias!$K$3:$K$102,"Cambio de estado")+COUNTIFS(Pertenencias!$A$3:$A$102,A51,Pertenencias!$K$3:$K$102,"Captura incompleta")+IF(G51="Cerrada",COUNTIFS(Pertenencias!$A$3:$A$102,A51,Pertenencias!$K$3:$K$102,"Pendiente de entrega"),0),0))</f>
        <v/>
      </c>
      <c r="K51" s="14">
        <f>IF(A51="","",IF(G51="Cancelada","Cancelada",IF(AND(H51&lt;&gt;"",B51&lt;&gt;"",H51&lt;B51),"Fecha incoherente",IF(AND(G51="Cerrada",H51=""),"Falta fecha de entrega",IF(I51&gt;Parámetros!$B$3,"Revisar plazo",IF(J51&gt;0,"Revisar pertenencias","Sin alerta"))))))</f>
        <v/>
      </c>
    </row>
    <row r="52">
      <c r="A52" s="11" t="n"/>
      <c r="B52" s="28" t="n"/>
      <c r="C52" s="11" t="n"/>
      <c r="D52" s="11" t="n"/>
      <c r="E52" s="11" t="n"/>
      <c r="F52" s="13" t="n"/>
      <c r="G52" s="13" t="n"/>
      <c r="H52" s="28" t="n"/>
      <c r="I52" s="8">
        <f>IF(OR(A52="",B52=""),"",IFERROR(IF(H52="",TODAY()-B52,H52-B52),""))</f>
        <v/>
      </c>
      <c r="J52" s="8">
        <f>IF(A52="","",IFERROR(COUNTIFS(Pertenencias!$A$3:$A$102,A52,Pertenencias!$K$3:$K$102,"Faltante")+COUNTIFS(Pertenencias!$A$3:$A$102,A52,Pertenencias!$K$3:$K$102,"Cantidad adicional")+COUNTIFS(Pertenencias!$A$3:$A$102,A52,Pertenencias!$K$3:$K$102,"Cambio de estado")+COUNTIFS(Pertenencias!$A$3:$A$102,A52,Pertenencias!$K$3:$K$102,"Captura incompleta")+IF(G52="Cerrada",COUNTIFS(Pertenencias!$A$3:$A$102,A52,Pertenencias!$K$3:$K$102,"Pendiente de entrega"),0),0))</f>
        <v/>
      </c>
      <c r="K52" s="15">
        <f>IF(A52="","",IF(G52="Cancelada","Cancelada",IF(AND(H52&lt;&gt;"",B52&lt;&gt;"",H52&lt;B52),"Fecha incoherente",IF(AND(G52="Cerrada",H52=""),"Falta fecha de entrega",IF(I52&gt;Parámetros!$B$3,"Revisar plazo",IF(J52&gt;0,"Revisar pertenencias","Sin alerta"))))))</f>
        <v/>
      </c>
    </row>
    <row r="53">
      <c r="A53" s="11" t="n"/>
      <c r="B53" s="28" t="n"/>
      <c r="C53" s="11" t="n"/>
      <c r="D53" s="11" t="n"/>
      <c r="E53" s="11" t="n"/>
      <c r="F53" s="13" t="n"/>
      <c r="G53" s="13" t="n"/>
      <c r="H53" s="28" t="n"/>
      <c r="I53" s="6">
        <f>IF(OR(A53="",B53=""),"",IFERROR(IF(H53="",TODAY()-B53,H53-B53),""))</f>
        <v/>
      </c>
      <c r="J53" s="6">
        <f>IF(A53="","",IFERROR(COUNTIFS(Pertenencias!$A$3:$A$102,A53,Pertenencias!$K$3:$K$102,"Faltante")+COUNTIFS(Pertenencias!$A$3:$A$102,A53,Pertenencias!$K$3:$K$102,"Cantidad adicional")+COUNTIFS(Pertenencias!$A$3:$A$102,A53,Pertenencias!$K$3:$K$102,"Cambio de estado")+COUNTIFS(Pertenencias!$A$3:$A$102,A53,Pertenencias!$K$3:$K$102,"Captura incompleta")+IF(G53="Cerrada",COUNTIFS(Pertenencias!$A$3:$A$102,A53,Pertenencias!$K$3:$K$102,"Pendiente de entrega"),0),0))</f>
        <v/>
      </c>
      <c r="K53" s="14">
        <f>IF(A53="","",IF(G53="Cancelada","Cancelada",IF(AND(H53&lt;&gt;"",B53&lt;&gt;"",H53&lt;B53),"Fecha incoherente",IF(AND(G53="Cerrada",H53=""),"Falta fecha de entrega",IF(I53&gt;Parámetros!$B$3,"Revisar plazo",IF(J53&gt;0,"Revisar pertenencias","Sin alerta"))))))</f>
        <v/>
      </c>
    </row>
    <row r="54">
      <c r="A54" s="11" t="n"/>
      <c r="B54" s="28" t="n"/>
      <c r="C54" s="11" t="n"/>
      <c r="D54" s="11" t="n"/>
      <c r="E54" s="11" t="n"/>
      <c r="F54" s="13" t="n"/>
      <c r="G54" s="13" t="n"/>
      <c r="H54" s="28" t="n"/>
      <c r="I54" s="8">
        <f>IF(OR(A54="",B54=""),"",IFERROR(IF(H54="",TODAY()-B54,H54-B54),""))</f>
        <v/>
      </c>
      <c r="J54" s="8">
        <f>IF(A54="","",IFERROR(COUNTIFS(Pertenencias!$A$3:$A$102,A54,Pertenencias!$K$3:$K$102,"Faltante")+COUNTIFS(Pertenencias!$A$3:$A$102,A54,Pertenencias!$K$3:$K$102,"Cantidad adicional")+COUNTIFS(Pertenencias!$A$3:$A$102,A54,Pertenencias!$K$3:$K$102,"Cambio de estado")+COUNTIFS(Pertenencias!$A$3:$A$102,A54,Pertenencias!$K$3:$K$102,"Captura incompleta")+IF(G54="Cerrada",COUNTIFS(Pertenencias!$A$3:$A$102,A54,Pertenencias!$K$3:$K$102,"Pendiente de entrega"),0),0))</f>
        <v/>
      </c>
      <c r="K54" s="15">
        <f>IF(A54="","",IF(G54="Cancelada","Cancelada",IF(AND(H54&lt;&gt;"",B54&lt;&gt;"",H54&lt;B54),"Fecha incoherente",IF(AND(G54="Cerrada",H54=""),"Falta fecha de entrega",IF(I54&gt;Parámetros!$B$3,"Revisar plazo",IF(J54&gt;0,"Revisar pertenencias","Sin alerta"))))))</f>
        <v/>
      </c>
    </row>
    <row r="55">
      <c r="A55" s="11" t="n"/>
      <c r="B55" s="28" t="n"/>
      <c r="C55" s="11" t="n"/>
      <c r="D55" s="11" t="n"/>
      <c r="E55" s="11" t="n"/>
      <c r="F55" s="13" t="n"/>
      <c r="G55" s="13" t="n"/>
      <c r="H55" s="28" t="n"/>
      <c r="I55" s="6">
        <f>IF(OR(A55="",B55=""),"",IFERROR(IF(H55="",TODAY()-B55,H55-B55),""))</f>
        <v/>
      </c>
      <c r="J55" s="6">
        <f>IF(A55="","",IFERROR(COUNTIFS(Pertenencias!$A$3:$A$102,A55,Pertenencias!$K$3:$K$102,"Faltante")+COUNTIFS(Pertenencias!$A$3:$A$102,A55,Pertenencias!$K$3:$K$102,"Cantidad adicional")+COUNTIFS(Pertenencias!$A$3:$A$102,A55,Pertenencias!$K$3:$K$102,"Cambio de estado")+COUNTIFS(Pertenencias!$A$3:$A$102,A55,Pertenencias!$K$3:$K$102,"Captura incompleta")+IF(G55="Cerrada",COUNTIFS(Pertenencias!$A$3:$A$102,A55,Pertenencias!$K$3:$K$102,"Pendiente de entrega"),0),0))</f>
        <v/>
      </c>
      <c r="K55" s="14">
        <f>IF(A55="","",IF(G55="Cancelada","Cancelada",IF(AND(H55&lt;&gt;"",B55&lt;&gt;"",H55&lt;B55),"Fecha incoherente",IF(AND(G55="Cerrada",H55=""),"Falta fecha de entrega",IF(I55&gt;Parámetros!$B$3,"Revisar plazo",IF(J55&gt;0,"Revisar pertenencias","Sin alerta"))))))</f>
        <v/>
      </c>
    </row>
    <row r="56">
      <c r="A56" s="11" t="n"/>
      <c r="B56" s="28" t="n"/>
      <c r="C56" s="11" t="n"/>
      <c r="D56" s="11" t="n"/>
      <c r="E56" s="11" t="n"/>
      <c r="F56" s="13" t="n"/>
      <c r="G56" s="13" t="n"/>
      <c r="H56" s="28" t="n"/>
      <c r="I56" s="8">
        <f>IF(OR(A56="",B56=""),"",IFERROR(IF(H56="",TODAY()-B56,H56-B56),""))</f>
        <v/>
      </c>
      <c r="J56" s="8">
        <f>IF(A56="","",IFERROR(COUNTIFS(Pertenencias!$A$3:$A$102,A56,Pertenencias!$K$3:$K$102,"Faltante")+COUNTIFS(Pertenencias!$A$3:$A$102,A56,Pertenencias!$K$3:$K$102,"Cantidad adicional")+COUNTIFS(Pertenencias!$A$3:$A$102,A56,Pertenencias!$K$3:$K$102,"Cambio de estado")+COUNTIFS(Pertenencias!$A$3:$A$102,A56,Pertenencias!$K$3:$K$102,"Captura incompleta")+IF(G56="Cerrada",COUNTIFS(Pertenencias!$A$3:$A$102,A56,Pertenencias!$K$3:$K$102,"Pendiente de entrega"),0),0))</f>
        <v/>
      </c>
      <c r="K56" s="15">
        <f>IF(A56="","",IF(G56="Cancelada","Cancelada",IF(AND(H56&lt;&gt;"",B56&lt;&gt;"",H56&lt;B56),"Fecha incoherente",IF(AND(G56="Cerrada",H56=""),"Falta fecha de entrega",IF(I56&gt;Parámetros!$B$3,"Revisar plazo",IF(J56&gt;0,"Revisar pertenencias","Sin alerta"))))))</f>
        <v/>
      </c>
    </row>
    <row r="57">
      <c r="A57" s="11" t="n"/>
      <c r="B57" s="28" t="n"/>
      <c r="C57" s="11" t="n"/>
      <c r="D57" s="11" t="n"/>
      <c r="E57" s="11" t="n"/>
      <c r="F57" s="13" t="n"/>
      <c r="G57" s="13" t="n"/>
      <c r="H57" s="28" t="n"/>
      <c r="I57" s="6">
        <f>IF(OR(A57="",B57=""),"",IFERROR(IF(H57="",TODAY()-B57,H57-B57),""))</f>
        <v/>
      </c>
      <c r="J57" s="6">
        <f>IF(A57="","",IFERROR(COUNTIFS(Pertenencias!$A$3:$A$102,A57,Pertenencias!$K$3:$K$102,"Faltante")+COUNTIFS(Pertenencias!$A$3:$A$102,A57,Pertenencias!$K$3:$K$102,"Cantidad adicional")+COUNTIFS(Pertenencias!$A$3:$A$102,A57,Pertenencias!$K$3:$K$102,"Cambio de estado")+COUNTIFS(Pertenencias!$A$3:$A$102,A57,Pertenencias!$K$3:$K$102,"Captura incompleta")+IF(G57="Cerrada",COUNTIFS(Pertenencias!$A$3:$A$102,A57,Pertenencias!$K$3:$K$102,"Pendiente de entrega"),0),0))</f>
        <v/>
      </c>
      <c r="K57" s="14">
        <f>IF(A57="","",IF(G57="Cancelada","Cancelada",IF(AND(H57&lt;&gt;"",B57&lt;&gt;"",H57&lt;B57),"Fecha incoherente",IF(AND(G57="Cerrada",H57=""),"Falta fecha de entrega",IF(I57&gt;Parámetros!$B$3,"Revisar plazo",IF(J57&gt;0,"Revisar pertenencias","Sin alerta"))))))</f>
        <v/>
      </c>
    </row>
    <row r="58">
      <c r="A58" s="11" t="n"/>
      <c r="B58" s="28" t="n"/>
      <c r="C58" s="11" t="n"/>
      <c r="D58" s="11" t="n"/>
      <c r="E58" s="11" t="n"/>
      <c r="F58" s="13" t="n"/>
      <c r="G58" s="13" t="n"/>
      <c r="H58" s="28" t="n"/>
      <c r="I58" s="8">
        <f>IF(OR(A58="",B58=""),"",IFERROR(IF(H58="",TODAY()-B58,H58-B58),""))</f>
        <v/>
      </c>
      <c r="J58" s="8">
        <f>IF(A58="","",IFERROR(COUNTIFS(Pertenencias!$A$3:$A$102,A58,Pertenencias!$K$3:$K$102,"Faltante")+COUNTIFS(Pertenencias!$A$3:$A$102,A58,Pertenencias!$K$3:$K$102,"Cantidad adicional")+COUNTIFS(Pertenencias!$A$3:$A$102,A58,Pertenencias!$K$3:$K$102,"Cambio de estado")+COUNTIFS(Pertenencias!$A$3:$A$102,A58,Pertenencias!$K$3:$K$102,"Captura incompleta")+IF(G58="Cerrada",COUNTIFS(Pertenencias!$A$3:$A$102,A58,Pertenencias!$K$3:$K$102,"Pendiente de entrega"),0),0))</f>
        <v/>
      </c>
      <c r="K58" s="15">
        <f>IF(A58="","",IF(G58="Cancelada","Cancelada",IF(AND(H58&lt;&gt;"",B58&lt;&gt;"",H58&lt;B58),"Fecha incoherente",IF(AND(G58="Cerrada",H58=""),"Falta fecha de entrega",IF(I58&gt;Parámetros!$B$3,"Revisar plazo",IF(J58&gt;0,"Revisar pertenencias","Sin alerta"))))))</f>
        <v/>
      </c>
    </row>
    <row r="59">
      <c r="A59" s="11" t="n"/>
      <c r="B59" s="28" t="n"/>
      <c r="C59" s="11" t="n"/>
      <c r="D59" s="11" t="n"/>
      <c r="E59" s="11" t="n"/>
      <c r="F59" s="13" t="n"/>
      <c r="G59" s="13" t="n"/>
      <c r="H59" s="28" t="n"/>
      <c r="I59" s="6">
        <f>IF(OR(A59="",B59=""),"",IFERROR(IF(H59="",TODAY()-B59,H59-B59),""))</f>
        <v/>
      </c>
      <c r="J59" s="6">
        <f>IF(A59="","",IFERROR(COUNTIFS(Pertenencias!$A$3:$A$102,A59,Pertenencias!$K$3:$K$102,"Faltante")+COUNTIFS(Pertenencias!$A$3:$A$102,A59,Pertenencias!$K$3:$K$102,"Cantidad adicional")+COUNTIFS(Pertenencias!$A$3:$A$102,A59,Pertenencias!$K$3:$K$102,"Cambio de estado")+COUNTIFS(Pertenencias!$A$3:$A$102,A59,Pertenencias!$K$3:$K$102,"Captura incompleta")+IF(G59="Cerrada",COUNTIFS(Pertenencias!$A$3:$A$102,A59,Pertenencias!$K$3:$K$102,"Pendiente de entrega"),0),0))</f>
        <v/>
      </c>
      <c r="K59" s="14">
        <f>IF(A59="","",IF(G59="Cancelada","Cancelada",IF(AND(H59&lt;&gt;"",B59&lt;&gt;"",H59&lt;B59),"Fecha incoherente",IF(AND(G59="Cerrada",H59=""),"Falta fecha de entrega",IF(I59&gt;Parámetros!$B$3,"Revisar plazo",IF(J59&gt;0,"Revisar pertenencias","Sin alerta"))))))</f>
        <v/>
      </c>
    </row>
    <row r="60">
      <c r="A60" s="11" t="n"/>
      <c r="B60" s="28" t="n"/>
      <c r="C60" s="11" t="n"/>
      <c r="D60" s="11" t="n"/>
      <c r="E60" s="11" t="n"/>
      <c r="F60" s="13" t="n"/>
      <c r="G60" s="13" t="n"/>
      <c r="H60" s="28" t="n"/>
      <c r="I60" s="8">
        <f>IF(OR(A60="",B60=""),"",IFERROR(IF(H60="",TODAY()-B60,H60-B60),""))</f>
        <v/>
      </c>
      <c r="J60" s="8">
        <f>IF(A60="","",IFERROR(COUNTIFS(Pertenencias!$A$3:$A$102,A60,Pertenencias!$K$3:$K$102,"Faltante")+COUNTIFS(Pertenencias!$A$3:$A$102,A60,Pertenencias!$K$3:$K$102,"Cantidad adicional")+COUNTIFS(Pertenencias!$A$3:$A$102,A60,Pertenencias!$K$3:$K$102,"Cambio de estado")+COUNTIFS(Pertenencias!$A$3:$A$102,A60,Pertenencias!$K$3:$K$102,"Captura incompleta")+IF(G60="Cerrada",COUNTIFS(Pertenencias!$A$3:$A$102,A60,Pertenencias!$K$3:$K$102,"Pendiente de entrega"),0),0))</f>
        <v/>
      </c>
      <c r="K60" s="15">
        <f>IF(A60="","",IF(G60="Cancelada","Cancelada",IF(AND(H60&lt;&gt;"",B60&lt;&gt;"",H60&lt;B60),"Fecha incoherente",IF(AND(G60="Cerrada",H60=""),"Falta fecha de entrega",IF(I60&gt;Parámetros!$B$3,"Revisar plazo",IF(J60&gt;0,"Revisar pertenencias","Sin alerta"))))))</f>
        <v/>
      </c>
    </row>
    <row r="61">
      <c r="A61" s="11" t="n"/>
      <c r="B61" s="28" t="n"/>
      <c r="C61" s="11" t="n"/>
      <c r="D61" s="11" t="n"/>
      <c r="E61" s="11" t="n"/>
      <c r="F61" s="13" t="n"/>
      <c r="G61" s="13" t="n"/>
      <c r="H61" s="28" t="n"/>
      <c r="I61" s="6">
        <f>IF(OR(A61="",B61=""),"",IFERROR(IF(H61="",TODAY()-B61,H61-B61),""))</f>
        <v/>
      </c>
      <c r="J61" s="6">
        <f>IF(A61="","",IFERROR(COUNTIFS(Pertenencias!$A$3:$A$102,A61,Pertenencias!$K$3:$K$102,"Faltante")+COUNTIFS(Pertenencias!$A$3:$A$102,A61,Pertenencias!$K$3:$K$102,"Cantidad adicional")+COUNTIFS(Pertenencias!$A$3:$A$102,A61,Pertenencias!$K$3:$K$102,"Cambio de estado")+COUNTIFS(Pertenencias!$A$3:$A$102,A61,Pertenencias!$K$3:$K$102,"Captura incompleta")+IF(G61="Cerrada",COUNTIFS(Pertenencias!$A$3:$A$102,A61,Pertenencias!$K$3:$K$102,"Pendiente de entrega"),0),0))</f>
        <v/>
      </c>
      <c r="K61" s="14">
        <f>IF(A61="","",IF(G61="Cancelada","Cancelada",IF(AND(H61&lt;&gt;"",B61&lt;&gt;"",H61&lt;B61),"Fecha incoherente",IF(AND(G61="Cerrada",H61=""),"Falta fecha de entrega",IF(I61&gt;Parámetros!$B$3,"Revisar plazo",IF(J61&gt;0,"Revisar pertenencias","Sin alerta"))))))</f>
        <v/>
      </c>
    </row>
    <row r="62">
      <c r="A62" s="11" t="n"/>
      <c r="B62" s="28" t="n"/>
      <c r="C62" s="11" t="n"/>
      <c r="D62" s="11" t="n"/>
      <c r="E62" s="11" t="n"/>
      <c r="F62" s="13" t="n"/>
      <c r="G62" s="13" t="n"/>
      <c r="H62" s="28" t="n"/>
      <c r="I62" s="8">
        <f>IF(OR(A62="",B62=""),"",IFERROR(IF(H62="",TODAY()-B62,H62-B62),""))</f>
        <v/>
      </c>
      <c r="J62" s="8">
        <f>IF(A62="","",IFERROR(COUNTIFS(Pertenencias!$A$3:$A$102,A62,Pertenencias!$K$3:$K$102,"Faltante")+COUNTIFS(Pertenencias!$A$3:$A$102,A62,Pertenencias!$K$3:$K$102,"Cantidad adicional")+COUNTIFS(Pertenencias!$A$3:$A$102,A62,Pertenencias!$K$3:$K$102,"Cambio de estado")+COUNTIFS(Pertenencias!$A$3:$A$102,A62,Pertenencias!$K$3:$K$102,"Captura incompleta")+IF(G62="Cerrada",COUNTIFS(Pertenencias!$A$3:$A$102,A62,Pertenencias!$K$3:$K$102,"Pendiente de entrega"),0),0))</f>
        <v/>
      </c>
      <c r="K62" s="15">
        <f>IF(A62="","",IF(G62="Cancelada","Cancelada",IF(AND(H62&lt;&gt;"",B62&lt;&gt;"",H62&lt;B62),"Fecha incoherente",IF(AND(G62="Cerrada",H62=""),"Falta fecha de entrega",IF(I62&gt;Parámetros!$B$3,"Revisar plazo",IF(J62&gt;0,"Revisar pertenencias","Sin alerta"))))))</f>
        <v/>
      </c>
    </row>
    <row r="63">
      <c r="A63" s="11" t="n"/>
      <c r="B63" s="28" t="n"/>
      <c r="C63" s="11" t="n"/>
      <c r="D63" s="11" t="n"/>
      <c r="E63" s="11" t="n"/>
      <c r="F63" s="13" t="n"/>
      <c r="G63" s="13" t="n"/>
      <c r="H63" s="28" t="n"/>
      <c r="I63" s="6">
        <f>IF(OR(A63="",B63=""),"",IFERROR(IF(H63="",TODAY()-B63,H63-B63),""))</f>
        <v/>
      </c>
      <c r="J63" s="6">
        <f>IF(A63="","",IFERROR(COUNTIFS(Pertenencias!$A$3:$A$102,A63,Pertenencias!$K$3:$K$102,"Faltante")+COUNTIFS(Pertenencias!$A$3:$A$102,A63,Pertenencias!$K$3:$K$102,"Cantidad adicional")+COUNTIFS(Pertenencias!$A$3:$A$102,A63,Pertenencias!$K$3:$K$102,"Cambio de estado")+COUNTIFS(Pertenencias!$A$3:$A$102,A63,Pertenencias!$K$3:$K$102,"Captura incompleta")+IF(G63="Cerrada",COUNTIFS(Pertenencias!$A$3:$A$102,A63,Pertenencias!$K$3:$K$102,"Pendiente de entrega"),0),0))</f>
        <v/>
      </c>
      <c r="K63" s="14">
        <f>IF(A63="","",IF(G63="Cancelada","Cancelada",IF(AND(H63&lt;&gt;"",B63&lt;&gt;"",H63&lt;B63),"Fecha incoherente",IF(AND(G63="Cerrada",H63=""),"Falta fecha de entrega",IF(I63&gt;Parámetros!$B$3,"Revisar plazo",IF(J63&gt;0,"Revisar pertenencias","Sin alerta"))))))</f>
        <v/>
      </c>
    </row>
    <row r="64">
      <c r="A64" s="11" t="n"/>
      <c r="B64" s="28" t="n"/>
      <c r="C64" s="11" t="n"/>
      <c r="D64" s="11" t="n"/>
      <c r="E64" s="11" t="n"/>
      <c r="F64" s="13" t="n"/>
      <c r="G64" s="13" t="n"/>
      <c r="H64" s="28" t="n"/>
      <c r="I64" s="8">
        <f>IF(OR(A64="",B64=""),"",IFERROR(IF(H64="",TODAY()-B64,H64-B64),""))</f>
        <v/>
      </c>
      <c r="J64" s="8">
        <f>IF(A64="","",IFERROR(COUNTIFS(Pertenencias!$A$3:$A$102,A64,Pertenencias!$K$3:$K$102,"Faltante")+COUNTIFS(Pertenencias!$A$3:$A$102,A64,Pertenencias!$K$3:$K$102,"Cantidad adicional")+COUNTIFS(Pertenencias!$A$3:$A$102,A64,Pertenencias!$K$3:$K$102,"Cambio de estado")+COUNTIFS(Pertenencias!$A$3:$A$102,A64,Pertenencias!$K$3:$K$102,"Captura incompleta")+IF(G64="Cerrada",COUNTIFS(Pertenencias!$A$3:$A$102,A64,Pertenencias!$K$3:$K$102,"Pendiente de entrega"),0),0))</f>
        <v/>
      </c>
      <c r="K64" s="15">
        <f>IF(A64="","",IF(G64="Cancelada","Cancelada",IF(AND(H64&lt;&gt;"",B64&lt;&gt;"",H64&lt;B64),"Fecha incoherente",IF(AND(G64="Cerrada",H64=""),"Falta fecha de entrega",IF(I64&gt;Parámetros!$B$3,"Revisar plazo",IF(J64&gt;0,"Revisar pertenencias","Sin alerta"))))))</f>
        <v/>
      </c>
    </row>
    <row r="65">
      <c r="A65" s="11" t="n"/>
      <c r="B65" s="28" t="n"/>
      <c r="C65" s="11" t="n"/>
      <c r="D65" s="11" t="n"/>
      <c r="E65" s="11" t="n"/>
      <c r="F65" s="13" t="n"/>
      <c r="G65" s="13" t="n"/>
      <c r="H65" s="28" t="n"/>
      <c r="I65" s="6">
        <f>IF(OR(A65="",B65=""),"",IFERROR(IF(H65="",TODAY()-B65,H65-B65),""))</f>
        <v/>
      </c>
      <c r="J65" s="6">
        <f>IF(A65="","",IFERROR(COUNTIFS(Pertenencias!$A$3:$A$102,A65,Pertenencias!$K$3:$K$102,"Faltante")+COUNTIFS(Pertenencias!$A$3:$A$102,A65,Pertenencias!$K$3:$K$102,"Cantidad adicional")+COUNTIFS(Pertenencias!$A$3:$A$102,A65,Pertenencias!$K$3:$K$102,"Cambio de estado")+COUNTIFS(Pertenencias!$A$3:$A$102,A65,Pertenencias!$K$3:$K$102,"Captura incompleta")+IF(G65="Cerrada",COUNTIFS(Pertenencias!$A$3:$A$102,A65,Pertenencias!$K$3:$K$102,"Pendiente de entrega"),0),0))</f>
        <v/>
      </c>
      <c r="K65" s="14">
        <f>IF(A65="","",IF(G65="Cancelada","Cancelada",IF(AND(H65&lt;&gt;"",B65&lt;&gt;"",H65&lt;B65),"Fecha incoherente",IF(AND(G65="Cerrada",H65=""),"Falta fecha de entrega",IF(I65&gt;Parámetros!$B$3,"Revisar plazo",IF(J65&gt;0,"Revisar pertenencias","Sin alerta"))))))</f>
        <v/>
      </c>
    </row>
    <row r="66">
      <c r="A66" s="11" t="n"/>
      <c r="B66" s="28" t="n"/>
      <c r="C66" s="11" t="n"/>
      <c r="D66" s="11" t="n"/>
      <c r="E66" s="11" t="n"/>
      <c r="F66" s="13" t="n"/>
      <c r="G66" s="13" t="n"/>
      <c r="H66" s="28" t="n"/>
      <c r="I66" s="8">
        <f>IF(OR(A66="",B66=""),"",IFERROR(IF(H66="",TODAY()-B66,H66-B66),""))</f>
        <v/>
      </c>
      <c r="J66" s="8">
        <f>IF(A66="","",IFERROR(COUNTIFS(Pertenencias!$A$3:$A$102,A66,Pertenencias!$K$3:$K$102,"Faltante")+COUNTIFS(Pertenencias!$A$3:$A$102,A66,Pertenencias!$K$3:$K$102,"Cantidad adicional")+COUNTIFS(Pertenencias!$A$3:$A$102,A66,Pertenencias!$K$3:$K$102,"Cambio de estado")+COUNTIFS(Pertenencias!$A$3:$A$102,A66,Pertenencias!$K$3:$K$102,"Captura incompleta")+IF(G66="Cerrada",COUNTIFS(Pertenencias!$A$3:$A$102,A66,Pertenencias!$K$3:$K$102,"Pendiente de entrega"),0),0))</f>
        <v/>
      </c>
      <c r="K66" s="15">
        <f>IF(A66="","",IF(G66="Cancelada","Cancelada",IF(AND(H66&lt;&gt;"",B66&lt;&gt;"",H66&lt;B66),"Fecha incoherente",IF(AND(G66="Cerrada",H66=""),"Falta fecha de entrega",IF(I66&gt;Parámetros!$B$3,"Revisar plazo",IF(J66&gt;0,"Revisar pertenencias","Sin alerta"))))))</f>
        <v/>
      </c>
    </row>
    <row r="67">
      <c r="A67" s="11" t="n"/>
      <c r="B67" s="28" t="n"/>
      <c r="C67" s="11" t="n"/>
      <c r="D67" s="11" t="n"/>
      <c r="E67" s="11" t="n"/>
      <c r="F67" s="13" t="n"/>
      <c r="G67" s="13" t="n"/>
      <c r="H67" s="28" t="n"/>
      <c r="I67" s="6">
        <f>IF(OR(A67="",B67=""),"",IFERROR(IF(H67="",TODAY()-B67,H67-B67),""))</f>
        <v/>
      </c>
      <c r="J67" s="6">
        <f>IF(A67="","",IFERROR(COUNTIFS(Pertenencias!$A$3:$A$102,A67,Pertenencias!$K$3:$K$102,"Faltante")+COUNTIFS(Pertenencias!$A$3:$A$102,A67,Pertenencias!$K$3:$K$102,"Cantidad adicional")+COUNTIFS(Pertenencias!$A$3:$A$102,A67,Pertenencias!$K$3:$K$102,"Cambio de estado")+COUNTIFS(Pertenencias!$A$3:$A$102,A67,Pertenencias!$K$3:$K$102,"Captura incompleta")+IF(G67="Cerrada",COUNTIFS(Pertenencias!$A$3:$A$102,A67,Pertenencias!$K$3:$K$102,"Pendiente de entrega"),0),0))</f>
        <v/>
      </c>
      <c r="K67" s="14">
        <f>IF(A67="","",IF(G67="Cancelada","Cancelada",IF(AND(H67&lt;&gt;"",B67&lt;&gt;"",H67&lt;B67),"Fecha incoherente",IF(AND(G67="Cerrada",H67=""),"Falta fecha de entrega",IF(I67&gt;Parámetros!$B$3,"Revisar plazo",IF(J67&gt;0,"Revisar pertenencias","Sin alerta"))))))</f>
        <v/>
      </c>
    </row>
    <row r="68">
      <c r="A68" s="11" t="n"/>
      <c r="B68" s="28" t="n"/>
      <c r="C68" s="11" t="n"/>
      <c r="D68" s="11" t="n"/>
      <c r="E68" s="11" t="n"/>
      <c r="F68" s="13" t="n"/>
      <c r="G68" s="13" t="n"/>
      <c r="H68" s="28" t="n"/>
      <c r="I68" s="8">
        <f>IF(OR(A68="",B68=""),"",IFERROR(IF(H68="",TODAY()-B68,H68-B68),""))</f>
        <v/>
      </c>
      <c r="J68" s="8">
        <f>IF(A68="","",IFERROR(COUNTIFS(Pertenencias!$A$3:$A$102,A68,Pertenencias!$K$3:$K$102,"Faltante")+COUNTIFS(Pertenencias!$A$3:$A$102,A68,Pertenencias!$K$3:$K$102,"Cantidad adicional")+COUNTIFS(Pertenencias!$A$3:$A$102,A68,Pertenencias!$K$3:$K$102,"Cambio de estado")+COUNTIFS(Pertenencias!$A$3:$A$102,A68,Pertenencias!$K$3:$K$102,"Captura incompleta")+IF(G68="Cerrada",COUNTIFS(Pertenencias!$A$3:$A$102,A68,Pertenencias!$K$3:$K$102,"Pendiente de entrega"),0),0))</f>
        <v/>
      </c>
      <c r="K68" s="15">
        <f>IF(A68="","",IF(G68="Cancelada","Cancelada",IF(AND(H68&lt;&gt;"",B68&lt;&gt;"",H68&lt;B68),"Fecha incoherente",IF(AND(G68="Cerrada",H68=""),"Falta fecha de entrega",IF(I68&gt;Parámetros!$B$3,"Revisar plazo",IF(J68&gt;0,"Revisar pertenencias","Sin alerta"))))))</f>
        <v/>
      </c>
    </row>
    <row r="69">
      <c r="A69" s="11" t="n"/>
      <c r="B69" s="28" t="n"/>
      <c r="C69" s="11" t="n"/>
      <c r="D69" s="11" t="n"/>
      <c r="E69" s="11" t="n"/>
      <c r="F69" s="13" t="n"/>
      <c r="G69" s="13" t="n"/>
      <c r="H69" s="28" t="n"/>
      <c r="I69" s="6">
        <f>IF(OR(A69="",B69=""),"",IFERROR(IF(H69="",TODAY()-B69,H69-B69),""))</f>
        <v/>
      </c>
      <c r="J69" s="6">
        <f>IF(A69="","",IFERROR(COUNTIFS(Pertenencias!$A$3:$A$102,A69,Pertenencias!$K$3:$K$102,"Faltante")+COUNTIFS(Pertenencias!$A$3:$A$102,A69,Pertenencias!$K$3:$K$102,"Cantidad adicional")+COUNTIFS(Pertenencias!$A$3:$A$102,A69,Pertenencias!$K$3:$K$102,"Cambio de estado")+COUNTIFS(Pertenencias!$A$3:$A$102,A69,Pertenencias!$K$3:$K$102,"Captura incompleta")+IF(G69="Cerrada",COUNTIFS(Pertenencias!$A$3:$A$102,A69,Pertenencias!$K$3:$K$102,"Pendiente de entrega"),0),0))</f>
        <v/>
      </c>
      <c r="K69" s="14">
        <f>IF(A69="","",IF(G69="Cancelada","Cancelada",IF(AND(H69&lt;&gt;"",B69&lt;&gt;"",H69&lt;B69),"Fecha incoherente",IF(AND(G69="Cerrada",H69=""),"Falta fecha de entrega",IF(I69&gt;Parámetros!$B$3,"Revisar plazo",IF(J69&gt;0,"Revisar pertenencias","Sin alerta"))))))</f>
        <v/>
      </c>
    </row>
    <row r="70">
      <c r="A70" s="11" t="n"/>
      <c r="B70" s="28" t="n"/>
      <c r="C70" s="11" t="n"/>
      <c r="D70" s="11" t="n"/>
      <c r="E70" s="11" t="n"/>
      <c r="F70" s="13" t="n"/>
      <c r="G70" s="13" t="n"/>
      <c r="H70" s="28" t="n"/>
      <c r="I70" s="8">
        <f>IF(OR(A70="",B70=""),"",IFERROR(IF(H70="",TODAY()-B70,H70-B70),""))</f>
        <v/>
      </c>
      <c r="J70" s="8">
        <f>IF(A70="","",IFERROR(COUNTIFS(Pertenencias!$A$3:$A$102,A70,Pertenencias!$K$3:$K$102,"Faltante")+COUNTIFS(Pertenencias!$A$3:$A$102,A70,Pertenencias!$K$3:$K$102,"Cantidad adicional")+COUNTIFS(Pertenencias!$A$3:$A$102,A70,Pertenencias!$K$3:$K$102,"Cambio de estado")+COUNTIFS(Pertenencias!$A$3:$A$102,A70,Pertenencias!$K$3:$K$102,"Captura incompleta")+IF(G70="Cerrada",COUNTIFS(Pertenencias!$A$3:$A$102,A70,Pertenencias!$K$3:$K$102,"Pendiente de entrega"),0),0))</f>
        <v/>
      </c>
      <c r="K70" s="15">
        <f>IF(A70="","",IF(G70="Cancelada","Cancelada",IF(AND(H70&lt;&gt;"",B70&lt;&gt;"",H70&lt;B70),"Fecha incoherente",IF(AND(G70="Cerrada",H70=""),"Falta fecha de entrega",IF(I70&gt;Parámetros!$B$3,"Revisar plazo",IF(J70&gt;0,"Revisar pertenencias","Sin alerta"))))))</f>
        <v/>
      </c>
    </row>
    <row r="71">
      <c r="A71" s="11" t="n"/>
      <c r="B71" s="28" t="n"/>
      <c r="C71" s="11" t="n"/>
      <c r="D71" s="11" t="n"/>
      <c r="E71" s="11" t="n"/>
      <c r="F71" s="13" t="n"/>
      <c r="G71" s="13" t="n"/>
      <c r="H71" s="28" t="n"/>
      <c r="I71" s="6">
        <f>IF(OR(A71="",B71=""),"",IFERROR(IF(H71="",TODAY()-B71,H71-B71),""))</f>
        <v/>
      </c>
      <c r="J71" s="6">
        <f>IF(A71="","",IFERROR(COUNTIFS(Pertenencias!$A$3:$A$102,A71,Pertenencias!$K$3:$K$102,"Faltante")+COUNTIFS(Pertenencias!$A$3:$A$102,A71,Pertenencias!$K$3:$K$102,"Cantidad adicional")+COUNTIFS(Pertenencias!$A$3:$A$102,A71,Pertenencias!$K$3:$K$102,"Cambio de estado")+COUNTIFS(Pertenencias!$A$3:$A$102,A71,Pertenencias!$K$3:$K$102,"Captura incompleta")+IF(G71="Cerrada",COUNTIFS(Pertenencias!$A$3:$A$102,A71,Pertenencias!$K$3:$K$102,"Pendiente de entrega"),0),0))</f>
        <v/>
      </c>
      <c r="K71" s="14">
        <f>IF(A71="","",IF(G71="Cancelada","Cancelada",IF(AND(H71&lt;&gt;"",B71&lt;&gt;"",H71&lt;B71),"Fecha incoherente",IF(AND(G71="Cerrada",H71=""),"Falta fecha de entrega",IF(I71&gt;Parámetros!$B$3,"Revisar plazo",IF(J71&gt;0,"Revisar pertenencias","Sin alerta"))))))</f>
        <v/>
      </c>
    </row>
    <row r="72">
      <c r="A72" s="11" t="n"/>
      <c r="B72" s="28" t="n"/>
      <c r="C72" s="11" t="n"/>
      <c r="D72" s="11" t="n"/>
      <c r="E72" s="11" t="n"/>
      <c r="F72" s="13" t="n"/>
      <c r="G72" s="13" t="n"/>
      <c r="H72" s="28" t="n"/>
      <c r="I72" s="8">
        <f>IF(OR(A72="",B72=""),"",IFERROR(IF(H72="",TODAY()-B72,H72-B72),""))</f>
        <v/>
      </c>
      <c r="J72" s="8">
        <f>IF(A72="","",IFERROR(COUNTIFS(Pertenencias!$A$3:$A$102,A72,Pertenencias!$K$3:$K$102,"Faltante")+COUNTIFS(Pertenencias!$A$3:$A$102,A72,Pertenencias!$K$3:$K$102,"Cantidad adicional")+COUNTIFS(Pertenencias!$A$3:$A$102,A72,Pertenencias!$K$3:$K$102,"Cambio de estado")+COUNTIFS(Pertenencias!$A$3:$A$102,A72,Pertenencias!$K$3:$K$102,"Captura incompleta")+IF(G72="Cerrada",COUNTIFS(Pertenencias!$A$3:$A$102,A72,Pertenencias!$K$3:$K$102,"Pendiente de entrega"),0),0))</f>
        <v/>
      </c>
      <c r="K72" s="15">
        <f>IF(A72="","",IF(G72="Cancelada","Cancelada",IF(AND(H72&lt;&gt;"",B72&lt;&gt;"",H72&lt;B72),"Fecha incoherente",IF(AND(G72="Cerrada",H72=""),"Falta fecha de entrega",IF(I72&gt;Parámetros!$B$3,"Revisar plazo",IF(J72&gt;0,"Revisar pertenencias","Sin alerta"))))))</f>
        <v/>
      </c>
    </row>
    <row r="73">
      <c r="A73" s="11" t="n"/>
      <c r="B73" s="28" t="n"/>
      <c r="C73" s="11" t="n"/>
      <c r="D73" s="11" t="n"/>
      <c r="E73" s="11" t="n"/>
      <c r="F73" s="13" t="n"/>
      <c r="G73" s="13" t="n"/>
      <c r="H73" s="28" t="n"/>
      <c r="I73" s="6">
        <f>IF(OR(A73="",B73=""),"",IFERROR(IF(H73="",TODAY()-B73,H73-B73),""))</f>
        <v/>
      </c>
      <c r="J73" s="6">
        <f>IF(A73="","",IFERROR(COUNTIFS(Pertenencias!$A$3:$A$102,A73,Pertenencias!$K$3:$K$102,"Faltante")+COUNTIFS(Pertenencias!$A$3:$A$102,A73,Pertenencias!$K$3:$K$102,"Cantidad adicional")+COUNTIFS(Pertenencias!$A$3:$A$102,A73,Pertenencias!$K$3:$K$102,"Cambio de estado")+COUNTIFS(Pertenencias!$A$3:$A$102,A73,Pertenencias!$K$3:$K$102,"Captura incompleta")+IF(G73="Cerrada",COUNTIFS(Pertenencias!$A$3:$A$102,A73,Pertenencias!$K$3:$K$102,"Pendiente de entrega"),0),0))</f>
        <v/>
      </c>
      <c r="K73" s="14">
        <f>IF(A73="","",IF(G73="Cancelada","Cancelada",IF(AND(H73&lt;&gt;"",B73&lt;&gt;"",H73&lt;B73),"Fecha incoherente",IF(AND(G73="Cerrada",H73=""),"Falta fecha de entrega",IF(I73&gt;Parámetros!$B$3,"Revisar plazo",IF(J73&gt;0,"Revisar pertenencias","Sin alerta"))))))</f>
        <v/>
      </c>
    </row>
    <row r="74">
      <c r="A74" s="11" t="n"/>
      <c r="B74" s="28" t="n"/>
      <c r="C74" s="11" t="n"/>
      <c r="D74" s="11" t="n"/>
      <c r="E74" s="11" t="n"/>
      <c r="F74" s="13" t="n"/>
      <c r="G74" s="13" t="n"/>
      <c r="H74" s="28" t="n"/>
      <c r="I74" s="8">
        <f>IF(OR(A74="",B74=""),"",IFERROR(IF(H74="",TODAY()-B74,H74-B74),""))</f>
        <v/>
      </c>
      <c r="J74" s="8">
        <f>IF(A74="","",IFERROR(COUNTIFS(Pertenencias!$A$3:$A$102,A74,Pertenencias!$K$3:$K$102,"Faltante")+COUNTIFS(Pertenencias!$A$3:$A$102,A74,Pertenencias!$K$3:$K$102,"Cantidad adicional")+COUNTIFS(Pertenencias!$A$3:$A$102,A74,Pertenencias!$K$3:$K$102,"Cambio de estado")+COUNTIFS(Pertenencias!$A$3:$A$102,A74,Pertenencias!$K$3:$K$102,"Captura incompleta")+IF(G74="Cerrada",COUNTIFS(Pertenencias!$A$3:$A$102,A74,Pertenencias!$K$3:$K$102,"Pendiente de entrega"),0),0))</f>
        <v/>
      </c>
      <c r="K74" s="15">
        <f>IF(A74="","",IF(G74="Cancelada","Cancelada",IF(AND(H74&lt;&gt;"",B74&lt;&gt;"",H74&lt;B74),"Fecha incoherente",IF(AND(G74="Cerrada",H74=""),"Falta fecha de entrega",IF(I74&gt;Parámetros!$B$3,"Revisar plazo",IF(J74&gt;0,"Revisar pertenencias","Sin alerta"))))))</f>
        <v/>
      </c>
    </row>
    <row r="75">
      <c r="A75" s="11" t="n"/>
      <c r="B75" s="28" t="n"/>
      <c r="C75" s="11" t="n"/>
      <c r="D75" s="11" t="n"/>
      <c r="E75" s="11" t="n"/>
      <c r="F75" s="13" t="n"/>
      <c r="G75" s="13" t="n"/>
      <c r="H75" s="28" t="n"/>
      <c r="I75" s="6">
        <f>IF(OR(A75="",B75=""),"",IFERROR(IF(H75="",TODAY()-B75,H75-B75),""))</f>
        <v/>
      </c>
      <c r="J75" s="6">
        <f>IF(A75="","",IFERROR(COUNTIFS(Pertenencias!$A$3:$A$102,A75,Pertenencias!$K$3:$K$102,"Faltante")+COUNTIFS(Pertenencias!$A$3:$A$102,A75,Pertenencias!$K$3:$K$102,"Cantidad adicional")+COUNTIFS(Pertenencias!$A$3:$A$102,A75,Pertenencias!$K$3:$K$102,"Cambio de estado")+COUNTIFS(Pertenencias!$A$3:$A$102,A75,Pertenencias!$K$3:$K$102,"Captura incompleta")+IF(G75="Cerrada",COUNTIFS(Pertenencias!$A$3:$A$102,A75,Pertenencias!$K$3:$K$102,"Pendiente de entrega"),0),0))</f>
        <v/>
      </c>
      <c r="K75" s="14">
        <f>IF(A75="","",IF(G75="Cancelada","Cancelada",IF(AND(H75&lt;&gt;"",B75&lt;&gt;"",H75&lt;B75),"Fecha incoherente",IF(AND(G75="Cerrada",H75=""),"Falta fecha de entrega",IF(I75&gt;Parámetros!$B$3,"Revisar plazo",IF(J75&gt;0,"Revisar pertenencias","Sin alerta"))))))</f>
        <v/>
      </c>
    </row>
    <row r="76">
      <c r="A76" s="11" t="n"/>
      <c r="B76" s="28" t="n"/>
      <c r="C76" s="11" t="n"/>
      <c r="D76" s="11" t="n"/>
      <c r="E76" s="11" t="n"/>
      <c r="F76" s="13" t="n"/>
      <c r="G76" s="13" t="n"/>
      <c r="H76" s="28" t="n"/>
      <c r="I76" s="8">
        <f>IF(OR(A76="",B76=""),"",IFERROR(IF(H76="",TODAY()-B76,H76-B76),""))</f>
        <v/>
      </c>
      <c r="J76" s="8">
        <f>IF(A76="","",IFERROR(COUNTIFS(Pertenencias!$A$3:$A$102,A76,Pertenencias!$K$3:$K$102,"Faltante")+COUNTIFS(Pertenencias!$A$3:$A$102,A76,Pertenencias!$K$3:$K$102,"Cantidad adicional")+COUNTIFS(Pertenencias!$A$3:$A$102,A76,Pertenencias!$K$3:$K$102,"Cambio de estado")+COUNTIFS(Pertenencias!$A$3:$A$102,A76,Pertenencias!$K$3:$K$102,"Captura incompleta")+IF(G76="Cerrada",COUNTIFS(Pertenencias!$A$3:$A$102,A76,Pertenencias!$K$3:$K$102,"Pendiente de entrega"),0),0))</f>
        <v/>
      </c>
      <c r="K76" s="15">
        <f>IF(A76="","",IF(G76="Cancelada","Cancelada",IF(AND(H76&lt;&gt;"",B76&lt;&gt;"",H76&lt;B76),"Fecha incoherente",IF(AND(G76="Cerrada",H76=""),"Falta fecha de entrega",IF(I76&gt;Parámetros!$B$3,"Revisar plazo",IF(J76&gt;0,"Revisar pertenencias","Sin alerta"))))))</f>
        <v/>
      </c>
    </row>
    <row r="77">
      <c r="A77" s="11" t="n"/>
      <c r="B77" s="28" t="n"/>
      <c r="C77" s="11" t="n"/>
      <c r="D77" s="11" t="n"/>
      <c r="E77" s="11" t="n"/>
      <c r="F77" s="13" t="n"/>
      <c r="G77" s="13" t="n"/>
      <c r="H77" s="28" t="n"/>
      <c r="I77" s="6">
        <f>IF(OR(A77="",B77=""),"",IFERROR(IF(H77="",TODAY()-B77,H77-B77),""))</f>
        <v/>
      </c>
      <c r="J77" s="6">
        <f>IF(A77="","",IFERROR(COUNTIFS(Pertenencias!$A$3:$A$102,A77,Pertenencias!$K$3:$K$102,"Faltante")+COUNTIFS(Pertenencias!$A$3:$A$102,A77,Pertenencias!$K$3:$K$102,"Cantidad adicional")+COUNTIFS(Pertenencias!$A$3:$A$102,A77,Pertenencias!$K$3:$K$102,"Cambio de estado")+COUNTIFS(Pertenencias!$A$3:$A$102,A77,Pertenencias!$K$3:$K$102,"Captura incompleta")+IF(G77="Cerrada",COUNTIFS(Pertenencias!$A$3:$A$102,A77,Pertenencias!$K$3:$K$102,"Pendiente de entrega"),0),0))</f>
        <v/>
      </c>
      <c r="K77" s="14">
        <f>IF(A77="","",IF(G77="Cancelada","Cancelada",IF(AND(H77&lt;&gt;"",B77&lt;&gt;"",H77&lt;B77),"Fecha incoherente",IF(AND(G77="Cerrada",H77=""),"Falta fecha de entrega",IF(I77&gt;Parámetros!$B$3,"Revisar plazo",IF(J77&gt;0,"Revisar pertenencias","Sin alerta"))))))</f>
        <v/>
      </c>
    </row>
    <row r="78">
      <c r="A78" s="11" t="n"/>
      <c r="B78" s="28" t="n"/>
      <c r="C78" s="11" t="n"/>
      <c r="D78" s="11" t="n"/>
      <c r="E78" s="11" t="n"/>
      <c r="F78" s="13" t="n"/>
      <c r="G78" s="13" t="n"/>
      <c r="H78" s="28" t="n"/>
      <c r="I78" s="8">
        <f>IF(OR(A78="",B78=""),"",IFERROR(IF(H78="",TODAY()-B78,H78-B78),""))</f>
        <v/>
      </c>
      <c r="J78" s="8">
        <f>IF(A78="","",IFERROR(COUNTIFS(Pertenencias!$A$3:$A$102,A78,Pertenencias!$K$3:$K$102,"Faltante")+COUNTIFS(Pertenencias!$A$3:$A$102,A78,Pertenencias!$K$3:$K$102,"Cantidad adicional")+COUNTIFS(Pertenencias!$A$3:$A$102,A78,Pertenencias!$K$3:$K$102,"Cambio de estado")+COUNTIFS(Pertenencias!$A$3:$A$102,A78,Pertenencias!$K$3:$K$102,"Captura incompleta")+IF(G78="Cerrada",COUNTIFS(Pertenencias!$A$3:$A$102,A78,Pertenencias!$K$3:$K$102,"Pendiente de entrega"),0),0))</f>
        <v/>
      </c>
      <c r="K78" s="15">
        <f>IF(A78="","",IF(G78="Cancelada","Cancelada",IF(AND(H78&lt;&gt;"",B78&lt;&gt;"",H78&lt;B78),"Fecha incoherente",IF(AND(G78="Cerrada",H78=""),"Falta fecha de entrega",IF(I78&gt;Parámetros!$B$3,"Revisar plazo",IF(J78&gt;0,"Revisar pertenencias","Sin alerta"))))))</f>
        <v/>
      </c>
    </row>
    <row r="79">
      <c r="A79" s="11" t="n"/>
      <c r="B79" s="28" t="n"/>
      <c r="C79" s="11" t="n"/>
      <c r="D79" s="11" t="n"/>
      <c r="E79" s="11" t="n"/>
      <c r="F79" s="13" t="n"/>
      <c r="G79" s="13" t="n"/>
      <c r="H79" s="28" t="n"/>
      <c r="I79" s="6">
        <f>IF(OR(A79="",B79=""),"",IFERROR(IF(H79="",TODAY()-B79,H79-B79),""))</f>
        <v/>
      </c>
      <c r="J79" s="6">
        <f>IF(A79="","",IFERROR(COUNTIFS(Pertenencias!$A$3:$A$102,A79,Pertenencias!$K$3:$K$102,"Faltante")+COUNTIFS(Pertenencias!$A$3:$A$102,A79,Pertenencias!$K$3:$K$102,"Cantidad adicional")+COUNTIFS(Pertenencias!$A$3:$A$102,A79,Pertenencias!$K$3:$K$102,"Cambio de estado")+COUNTIFS(Pertenencias!$A$3:$A$102,A79,Pertenencias!$K$3:$K$102,"Captura incompleta")+IF(G79="Cerrada",COUNTIFS(Pertenencias!$A$3:$A$102,A79,Pertenencias!$K$3:$K$102,"Pendiente de entrega"),0),0))</f>
        <v/>
      </c>
      <c r="K79" s="14">
        <f>IF(A79="","",IF(G79="Cancelada","Cancelada",IF(AND(H79&lt;&gt;"",B79&lt;&gt;"",H79&lt;B79),"Fecha incoherente",IF(AND(G79="Cerrada",H79=""),"Falta fecha de entrega",IF(I79&gt;Parámetros!$B$3,"Revisar plazo",IF(J79&gt;0,"Revisar pertenencias","Sin alerta"))))))</f>
        <v/>
      </c>
    </row>
    <row r="80">
      <c r="A80" s="11" t="n"/>
      <c r="B80" s="28" t="n"/>
      <c r="C80" s="11" t="n"/>
      <c r="D80" s="11" t="n"/>
      <c r="E80" s="11" t="n"/>
      <c r="F80" s="13" t="n"/>
      <c r="G80" s="13" t="n"/>
      <c r="H80" s="28" t="n"/>
      <c r="I80" s="8">
        <f>IF(OR(A80="",B80=""),"",IFERROR(IF(H80="",TODAY()-B80,H80-B80),""))</f>
        <v/>
      </c>
      <c r="J80" s="8">
        <f>IF(A80="","",IFERROR(COUNTIFS(Pertenencias!$A$3:$A$102,A80,Pertenencias!$K$3:$K$102,"Faltante")+COUNTIFS(Pertenencias!$A$3:$A$102,A80,Pertenencias!$K$3:$K$102,"Cantidad adicional")+COUNTIFS(Pertenencias!$A$3:$A$102,A80,Pertenencias!$K$3:$K$102,"Cambio de estado")+COUNTIFS(Pertenencias!$A$3:$A$102,A80,Pertenencias!$K$3:$K$102,"Captura incompleta")+IF(G80="Cerrada",COUNTIFS(Pertenencias!$A$3:$A$102,A80,Pertenencias!$K$3:$K$102,"Pendiente de entrega"),0),0))</f>
        <v/>
      </c>
      <c r="K80" s="15">
        <f>IF(A80="","",IF(G80="Cancelada","Cancelada",IF(AND(H80&lt;&gt;"",B80&lt;&gt;"",H80&lt;B80),"Fecha incoherente",IF(AND(G80="Cerrada",H80=""),"Falta fecha de entrega",IF(I80&gt;Parámetros!$B$3,"Revisar plazo",IF(J80&gt;0,"Revisar pertenencias","Sin alerta"))))))</f>
        <v/>
      </c>
    </row>
    <row r="81">
      <c r="A81" s="11" t="n"/>
      <c r="B81" s="28" t="n"/>
      <c r="C81" s="11" t="n"/>
      <c r="D81" s="11" t="n"/>
      <c r="E81" s="11" t="n"/>
      <c r="F81" s="13" t="n"/>
      <c r="G81" s="13" t="n"/>
      <c r="H81" s="28" t="n"/>
      <c r="I81" s="6">
        <f>IF(OR(A81="",B81=""),"",IFERROR(IF(H81="",TODAY()-B81,H81-B81),""))</f>
        <v/>
      </c>
      <c r="J81" s="6">
        <f>IF(A81="","",IFERROR(COUNTIFS(Pertenencias!$A$3:$A$102,A81,Pertenencias!$K$3:$K$102,"Faltante")+COUNTIFS(Pertenencias!$A$3:$A$102,A81,Pertenencias!$K$3:$K$102,"Cantidad adicional")+COUNTIFS(Pertenencias!$A$3:$A$102,A81,Pertenencias!$K$3:$K$102,"Cambio de estado")+COUNTIFS(Pertenencias!$A$3:$A$102,A81,Pertenencias!$K$3:$K$102,"Captura incompleta")+IF(G81="Cerrada",COUNTIFS(Pertenencias!$A$3:$A$102,A81,Pertenencias!$K$3:$K$102,"Pendiente de entrega"),0),0))</f>
        <v/>
      </c>
      <c r="K81" s="14">
        <f>IF(A81="","",IF(G81="Cancelada","Cancelada",IF(AND(H81&lt;&gt;"",B81&lt;&gt;"",H81&lt;B81),"Fecha incoherente",IF(AND(G81="Cerrada",H81=""),"Falta fecha de entrega",IF(I81&gt;Parámetros!$B$3,"Revisar plazo",IF(J81&gt;0,"Revisar pertenencias","Sin alerta"))))))</f>
        <v/>
      </c>
    </row>
    <row r="82">
      <c r="A82" s="11" t="n"/>
      <c r="B82" s="28" t="n"/>
      <c r="C82" s="11" t="n"/>
      <c r="D82" s="11" t="n"/>
      <c r="E82" s="11" t="n"/>
      <c r="F82" s="13" t="n"/>
      <c r="G82" s="13" t="n"/>
      <c r="H82" s="28" t="n"/>
      <c r="I82" s="8">
        <f>IF(OR(A82="",B82=""),"",IFERROR(IF(H82="",TODAY()-B82,H82-B82),""))</f>
        <v/>
      </c>
      <c r="J82" s="8">
        <f>IF(A82="","",IFERROR(COUNTIFS(Pertenencias!$A$3:$A$102,A82,Pertenencias!$K$3:$K$102,"Faltante")+COUNTIFS(Pertenencias!$A$3:$A$102,A82,Pertenencias!$K$3:$K$102,"Cantidad adicional")+COUNTIFS(Pertenencias!$A$3:$A$102,A82,Pertenencias!$K$3:$K$102,"Cambio de estado")+COUNTIFS(Pertenencias!$A$3:$A$102,A82,Pertenencias!$K$3:$K$102,"Captura incompleta")+IF(G82="Cerrada",COUNTIFS(Pertenencias!$A$3:$A$102,A82,Pertenencias!$K$3:$K$102,"Pendiente de entrega"),0),0))</f>
        <v/>
      </c>
      <c r="K82" s="15">
        <f>IF(A82="","",IF(G82="Cancelada","Cancelada",IF(AND(H82&lt;&gt;"",B82&lt;&gt;"",H82&lt;B82),"Fecha incoherente",IF(AND(G82="Cerrada",H82=""),"Falta fecha de entrega",IF(I82&gt;Parámetros!$B$3,"Revisar plazo",IF(J82&gt;0,"Revisar pertenencias","Sin alerta"))))))</f>
        <v/>
      </c>
    </row>
    <row r="83">
      <c r="A83" s="11" t="n"/>
      <c r="B83" s="28" t="n"/>
      <c r="C83" s="11" t="n"/>
      <c r="D83" s="11" t="n"/>
      <c r="E83" s="11" t="n"/>
      <c r="F83" s="13" t="n"/>
      <c r="G83" s="13" t="n"/>
      <c r="H83" s="28" t="n"/>
      <c r="I83" s="6">
        <f>IF(OR(A83="",B83=""),"",IFERROR(IF(H83="",TODAY()-B83,H83-B83),""))</f>
        <v/>
      </c>
      <c r="J83" s="6">
        <f>IF(A83="","",IFERROR(COUNTIFS(Pertenencias!$A$3:$A$102,A83,Pertenencias!$K$3:$K$102,"Faltante")+COUNTIFS(Pertenencias!$A$3:$A$102,A83,Pertenencias!$K$3:$K$102,"Cantidad adicional")+COUNTIFS(Pertenencias!$A$3:$A$102,A83,Pertenencias!$K$3:$K$102,"Cambio de estado")+COUNTIFS(Pertenencias!$A$3:$A$102,A83,Pertenencias!$K$3:$K$102,"Captura incompleta")+IF(G83="Cerrada",COUNTIFS(Pertenencias!$A$3:$A$102,A83,Pertenencias!$K$3:$K$102,"Pendiente de entrega"),0),0))</f>
        <v/>
      </c>
      <c r="K83" s="14">
        <f>IF(A83="","",IF(G83="Cancelada","Cancelada",IF(AND(H83&lt;&gt;"",B83&lt;&gt;"",H83&lt;B83),"Fecha incoherente",IF(AND(G83="Cerrada",H83=""),"Falta fecha de entrega",IF(I83&gt;Parámetros!$B$3,"Revisar plazo",IF(J83&gt;0,"Revisar pertenencias","Sin alerta"))))))</f>
        <v/>
      </c>
    </row>
    <row r="84">
      <c r="A84" s="11" t="n"/>
      <c r="B84" s="28" t="n"/>
      <c r="C84" s="11" t="n"/>
      <c r="D84" s="11" t="n"/>
      <c r="E84" s="11" t="n"/>
      <c r="F84" s="13" t="n"/>
      <c r="G84" s="13" t="n"/>
      <c r="H84" s="28" t="n"/>
      <c r="I84" s="8">
        <f>IF(OR(A84="",B84=""),"",IFERROR(IF(H84="",TODAY()-B84,H84-B84),""))</f>
        <v/>
      </c>
      <c r="J84" s="8">
        <f>IF(A84="","",IFERROR(COUNTIFS(Pertenencias!$A$3:$A$102,A84,Pertenencias!$K$3:$K$102,"Faltante")+COUNTIFS(Pertenencias!$A$3:$A$102,A84,Pertenencias!$K$3:$K$102,"Cantidad adicional")+COUNTIFS(Pertenencias!$A$3:$A$102,A84,Pertenencias!$K$3:$K$102,"Cambio de estado")+COUNTIFS(Pertenencias!$A$3:$A$102,A84,Pertenencias!$K$3:$K$102,"Captura incompleta")+IF(G84="Cerrada",COUNTIFS(Pertenencias!$A$3:$A$102,A84,Pertenencias!$K$3:$K$102,"Pendiente de entrega"),0),0))</f>
        <v/>
      </c>
      <c r="K84" s="15">
        <f>IF(A84="","",IF(G84="Cancelada","Cancelada",IF(AND(H84&lt;&gt;"",B84&lt;&gt;"",H84&lt;B84),"Fecha incoherente",IF(AND(G84="Cerrada",H84=""),"Falta fecha de entrega",IF(I84&gt;Parámetros!$B$3,"Revisar plazo",IF(J84&gt;0,"Revisar pertenencias","Sin alerta"))))))</f>
        <v/>
      </c>
    </row>
    <row r="85">
      <c r="A85" s="11" t="n"/>
      <c r="B85" s="28" t="n"/>
      <c r="C85" s="11" t="n"/>
      <c r="D85" s="11" t="n"/>
      <c r="E85" s="11" t="n"/>
      <c r="F85" s="13" t="n"/>
      <c r="G85" s="13" t="n"/>
      <c r="H85" s="28" t="n"/>
      <c r="I85" s="6">
        <f>IF(OR(A85="",B85=""),"",IFERROR(IF(H85="",TODAY()-B85,H85-B85),""))</f>
        <v/>
      </c>
      <c r="J85" s="6">
        <f>IF(A85="","",IFERROR(COUNTIFS(Pertenencias!$A$3:$A$102,A85,Pertenencias!$K$3:$K$102,"Faltante")+COUNTIFS(Pertenencias!$A$3:$A$102,A85,Pertenencias!$K$3:$K$102,"Cantidad adicional")+COUNTIFS(Pertenencias!$A$3:$A$102,A85,Pertenencias!$K$3:$K$102,"Cambio de estado")+COUNTIFS(Pertenencias!$A$3:$A$102,A85,Pertenencias!$K$3:$K$102,"Captura incompleta")+IF(G85="Cerrada",COUNTIFS(Pertenencias!$A$3:$A$102,A85,Pertenencias!$K$3:$K$102,"Pendiente de entrega"),0),0))</f>
        <v/>
      </c>
      <c r="K85" s="14">
        <f>IF(A85="","",IF(G85="Cancelada","Cancelada",IF(AND(H85&lt;&gt;"",B85&lt;&gt;"",H85&lt;B85),"Fecha incoherente",IF(AND(G85="Cerrada",H85=""),"Falta fecha de entrega",IF(I85&gt;Parámetros!$B$3,"Revisar plazo",IF(J85&gt;0,"Revisar pertenencias","Sin alerta"))))))</f>
        <v/>
      </c>
    </row>
    <row r="86">
      <c r="A86" s="11" t="n"/>
      <c r="B86" s="28" t="n"/>
      <c r="C86" s="11" t="n"/>
      <c r="D86" s="11" t="n"/>
      <c r="E86" s="11" t="n"/>
      <c r="F86" s="13" t="n"/>
      <c r="G86" s="13" t="n"/>
      <c r="H86" s="28" t="n"/>
      <c r="I86" s="8">
        <f>IF(OR(A86="",B86=""),"",IFERROR(IF(H86="",TODAY()-B86,H86-B86),""))</f>
        <v/>
      </c>
      <c r="J86" s="8">
        <f>IF(A86="","",IFERROR(COUNTIFS(Pertenencias!$A$3:$A$102,A86,Pertenencias!$K$3:$K$102,"Faltante")+COUNTIFS(Pertenencias!$A$3:$A$102,A86,Pertenencias!$K$3:$K$102,"Cantidad adicional")+COUNTIFS(Pertenencias!$A$3:$A$102,A86,Pertenencias!$K$3:$K$102,"Cambio de estado")+COUNTIFS(Pertenencias!$A$3:$A$102,A86,Pertenencias!$K$3:$K$102,"Captura incompleta")+IF(G86="Cerrada",COUNTIFS(Pertenencias!$A$3:$A$102,A86,Pertenencias!$K$3:$K$102,"Pendiente de entrega"),0),0))</f>
        <v/>
      </c>
      <c r="K86" s="15">
        <f>IF(A86="","",IF(G86="Cancelada","Cancelada",IF(AND(H86&lt;&gt;"",B86&lt;&gt;"",H86&lt;B86),"Fecha incoherente",IF(AND(G86="Cerrada",H86=""),"Falta fecha de entrega",IF(I86&gt;Parámetros!$B$3,"Revisar plazo",IF(J86&gt;0,"Revisar pertenencias","Sin alerta"))))))</f>
        <v/>
      </c>
    </row>
    <row r="87">
      <c r="A87" s="11" t="n"/>
      <c r="B87" s="28" t="n"/>
      <c r="C87" s="11" t="n"/>
      <c r="D87" s="11" t="n"/>
      <c r="E87" s="11" t="n"/>
      <c r="F87" s="13" t="n"/>
      <c r="G87" s="13" t="n"/>
      <c r="H87" s="28" t="n"/>
      <c r="I87" s="6">
        <f>IF(OR(A87="",B87=""),"",IFERROR(IF(H87="",TODAY()-B87,H87-B87),""))</f>
        <v/>
      </c>
      <c r="J87" s="6">
        <f>IF(A87="","",IFERROR(COUNTIFS(Pertenencias!$A$3:$A$102,A87,Pertenencias!$K$3:$K$102,"Faltante")+COUNTIFS(Pertenencias!$A$3:$A$102,A87,Pertenencias!$K$3:$K$102,"Cantidad adicional")+COUNTIFS(Pertenencias!$A$3:$A$102,A87,Pertenencias!$K$3:$K$102,"Cambio de estado")+COUNTIFS(Pertenencias!$A$3:$A$102,A87,Pertenencias!$K$3:$K$102,"Captura incompleta")+IF(G87="Cerrada",COUNTIFS(Pertenencias!$A$3:$A$102,A87,Pertenencias!$K$3:$K$102,"Pendiente de entrega"),0),0))</f>
        <v/>
      </c>
      <c r="K87" s="14">
        <f>IF(A87="","",IF(G87="Cancelada","Cancelada",IF(AND(H87&lt;&gt;"",B87&lt;&gt;"",H87&lt;B87),"Fecha incoherente",IF(AND(G87="Cerrada",H87=""),"Falta fecha de entrega",IF(I87&gt;Parámetros!$B$3,"Revisar plazo",IF(J87&gt;0,"Revisar pertenencias","Sin alerta"))))))</f>
        <v/>
      </c>
    </row>
    <row r="88">
      <c r="A88" s="11" t="n"/>
      <c r="B88" s="28" t="n"/>
      <c r="C88" s="11" t="n"/>
      <c r="D88" s="11" t="n"/>
      <c r="E88" s="11" t="n"/>
      <c r="F88" s="13" t="n"/>
      <c r="G88" s="13" t="n"/>
      <c r="H88" s="28" t="n"/>
      <c r="I88" s="8">
        <f>IF(OR(A88="",B88=""),"",IFERROR(IF(H88="",TODAY()-B88,H88-B88),""))</f>
        <v/>
      </c>
      <c r="J88" s="8">
        <f>IF(A88="","",IFERROR(COUNTIFS(Pertenencias!$A$3:$A$102,A88,Pertenencias!$K$3:$K$102,"Faltante")+COUNTIFS(Pertenencias!$A$3:$A$102,A88,Pertenencias!$K$3:$K$102,"Cantidad adicional")+COUNTIFS(Pertenencias!$A$3:$A$102,A88,Pertenencias!$K$3:$K$102,"Cambio de estado")+COUNTIFS(Pertenencias!$A$3:$A$102,A88,Pertenencias!$K$3:$K$102,"Captura incompleta")+IF(G88="Cerrada",COUNTIFS(Pertenencias!$A$3:$A$102,A88,Pertenencias!$K$3:$K$102,"Pendiente de entrega"),0),0))</f>
        <v/>
      </c>
      <c r="K88" s="15">
        <f>IF(A88="","",IF(G88="Cancelada","Cancelada",IF(AND(H88&lt;&gt;"",B88&lt;&gt;"",H88&lt;B88),"Fecha incoherente",IF(AND(G88="Cerrada",H88=""),"Falta fecha de entrega",IF(I88&gt;Parámetros!$B$3,"Revisar plazo",IF(J88&gt;0,"Revisar pertenencias","Sin alerta"))))))</f>
        <v/>
      </c>
    </row>
    <row r="89">
      <c r="A89" s="11" t="n"/>
      <c r="B89" s="28" t="n"/>
      <c r="C89" s="11" t="n"/>
      <c r="D89" s="11" t="n"/>
      <c r="E89" s="11" t="n"/>
      <c r="F89" s="13" t="n"/>
      <c r="G89" s="13" t="n"/>
      <c r="H89" s="28" t="n"/>
      <c r="I89" s="6">
        <f>IF(OR(A89="",B89=""),"",IFERROR(IF(H89="",TODAY()-B89,H89-B89),""))</f>
        <v/>
      </c>
      <c r="J89" s="6">
        <f>IF(A89="","",IFERROR(COUNTIFS(Pertenencias!$A$3:$A$102,A89,Pertenencias!$K$3:$K$102,"Faltante")+COUNTIFS(Pertenencias!$A$3:$A$102,A89,Pertenencias!$K$3:$K$102,"Cantidad adicional")+COUNTIFS(Pertenencias!$A$3:$A$102,A89,Pertenencias!$K$3:$K$102,"Cambio de estado")+COUNTIFS(Pertenencias!$A$3:$A$102,A89,Pertenencias!$K$3:$K$102,"Captura incompleta")+IF(G89="Cerrada",COUNTIFS(Pertenencias!$A$3:$A$102,A89,Pertenencias!$K$3:$K$102,"Pendiente de entrega"),0),0))</f>
        <v/>
      </c>
      <c r="K89" s="14">
        <f>IF(A89="","",IF(G89="Cancelada","Cancelada",IF(AND(H89&lt;&gt;"",B89&lt;&gt;"",H89&lt;B89),"Fecha incoherente",IF(AND(G89="Cerrada",H89=""),"Falta fecha de entrega",IF(I89&gt;Parámetros!$B$3,"Revisar plazo",IF(J89&gt;0,"Revisar pertenencias","Sin alerta"))))))</f>
        <v/>
      </c>
    </row>
    <row r="90">
      <c r="A90" s="11" t="n"/>
      <c r="B90" s="28" t="n"/>
      <c r="C90" s="11" t="n"/>
      <c r="D90" s="11" t="n"/>
      <c r="E90" s="11" t="n"/>
      <c r="F90" s="13" t="n"/>
      <c r="G90" s="13" t="n"/>
      <c r="H90" s="28" t="n"/>
      <c r="I90" s="8">
        <f>IF(OR(A90="",B90=""),"",IFERROR(IF(H90="",TODAY()-B90,H90-B90),""))</f>
        <v/>
      </c>
      <c r="J90" s="8">
        <f>IF(A90="","",IFERROR(COUNTIFS(Pertenencias!$A$3:$A$102,A90,Pertenencias!$K$3:$K$102,"Faltante")+COUNTIFS(Pertenencias!$A$3:$A$102,A90,Pertenencias!$K$3:$K$102,"Cantidad adicional")+COUNTIFS(Pertenencias!$A$3:$A$102,A90,Pertenencias!$K$3:$K$102,"Cambio de estado")+COUNTIFS(Pertenencias!$A$3:$A$102,A90,Pertenencias!$K$3:$K$102,"Captura incompleta")+IF(G90="Cerrada",COUNTIFS(Pertenencias!$A$3:$A$102,A90,Pertenencias!$K$3:$K$102,"Pendiente de entrega"),0),0))</f>
        <v/>
      </c>
      <c r="K90" s="15">
        <f>IF(A90="","",IF(G90="Cancelada","Cancelada",IF(AND(H90&lt;&gt;"",B90&lt;&gt;"",H90&lt;B90),"Fecha incoherente",IF(AND(G90="Cerrada",H90=""),"Falta fecha de entrega",IF(I90&gt;Parámetros!$B$3,"Revisar plazo",IF(J90&gt;0,"Revisar pertenencias","Sin alerta"))))))</f>
        <v/>
      </c>
    </row>
    <row r="91">
      <c r="A91" s="11" t="n"/>
      <c r="B91" s="28" t="n"/>
      <c r="C91" s="11" t="n"/>
      <c r="D91" s="11" t="n"/>
      <c r="E91" s="11" t="n"/>
      <c r="F91" s="13" t="n"/>
      <c r="G91" s="13" t="n"/>
      <c r="H91" s="28" t="n"/>
      <c r="I91" s="6">
        <f>IF(OR(A91="",B91=""),"",IFERROR(IF(H91="",TODAY()-B91,H91-B91),""))</f>
        <v/>
      </c>
      <c r="J91" s="6">
        <f>IF(A91="","",IFERROR(COUNTIFS(Pertenencias!$A$3:$A$102,A91,Pertenencias!$K$3:$K$102,"Faltante")+COUNTIFS(Pertenencias!$A$3:$A$102,A91,Pertenencias!$K$3:$K$102,"Cantidad adicional")+COUNTIFS(Pertenencias!$A$3:$A$102,A91,Pertenencias!$K$3:$K$102,"Cambio de estado")+COUNTIFS(Pertenencias!$A$3:$A$102,A91,Pertenencias!$K$3:$K$102,"Captura incompleta")+IF(G91="Cerrada",COUNTIFS(Pertenencias!$A$3:$A$102,A91,Pertenencias!$K$3:$K$102,"Pendiente de entrega"),0),0))</f>
        <v/>
      </c>
      <c r="K91" s="14">
        <f>IF(A91="","",IF(G91="Cancelada","Cancelada",IF(AND(H91&lt;&gt;"",B91&lt;&gt;"",H91&lt;B91),"Fecha incoherente",IF(AND(G91="Cerrada",H91=""),"Falta fecha de entrega",IF(I91&gt;Parámetros!$B$3,"Revisar plazo",IF(J91&gt;0,"Revisar pertenencias","Sin alerta"))))))</f>
        <v/>
      </c>
    </row>
    <row r="92">
      <c r="A92" s="11" t="n"/>
      <c r="B92" s="28" t="n"/>
      <c r="C92" s="11" t="n"/>
      <c r="D92" s="11" t="n"/>
      <c r="E92" s="11" t="n"/>
      <c r="F92" s="13" t="n"/>
      <c r="G92" s="13" t="n"/>
      <c r="H92" s="28" t="n"/>
      <c r="I92" s="8">
        <f>IF(OR(A92="",B92=""),"",IFERROR(IF(H92="",TODAY()-B92,H92-B92),""))</f>
        <v/>
      </c>
      <c r="J92" s="8">
        <f>IF(A92="","",IFERROR(COUNTIFS(Pertenencias!$A$3:$A$102,A92,Pertenencias!$K$3:$K$102,"Faltante")+COUNTIFS(Pertenencias!$A$3:$A$102,A92,Pertenencias!$K$3:$K$102,"Cantidad adicional")+COUNTIFS(Pertenencias!$A$3:$A$102,A92,Pertenencias!$K$3:$K$102,"Cambio de estado")+COUNTIFS(Pertenencias!$A$3:$A$102,A92,Pertenencias!$K$3:$K$102,"Captura incompleta")+IF(G92="Cerrada",COUNTIFS(Pertenencias!$A$3:$A$102,A92,Pertenencias!$K$3:$K$102,"Pendiente de entrega"),0),0))</f>
        <v/>
      </c>
      <c r="K92" s="15">
        <f>IF(A92="","",IF(G92="Cancelada","Cancelada",IF(AND(H92&lt;&gt;"",B92&lt;&gt;"",H92&lt;B92),"Fecha incoherente",IF(AND(G92="Cerrada",H92=""),"Falta fecha de entrega",IF(I92&gt;Parámetros!$B$3,"Revisar plazo",IF(J92&gt;0,"Revisar pertenencias","Sin alerta"))))))</f>
        <v/>
      </c>
    </row>
    <row r="93">
      <c r="A93" s="11" t="n"/>
      <c r="B93" s="28" t="n"/>
      <c r="C93" s="11" t="n"/>
      <c r="D93" s="11" t="n"/>
      <c r="E93" s="11" t="n"/>
      <c r="F93" s="13" t="n"/>
      <c r="G93" s="13" t="n"/>
      <c r="H93" s="28" t="n"/>
      <c r="I93" s="6">
        <f>IF(OR(A93="",B93=""),"",IFERROR(IF(H93="",TODAY()-B93,H93-B93),""))</f>
        <v/>
      </c>
      <c r="J93" s="6">
        <f>IF(A93="","",IFERROR(COUNTIFS(Pertenencias!$A$3:$A$102,A93,Pertenencias!$K$3:$K$102,"Faltante")+COUNTIFS(Pertenencias!$A$3:$A$102,A93,Pertenencias!$K$3:$K$102,"Cantidad adicional")+COUNTIFS(Pertenencias!$A$3:$A$102,A93,Pertenencias!$K$3:$K$102,"Cambio de estado")+COUNTIFS(Pertenencias!$A$3:$A$102,A93,Pertenencias!$K$3:$K$102,"Captura incompleta")+IF(G93="Cerrada",COUNTIFS(Pertenencias!$A$3:$A$102,A93,Pertenencias!$K$3:$K$102,"Pendiente de entrega"),0),0))</f>
        <v/>
      </c>
      <c r="K93" s="14">
        <f>IF(A93="","",IF(G93="Cancelada","Cancelada",IF(AND(H93&lt;&gt;"",B93&lt;&gt;"",H93&lt;B93),"Fecha incoherente",IF(AND(G93="Cerrada",H93=""),"Falta fecha de entrega",IF(I93&gt;Parámetros!$B$3,"Revisar plazo",IF(J93&gt;0,"Revisar pertenencias","Sin alerta"))))))</f>
        <v/>
      </c>
    </row>
    <row r="94">
      <c r="A94" s="11" t="n"/>
      <c r="B94" s="28" t="n"/>
      <c r="C94" s="11" t="n"/>
      <c r="D94" s="11" t="n"/>
      <c r="E94" s="11" t="n"/>
      <c r="F94" s="13" t="n"/>
      <c r="G94" s="13" t="n"/>
      <c r="H94" s="28" t="n"/>
      <c r="I94" s="8">
        <f>IF(OR(A94="",B94=""),"",IFERROR(IF(H94="",TODAY()-B94,H94-B94),""))</f>
        <v/>
      </c>
      <c r="J94" s="8">
        <f>IF(A94="","",IFERROR(COUNTIFS(Pertenencias!$A$3:$A$102,A94,Pertenencias!$K$3:$K$102,"Faltante")+COUNTIFS(Pertenencias!$A$3:$A$102,A94,Pertenencias!$K$3:$K$102,"Cantidad adicional")+COUNTIFS(Pertenencias!$A$3:$A$102,A94,Pertenencias!$K$3:$K$102,"Cambio de estado")+COUNTIFS(Pertenencias!$A$3:$A$102,A94,Pertenencias!$K$3:$K$102,"Captura incompleta")+IF(G94="Cerrada",COUNTIFS(Pertenencias!$A$3:$A$102,A94,Pertenencias!$K$3:$K$102,"Pendiente de entrega"),0),0))</f>
        <v/>
      </c>
      <c r="K94" s="15">
        <f>IF(A94="","",IF(G94="Cancelada","Cancelada",IF(AND(H94&lt;&gt;"",B94&lt;&gt;"",H94&lt;B94),"Fecha incoherente",IF(AND(G94="Cerrada",H94=""),"Falta fecha de entrega",IF(I94&gt;Parámetros!$B$3,"Revisar plazo",IF(J94&gt;0,"Revisar pertenencias","Sin alerta"))))))</f>
        <v/>
      </c>
    </row>
    <row r="95">
      <c r="A95" s="11" t="n"/>
      <c r="B95" s="28" t="n"/>
      <c r="C95" s="11" t="n"/>
      <c r="D95" s="11" t="n"/>
      <c r="E95" s="11" t="n"/>
      <c r="F95" s="13" t="n"/>
      <c r="G95" s="13" t="n"/>
      <c r="H95" s="28" t="n"/>
      <c r="I95" s="6">
        <f>IF(OR(A95="",B95=""),"",IFERROR(IF(H95="",TODAY()-B95,H95-B95),""))</f>
        <v/>
      </c>
      <c r="J95" s="6">
        <f>IF(A95="","",IFERROR(COUNTIFS(Pertenencias!$A$3:$A$102,A95,Pertenencias!$K$3:$K$102,"Faltante")+COUNTIFS(Pertenencias!$A$3:$A$102,A95,Pertenencias!$K$3:$K$102,"Cantidad adicional")+COUNTIFS(Pertenencias!$A$3:$A$102,A95,Pertenencias!$K$3:$K$102,"Cambio de estado")+COUNTIFS(Pertenencias!$A$3:$A$102,A95,Pertenencias!$K$3:$K$102,"Captura incompleta")+IF(G95="Cerrada",COUNTIFS(Pertenencias!$A$3:$A$102,A95,Pertenencias!$K$3:$K$102,"Pendiente de entrega"),0),0))</f>
        <v/>
      </c>
      <c r="K95" s="14">
        <f>IF(A95="","",IF(G95="Cancelada","Cancelada",IF(AND(H95&lt;&gt;"",B95&lt;&gt;"",H95&lt;B95),"Fecha incoherente",IF(AND(G95="Cerrada",H95=""),"Falta fecha de entrega",IF(I95&gt;Parámetros!$B$3,"Revisar plazo",IF(J95&gt;0,"Revisar pertenencias","Sin alerta"))))))</f>
        <v/>
      </c>
    </row>
    <row r="96">
      <c r="A96" s="11" t="n"/>
      <c r="B96" s="28" t="n"/>
      <c r="C96" s="11" t="n"/>
      <c r="D96" s="11" t="n"/>
      <c r="E96" s="11" t="n"/>
      <c r="F96" s="13" t="n"/>
      <c r="G96" s="13" t="n"/>
      <c r="H96" s="28" t="n"/>
      <c r="I96" s="8">
        <f>IF(OR(A96="",B96=""),"",IFERROR(IF(H96="",TODAY()-B96,H96-B96),""))</f>
        <v/>
      </c>
      <c r="J96" s="8">
        <f>IF(A96="","",IFERROR(COUNTIFS(Pertenencias!$A$3:$A$102,A96,Pertenencias!$K$3:$K$102,"Faltante")+COUNTIFS(Pertenencias!$A$3:$A$102,A96,Pertenencias!$K$3:$K$102,"Cantidad adicional")+COUNTIFS(Pertenencias!$A$3:$A$102,A96,Pertenencias!$K$3:$K$102,"Cambio de estado")+COUNTIFS(Pertenencias!$A$3:$A$102,A96,Pertenencias!$K$3:$K$102,"Captura incompleta")+IF(G96="Cerrada",COUNTIFS(Pertenencias!$A$3:$A$102,A96,Pertenencias!$K$3:$K$102,"Pendiente de entrega"),0),0))</f>
        <v/>
      </c>
      <c r="K96" s="15">
        <f>IF(A96="","",IF(G96="Cancelada","Cancelada",IF(AND(H96&lt;&gt;"",B96&lt;&gt;"",H96&lt;B96),"Fecha incoherente",IF(AND(G96="Cerrada",H96=""),"Falta fecha de entrega",IF(I96&gt;Parámetros!$B$3,"Revisar plazo",IF(J96&gt;0,"Revisar pertenencias","Sin alerta"))))))</f>
        <v/>
      </c>
    </row>
    <row r="97">
      <c r="A97" s="11" t="n"/>
      <c r="B97" s="28" t="n"/>
      <c r="C97" s="11" t="n"/>
      <c r="D97" s="11" t="n"/>
      <c r="E97" s="11" t="n"/>
      <c r="F97" s="13" t="n"/>
      <c r="G97" s="13" t="n"/>
      <c r="H97" s="28" t="n"/>
      <c r="I97" s="6">
        <f>IF(OR(A97="",B97=""),"",IFERROR(IF(H97="",TODAY()-B97,H97-B97),""))</f>
        <v/>
      </c>
      <c r="J97" s="6">
        <f>IF(A97="","",IFERROR(COUNTIFS(Pertenencias!$A$3:$A$102,A97,Pertenencias!$K$3:$K$102,"Faltante")+COUNTIFS(Pertenencias!$A$3:$A$102,A97,Pertenencias!$K$3:$K$102,"Cantidad adicional")+COUNTIFS(Pertenencias!$A$3:$A$102,A97,Pertenencias!$K$3:$K$102,"Cambio de estado")+COUNTIFS(Pertenencias!$A$3:$A$102,A97,Pertenencias!$K$3:$K$102,"Captura incompleta")+IF(G97="Cerrada",COUNTIFS(Pertenencias!$A$3:$A$102,A97,Pertenencias!$K$3:$K$102,"Pendiente de entrega"),0),0))</f>
        <v/>
      </c>
      <c r="K97" s="14">
        <f>IF(A97="","",IF(G97="Cancelada","Cancelada",IF(AND(H97&lt;&gt;"",B97&lt;&gt;"",H97&lt;B97),"Fecha incoherente",IF(AND(G97="Cerrada",H97=""),"Falta fecha de entrega",IF(I97&gt;Parámetros!$B$3,"Revisar plazo",IF(J97&gt;0,"Revisar pertenencias","Sin alerta"))))))</f>
        <v/>
      </c>
    </row>
    <row r="98">
      <c r="A98" s="11" t="n"/>
      <c r="B98" s="28" t="n"/>
      <c r="C98" s="11" t="n"/>
      <c r="D98" s="11" t="n"/>
      <c r="E98" s="11" t="n"/>
      <c r="F98" s="13" t="n"/>
      <c r="G98" s="13" t="n"/>
      <c r="H98" s="28" t="n"/>
      <c r="I98" s="8">
        <f>IF(OR(A98="",B98=""),"",IFERROR(IF(H98="",TODAY()-B98,H98-B98),""))</f>
        <v/>
      </c>
      <c r="J98" s="8">
        <f>IF(A98="","",IFERROR(COUNTIFS(Pertenencias!$A$3:$A$102,A98,Pertenencias!$K$3:$K$102,"Faltante")+COUNTIFS(Pertenencias!$A$3:$A$102,A98,Pertenencias!$K$3:$K$102,"Cantidad adicional")+COUNTIFS(Pertenencias!$A$3:$A$102,A98,Pertenencias!$K$3:$K$102,"Cambio de estado")+COUNTIFS(Pertenencias!$A$3:$A$102,A98,Pertenencias!$K$3:$K$102,"Captura incompleta")+IF(G98="Cerrada",COUNTIFS(Pertenencias!$A$3:$A$102,A98,Pertenencias!$K$3:$K$102,"Pendiente de entrega"),0),0))</f>
        <v/>
      </c>
      <c r="K98" s="15">
        <f>IF(A98="","",IF(G98="Cancelada","Cancelada",IF(AND(H98&lt;&gt;"",B98&lt;&gt;"",H98&lt;B98),"Fecha incoherente",IF(AND(G98="Cerrada",H98=""),"Falta fecha de entrega",IF(I98&gt;Parámetros!$B$3,"Revisar plazo",IF(J98&gt;0,"Revisar pertenencias","Sin alerta"))))))</f>
        <v/>
      </c>
    </row>
    <row r="99">
      <c r="A99" s="11" t="n"/>
      <c r="B99" s="28" t="n"/>
      <c r="C99" s="11" t="n"/>
      <c r="D99" s="11" t="n"/>
      <c r="E99" s="11" t="n"/>
      <c r="F99" s="13" t="n"/>
      <c r="G99" s="13" t="n"/>
      <c r="H99" s="28" t="n"/>
      <c r="I99" s="6">
        <f>IF(OR(A99="",B99=""),"",IFERROR(IF(H99="",TODAY()-B99,H99-B99),""))</f>
        <v/>
      </c>
      <c r="J99" s="6">
        <f>IF(A99="","",IFERROR(COUNTIFS(Pertenencias!$A$3:$A$102,A99,Pertenencias!$K$3:$K$102,"Faltante")+COUNTIFS(Pertenencias!$A$3:$A$102,A99,Pertenencias!$K$3:$K$102,"Cantidad adicional")+COUNTIFS(Pertenencias!$A$3:$A$102,A99,Pertenencias!$K$3:$K$102,"Cambio de estado")+COUNTIFS(Pertenencias!$A$3:$A$102,A99,Pertenencias!$K$3:$K$102,"Captura incompleta")+IF(G99="Cerrada",COUNTIFS(Pertenencias!$A$3:$A$102,A99,Pertenencias!$K$3:$K$102,"Pendiente de entrega"),0),0))</f>
        <v/>
      </c>
      <c r="K99" s="14">
        <f>IF(A99="","",IF(G99="Cancelada","Cancelada",IF(AND(H99&lt;&gt;"",B99&lt;&gt;"",H99&lt;B99),"Fecha incoherente",IF(AND(G99="Cerrada",H99=""),"Falta fecha de entrega",IF(I99&gt;Parámetros!$B$3,"Revisar plazo",IF(J99&gt;0,"Revisar pertenencias","Sin alerta"))))))</f>
        <v/>
      </c>
    </row>
    <row r="100">
      <c r="A100" s="11" t="n"/>
      <c r="B100" s="28" t="n"/>
      <c r="C100" s="11" t="n"/>
      <c r="D100" s="11" t="n"/>
      <c r="E100" s="11" t="n"/>
      <c r="F100" s="13" t="n"/>
      <c r="G100" s="13" t="n"/>
      <c r="H100" s="28" t="n"/>
      <c r="I100" s="8">
        <f>IF(OR(A100="",B100=""),"",IFERROR(IF(H100="",TODAY()-B100,H100-B100),""))</f>
        <v/>
      </c>
      <c r="J100" s="8">
        <f>IF(A100="","",IFERROR(COUNTIFS(Pertenencias!$A$3:$A$102,A100,Pertenencias!$K$3:$K$102,"Faltante")+COUNTIFS(Pertenencias!$A$3:$A$102,A100,Pertenencias!$K$3:$K$102,"Cantidad adicional")+COUNTIFS(Pertenencias!$A$3:$A$102,A100,Pertenencias!$K$3:$K$102,"Cambio de estado")+COUNTIFS(Pertenencias!$A$3:$A$102,A100,Pertenencias!$K$3:$K$102,"Captura incompleta")+IF(G100="Cerrada",COUNTIFS(Pertenencias!$A$3:$A$102,A100,Pertenencias!$K$3:$K$102,"Pendiente de entrega"),0),0))</f>
        <v/>
      </c>
      <c r="K100" s="15">
        <f>IF(A100="","",IF(G100="Cancelada","Cancelada",IF(AND(H100&lt;&gt;"",B100&lt;&gt;"",H100&lt;B100),"Fecha incoherente",IF(AND(G100="Cerrada",H100=""),"Falta fecha de entrega",IF(I100&gt;Parámetros!$B$3,"Revisar plazo",IF(J100&gt;0,"Revisar pertenencias","Sin alerta"))))))</f>
        <v/>
      </c>
    </row>
    <row r="101">
      <c r="A101" s="11" t="n"/>
      <c r="B101" s="28" t="n"/>
      <c r="C101" s="11" t="n"/>
      <c r="D101" s="11" t="n"/>
      <c r="E101" s="11" t="n"/>
      <c r="F101" s="13" t="n"/>
      <c r="G101" s="13" t="n"/>
      <c r="H101" s="28" t="n"/>
      <c r="I101" s="6">
        <f>IF(OR(A101="",B101=""),"",IFERROR(IF(H101="",TODAY()-B101,H101-B101),""))</f>
        <v/>
      </c>
      <c r="J101" s="6">
        <f>IF(A101="","",IFERROR(COUNTIFS(Pertenencias!$A$3:$A$102,A101,Pertenencias!$K$3:$K$102,"Faltante")+COUNTIFS(Pertenencias!$A$3:$A$102,A101,Pertenencias!$K$3:$K$102,"Cantidad adicional")+COUNTIFS(Pertenencias!$A$3:$A$102,A101,Pertenencias!$K$3:$K$102,"Cambio de estado")+COUNTIFS(Pertenencias!$A$3:$A$102,A101,Pertenencias!$K$3:$K$102,"Captura incompleta")+IF(G101="Cerrada",COUNTIFS(Pertenencias!$A$3:$A$102,A101,Pertenencias!$K$3:$K$102,"Pendiente de entrega"),0),0))</f>
        <v/>
      </c>
      <c r="K101" s="14">
        <f>IF(A101="","",IF(G101="Cancelada","Cancelada",IF(AND(H101&lt;&gt;"",B101&lt;&gt;"",H101&lt;B101),"Fecha incoherente",IF(AND(G101="Cerrada",H101=""),"Falta fecha de entrega",IF(I101&gt;Parámetros!$B$3,"Revisar plazo",IF(J101&gt;0,"Revisar pertenencias","Sin alerta"))))))</f>
        <v/>
      </c>
    </row>
    <row r="102">
      <c r="A102" s="11" t="n"/>
      <c r="B102" s="28" t="n"/>
      <c r="C102" s="11" t="n"/>
      <c r="D102" s="11" t="n"/>
      <c r="E102" s="11" t="n"/>
      <c r="F102" s="13" t="n"/>
      <c r="G102" s="13" t="n"/>
      <c r="H102" s="28" t="n"/>
      <c r="I102" s="8">
        <f>IF(OR(A102="",B102=""),"",IFERROR(IF(H102="",TODAY()-B102,H102-B102),""))</f>
        <v/>
      </c>
      <c r="J102" s="8">
        <f>IF(A102="","",IFERROR(COUNTIFS(Pertenencias!$A$3:$A$102,A102,Pertenencias!$K$3:$K$102,"Faltante")+COUNTIFS(Pertenencias!$A$3:$A$102,A102,Pertenencias!$K$3:$K$102,"Cantidad adicional")+COUNTIFS(Pertenencias!$A$3:$A$102,A102,Pertenencias!$K$3:$K$102,"Cambio de estado")+COUNTIFS(Pertenencias!$A$3:$A$102,A102,Pertenencias!$K$3:$K$102,"Captura incompleta")+IF(G102="Cerrada",COUNTIFS(Pertenencias!$A$3:$A$102,A102,Pertenencias!$K$3:$K$102,"Pendiente de entrega"),0),0))</f>
        <v/>
      </c>
      <c r="K102" s="15">
        <f>IF(A102="","",IF(G102="Cancelada","Cancelada",IF(AND(H102&lt;&gt;"",B102&lt;&gt;"",H102&lt;B102),"Fecha incoherente",IF(AND(G102="Cerrada",H102=""),"Falta fecha de entrega",IF(I102&gt;Parámetros!$B$3,"Revisar plazo",IF(J102&gt;0,"Revisar pertenencias","Sin alerta"))))))</f>
        <v/>
      </c>
    </row>
  </sheetData>
  <autoFilter ref="A2:K102"/>
  <mergeCells count="1">
    <mergeCell ref="A1:K1"/>
  </mergeCells>
  <conditionalFormatting sqref="K3:K102">
    <cfRule type="expression" priority="1" dxfId="0">
      <formula>AND($A3&lt;&gt;"",OR($K3="Revisar plazo",$K3="Revisar pertenencias",$K3="Falta fecha de entrega",$K3="Fecha incoherente"))</formula>
    </cfRule>
    <cfRule type="expression" priority="2" dxfId="1">
      <formula>AND($A3&lt;&gt;"",$K3="Sin alerta")</formula>
    </cfRule>
  </conditionalFormatting>
  <conditionalFormatting sqref="H3:H102">
    <cfRule type="expression" priority="3" dxfId="0">
      <formula>AND($H3&lt;&gt;"",$B3&lt;&gt;"",$H3&lt;$B3)</formula>
    </cfRule>
  </conditionalFormatting>
  <dataValidations count="5">
    <dataValidation sqref="A3:A102" showDropDown="0" showInputMessage="0" showErrorMessage="0" allowBlank="0" errorTitle="Folio duplicado" error="El folio debe estar vacío o ser único dentro de esta hoja." promptTitle="Folio de recepción" prompt="Capture un folio ficticio único." type="custom" errorStyle="stop">
      <formula1>=OR(A3="",IFERROR(COUNTIF($A$3:$A$102,A3),0)=1)</formula1>
    </dataValidation>
    <dataValidation sqref="B3:B102" showDropDown="0" showInputMessage="0" showErrorMessage="0" allowBlank="0" errorTitle="Fecha no válida" error="Revise que la fecha esté dentro del periodo permitido en Parámetros." type="custom" errorStyle="stop">
      <formula1>=OR(B3="",AND(ISNUMBER(B3),B3&gt;=INDIRECT("'Parámetros'!$B$5"),B3&lt;=INDIRECT("'Parámetros'!$B$6")))</formula1>
    </dataValidation>
    <dataValidation sqref="F3:F102" showDropDown="0" showInputMessage="0" showErrorMessage="0" allowBlank="0" errorTitle="Responsable no válido" error="Seleccione un responsable de la lista editable." type="list" errorStyle="stop">
      <formula1>=INDIRECT("'Parámetros'!$D$3:$D$6")</formula1>
    </dataValidation>
    <dataValidation sqref="G3:G102" showDropDown="0" showInputMessage="0" showErrorMessage="0" allowBlank="0" errorTitle="Estado no válido" error="Seleccione un estado de recepción de la lista." type="list" errorStyle="stop">
      <formula1>=INDIRECT("'Parámetros'!$F$3:$F$6")</formula1>
    </dataValidation>
    <dataValidation sqref="H3:H102" showDropDown="0" showInputMessage="0" showErrorMessage="0" allowBlank="0" errorTitle="Fecha de entrega no válida" error="La entrega debe ser igual o posterior a la recepción y estar dentro del periodo permitido." type="custom" errorStyle="stop">
      <formula1>=OR(H3="",AND(ISNUMBER(H3),ISNUMBER(B3),H3&gt;=B3,H3&gt;=INDIRECT("'Parámetros'!$B$5"),H3&lt;=INDIRECT("'Parámetros'!$B$6")))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31" customWidth="1" min="3" max="3"/>
    <col width="15" customWidth="1" min="4" max="4"/>
    <col width="13" customWidth="1" min="5" max="5"/>
    <col width="19" customWidth="1" min="6" max="6"/>
    <col width="14" customWidth="1" min="7" max="7"/>
    <col width="19" customWidth="1" min="8" max="8"/>
    <col width="13" customWidth="1" min="9" max="9"/>
    <col width="19" customWidth="1" min="10" max="10"/>
    <col width="23" customWidth="1" min="11" max="11"/>
    <col width="43" customWidth="1" min="12" max="12"/>
    <col width="31" customWidth="1" min="13" max="13"/>
    <col width="18" customWidth="1" min="14" max="14"/>
  </cols>
  <sheetData>
    <row r="1" ht="28" customHeight="1">
      <c r="A1" s="1" t="inlineStr">
        <is>
          <t>Checklist de pertenencias por recepción</t>
        </is>
      </c>
    </row>
    <row r="2" ht="34" customHeight="1">
      <c r="A2" s="3" t="inlineStr">
        <is>
          <t>Folio ficticio</t>
        </is>
      </c>
      <c r="B2" s="3" t="inlineStr">
        <is>
          <t>Categoría</t>
        </is>
      </c>
      <c r="C2" s="3" t="inlineStr">
        <is>
          <t>Pertenencia</t>
        </is>
      </c>
      <c r="D2" s="3" t="inlineStr">
        <is>
          <t>Cant. recepción</t>
        </is>
      </c>
      <c r="E2" s="3" t="inlineStr">
        <is>
          <t>Unidad</t>
        </is>
      </c>
      <c r="F2" s="3" t="inlineStr">
        <is>
          <t>Estado al recibir</t>
        </is>
      </c>
      <c r="G2" s="3" t="inlineStr">
        <is>
          <t>Cant. entrega</t>
        </is>
      </c>
      <c r="H2" s="3" t="inlineStr">
        <is>
          <t>Estado al entregar</t>
        </is>
      </c>
      <c r="I2" s="3" t="inlineStr">
        <is>
          <t>Diferencia</t>
        </is>
      </c>
      <c r="J2" s="3" t="inlineStr">
        <is>
          <t>Comparación estado</t>
        </is>
      </c>
      <c r="K2" s="3" t="inlineStr">
        <is>
          <t>Resultado</t>
        </is>
      </c>
      <c r="L2" s="3" t="inlineStr">
        <is>
          <t>Observaciones</t>
        </is>
      </c>
      <c r="M2" s="3" t="inlineStr">
        <is>
          <t>Responsable ficticio</t>
        </is>
      </c>
      <c r="N2" s="3" t="inlineStr">
        <is>
          <t>Fecha verificación</t>
        </is>
      </c>
    </row>
    <row r="3">
      <c r="A3" s="11" t="inlineStr">
        <is>
          <t>FOL-FICT-26001</t>
        </is>
      </c>
      <c r="B3" s="13" t="inlineStr">
        <is>
          <t>Llaves</t>
        </is>
      </c>
      <c r="C3" s="11" t="inlineStr">
        <is>
          <t>Llave principal ficticia</t>
        </is>
      </c>
      <c r="D3" s="16" t="n">
        <v>2</v>
      </c>
      <c r="E3" s="13" t="inlineStr">
        <is>
          <t>pieza</t>
        </is>
      </c>
      <c r="F3" s="13" t="inlineStr">
        <is>
          <t>Bueno</t>
        </is>
      </c>
      <c r="G3" s="16" t="n">
        <v>2</v>
      </c>
      <c r="H3" s="13" t="inlineStr">
        <is>
          <t>Bueno</t>
        </is>
      </c>
      <c r="I3" s="6">
        <f>IF(OR(A3="",C3="",D3="",G3=""),"",IFERROR(D3-G3,""))</f>
        <v/>
      </c>
      <c r="J3" s="14">
        <f>IF(OR(F3="",H3=""),"",IF(F3=H3,"Coincide","Cambió"))</f>
        <v/>
      </c>
      <c r="K3" s="14">
        <f>IF(OR(A3="",C3=""),"",IF(OR(D3="",F3=""),"Captura incompleta",IF(IFERROR(COUNTIF(Recepciones!$A$3:$A$102,A3),0)=0,"Folio no encontrado",IF(OR(G3="",H3=""),"Pendiente de entrega",IF(I3&gt;0,"Faltante",IF(I3&lt;0,"Cantidad adicional",IF(J3="Cambió","Cambio de estado","Conforme")))))))</f>
        <v/>
      </c>
      <c r="L3" s="11" t="inlineStr">
        <is>
          <t>Dos llaves identificadas con etiqueta ficticia.</t>
        </is>
      </c>
      <c r="M3" s="13" t="inlineStr">
        <is>
          <t>Persona Ejemplo A (ficticia)</t>
        </is>
      </c>
      <c r="N3" s="28" t="n">
        <v>46262</v>
      </c>
    </row>
    <row r="4">
      <c r="A4" s="11" t="inlineStr">
        <is>
          <t>FOL-FICT-26002</t>
        </is>
      </c>
      <c r="B4" s="13" t="inlineStr">
        <is>
          <t>Documentos</t>
        </is>
      </c>
      <c r="C4" s="11" t="inlineStr">
        <is>
          <t>Documentos de demostración</t>
        </is>
      </c>
      <c r="D4" s="16" t="n">
        <v>2</v>
      </c>
      <c r="E4" s="13" t="inlineStr">
        <is>
          <t>documento</t>
        </is>
      </c>
      <c r="F4" s="13" t="inlineStr">
        <is>
          <t>Bueno</t>
        </is>
      </c>
      <c r="G4" s="16" t="n">
        <v>1</v>
      </c>
      <c r="H4" s="13" t="inlineStr">
        <is>
          <t>Bueno</t>
        </is>
      </c>
      <c r="I4" s="8">
        <f>IF(OR(A4="",C4="",D4="",G4=""),"",IFERROR(D4-G4,""))</f>
        <v/>
      </c>
      <c r="J4" s="15">
        <f>IF(OR(F4="",H4=""),"",IF(F4=H4,"Coincide","Cambió"))</f>
        <v/>
      </c>
      <c r="K4" s="15">
        <f>IF(OR(A4="",C4=""),"",IF(OR(D4="",F4=""),"Captura incompleta",IF(IFERROR(COUNTIF(Recepciones!$A$3:$A$102,A4),0)=0,"Folio no encontrado",IF(OR(G4="",H4=""),"Pendiente de entrega",IF(I4&gt;0,"Faltante",IF(I4&lt;0,"Cantidad adicional",IF(J4="Cambió","Cambio de estado","Conforme")))))))</f>
        <v/>
      </c>
      <c r="L4" s="11" t="inlineStr">
        <is>
          <t>Revisar una unidad no entregada.</t>
        </is>
      </c>
      <c r="M4" s="13" t="inlineStr">
        <is>
          <t>Persona Ejemplo B (ficticia)</t>
        </is>
      </c>
      <c r="N4" s="28" t="n">
        <v>46266</v>
      </c>
    </row>
    <row r="5">
      <c r="A5" s="11" t="inlineStr">
        <is>
          <t>FOL-FICT-26003</t>
        </is>
      </c>
      <c r="B5" s="13" t="inlineStr">
        <is>
          <t>Herramientas</t>
        </is>
      </c>
      <c r="C5" s="11" t="inlineStr">
        <is>
          <t>Gato mecánico ficticio</t>
        </is>
      </c>
      <c r="D5" s="16" t="n">
        <v>1</v>
      </c>
      <c r="E5" s="13" t="inlineStr">
        <is>
          <t>pieza</t>
        </is>
      </c>
      <c r="F5" s="13" t="inlineStr">
        <is>
          <t>Bueno</t>
        </is>
      </c>
      <c r="G5" s="16" t="n">
        <v>1</v>
      </c>
      <c r="H5" s="13" t="inlineStr">
        <is>
          <t>Dañado</t>
        </is>
      </c>
      <c r="I5" s="6">
        <f>IF(OR(A5="",C5="",D5="",G5=""),"",IFERROR(D5-G5,""))</f>
        <v/>
      </c>
      <c r="J5" s="14">
        <f>IF(OR(F5="",H5=""),"",IF(F5=H5,"Coincide","Cambió"))</f>
        <v/>
      </c>
      <c r="K5" s="14">
        <f>IF(OR(A5="",C5=""),"",IF(OR(D5="",F5=""),"Captura incompleta",IF(IFERROR(COUNTIF(Recepciones!$A$3:$A$102,A5),0)=0,"Folio no encontrado",IF(OR(G5="",H5=""),"Pendiente de entrega",IF(I5&gt;0,"Faltante",IF(I5&lt;0,"Cantidad adicional",IF(J5="Cambió","Cambio de estado","Conforme")))))))</f>
        <v/>
      </c>
      <c r="L5" s="11" t="inlineStr">
        <is>
          <t>El estado capturado al entregar cambió.</t>
        </is>
      </c>
      <c r="M5" s="13" t="inlineStr">
        <is>
          <t>Persona Ejemplo C (ficticia)</t>
        </is>
      </c>
      <c r="N5" s="28" t="n">
        <v>46269</v>
      </c>
    </row>
    <row r="6">
      <c r="A6" s="11" t="inlineStr">
        <is>
          <t>FOL-FICT-26004</t>
        </is>
      </c>
      <c r="B6" s="13" t="inlineStr">
        <is>
          <t>Electrónicos</t>
        </is>
      </c>
      <c r="C6" s="11" t="inlineStr">
        <is>
          <t>Cable auxiliar ficticio</t>
        </is>
      </c>
      <c r="D6" s="16" t="n">
        <v>1</v>
      </c>
      <c r="E6" s="13" t="inlineStr">
        <is>
          <t>pieza</t>
        </is>
      </c>
      <c r="F6" s="13" t="inlineStr">
        <is>
          <t>Con desgaste</t>
        </is>
      </c>
      <c r="G6" s="16" t="n"/>
      <c r="H6" s="13" t="n"/>
      <c r="I6" s="8">
        <f>IF(OR(A6="",C6="",D6="",G6=""),"",IFERROR(D6-G6,""))</f>
        <v/>
      </c>
      <c r="J6" s="15">
        <f>IF(OR(F6="",H6=""),"",IF(F6=H6,"Coincide","Cambió"))</f>
        <v/>
      </c>
      <c r="K6" s="15">
        <f>IF(OR(A6="",C6=""),"",IF(OR(D6="",F6=""),"Captura incompleta",IF(IFERROR(COUNTIF(Recepciones!$A$3:$A$102,A6),0)=0,"Folio no encontrado",IF(OR(G6="",H6=""),"Pendiente de entrega",IF(I6&gt;0,"Faltante",IF(I6&lt;0,"Cantidad adicional",IF(J6="Cambió","Cambio de estado","Conforme")))))))</f>
        <v/>
      </c>
      <c r="L6" s="11" t="inlineStr">
        <is>
          <t>Entrega todavía no registrada.</t>
        </is>
      </c>
      <c r="M6" s="13" t="inlineStr">
        <is>
          <t>Persona Ejemplo A (ficticia)</t>
        </is>
      </c>
      <c r="N6" s="28" t="n"/>
    </row>
    <row r="7">
      <c r="A7" s="11" t="inlineStr">
        <is>
          <t>FOL-FICT-26005</t>
        </is>
      </c>
      <c r="B7" s="13" t="inlineStr">
        <is>
          <t>Accesorios</t>
        </is>
      </c>
      <c r="C7" s="11" t="inlineStr">
        <is>
          <t>Juego de tapetes ficticio</t>
        </is>
      </c>
      <c r="D7" s="16" t="n">
        <v>4</v>
      </c>
      <c r="E7" s="13" t="inlineStr">
        <is>
          <t>pieza</t>
        </is>
      </c>
      <c r="F7" s="13" t="inlineStr">
        <is>
          <t>Bueno</t>
        </is>
      </c>
      <c r="G7" s="16" t="n"/>
      <c r="H7" s="13" t="n"/>
      <c r="I7" s="6">
        <f>IF(OR(A7="",C7="",D7="",G7=""),"",IFERROR(D7-G7,""))</f>
        <v/>
      </c>
      <c r="J7" s="14">
        <f>IF(OR(F7="",H7=""),"",IF(F7=H7,"Coincide","Cambió"))</f>
        <v/>
      </c>
      <c r="K7" s="14">
        <f>IF(OR(A7="",C7=""),"",IF(OR(D7="",F7=""),"Captura incompleta",IF(IFERROR(COUNTIF(Recepciones!$A$3:$A$102,A7),0)=0,"Folio no encontrado",IF(OR(G7="",H7=""),"Pendiente de entrega",IF(I7&gt;0,"Faltante",IF(I7&lt;0,"Cantidad adicional",IF(J7="Cambió","Cambio de estado","Conforme")))))))</f>
        <v/>
      </c>
      <c r="L7" s="11" t="inlineStr">
        <is>
          <t>Pendiente de cotejo al entregar.</t>
        </is>
      </c>
      <c r="M7" s="13" t="inlineStr">
        <is>
          <t>Persona Ejemplo D (ficticia)</t>
        </is>
      </c>
      <c r="N7" s="28" t="n"/>
    </row>
    <row r="8">
      <c r="A8" s="11" t="inlineStr">
        <is>
          <t>FOL-FICT-26006</t>
        </is>
      </c>
      <c r="B8" s="13" t="inlineStr">
        <is>
          <t>Electrónicos</t>
        </is>
      </c>
      <c r="C8" s="11" t="inlineStr">
        <is>
          <t>Control remoto ficticio</t>
        </is>
      </c>
      <c r="D8" s="16" t="n">
        <v>1</v>
      </c>
      <c r="E8" s="13" t="inlineStr">
        <is>
          <t>pieza</t>
        </is>
      </c>
      <c r="F8" s="13" t="inlineStr">
        <is>
          <t>Bueno</t>
        </is>
      </c>
      <c r="G8" s="16" t="n">
        <v>2</v>
      </c>
      <c r="H8" s="13" t="inlineStr">
        <is>
          <t>Bueno</t>
        </is>
      </c>
      <c r="I8" s="8">
        <f>IF(OR(A8="",C8="",D8="",G8=""),"",IFERROR(D8-G8,""))</f>
        <v/>
      </c>
      <c r="J8" s="15">
        <f>IF(OR(F8="",H8=""),"",IF(F8=H8,"Coincide","Cambió"))</f>
        <v/>
      </c>
      <c r="K8" s="15">
        <f>IF(OR(A8="",C8=""),"",IF(OR(D8="",F8=""),"Captura incompleta",IF(IFERROR(COUNTIF(Recepciones!$A$3:$A$102,A8),0)=0,"Folio no encontrado",IF(OR(G8="",H8=""),"Pendiente de entrega",IF(I8&gt;0,"Faltante",IF(I8&lt;0,"Cantidad adicional",IF(J8="Cambió","Cambio de estado","Conforme")))))))</f>
        <v/>
      </c>
      <c r="L8" s="11" t="inlineStr">
        <is>
          <t>Se capturó una pieza adicional al entregar.</t>
        </is>
      </c>
      <c r="M8" s="13" t="inlineStr">
        <is>
          <t>Persona Ejemplo B (ficticia)</t>
        </is>
      </c>
      <c r="N8" s="28" t="n">
        <v>46271</v>
      </c>
    </row>
    <row r="9">
      <c r="A9" s="11" t="inlineStr">
        <is>
          <t>FOL-FICT-26007</t>
        </is>
      </c>
      <c r="B9" s="13" t="inlineStr">
        <is>
          <t>Accesorios</t>
        </is>
      </c>
      <c r="C9" s="11" t="inlineStr">
        <is>
          <t>Extintor de demostración</t>
        </is>
      </c>
      <c r="D9" s="16" t="n"/>
      <c r="E9" s="13" t="inlineStr">
        <is>
          <t>pieza</t>
        </is>
      </c>
      <c r="F9" s="13" t="inlineStr">
        <is>
          <t>Bueno</t>
        </is>
      </c>
      <c r="G9" s="16" t="n"/>
      <c r="H9" s="13" t="n"/>
      <c r="I9" s="6">
        <f>IF(OR(A9="",C9="",D9="",G9=""),"",IFERROR(D9-G9,""))</f>
        <v/>
      </c>
      <c r="J9" s="14">
        <f>IF(OR(F9="",H9=""),"",IF(F9=H9,"Coincide","Cambió"))</f>
        <v/>
      </c>
      <c r="K9" s="14">
        <f>IF(OR(A9="",C9=""),"",IF(OR(D9="",F9=""),"Captura incompleta",IF(IFERROR(COUNTIF(Recepciones!$A$3:$A$102,A9),0)=0,"Folio no encontrado",IF(OR(G9="",H9=""),"Pendiente de entrega",IF(I9&gt;0,"Faltante",IF(I9&lt;0,"Cantidad adicional",IF(J9="Cambió","Cambio de estado","Conforme")))))))</f>
        <v/>
      </c>
      <c r="L9" s="11" t="inlineStr">
        <is>
          <t>Falta capturar la cantidad recibida.</t>
        </is>
      </c>
      <c r="M9" s="13" t="inlineStr">
        <is>
          <t>Persona Ejemplo C (ficticia)</t>
        </is>
      </c>
      <c r="N9" s="28" t="n"/>
    </row>
    <row r="10">
      <c r="A10" s="11" t="inlineStr">
        <is>
          <t>FOL-FICT-26008</t>
        </is>
      </c>
      <c r="B10" s="13" t="inlineStr">
        <is>
          <t>Documentos</t>
        </is>
      </c>
      <c r="C10" s="11" t="inlineStr">
        <is>
          <t>Manual ficticio del vehículo</t>
        </is>
      </c>
      <c r="D10" s="16" t="n">
        <v>1</v>
      </c>
      <c r="E10" s="13" t="inlineStr">
        <is>
          <t>documento</t>
        </is>
      </c>
      <c r="F10" s="13" t="inlineStr">
        <is>
          <t>Bueno</t>
        </is>
      </c>
      <c r="G10" s="16" t="n">
        <v>1</v>
      </c>
      <c r="H10" s="13" t="inlineStr">
        <is>
          <t>Bueno</t>
        </is>
      </c>
      <c r="I10" s="8">
        <f>IF(OR(A10="",C10="",D10="",G10=""),"",IFERROR(D10-G10,""))</f>
        <v/>
      </c>
      <c r="J10" s="15">
        <f>IF(OR(F10="",H10=""),"",IF(F10=H10,"Coincide","Cambió"))</f>
        <v/>
      </c>
      <c r="K10" s="15">
        <f>IF(OR(A10="",C10=""),"",IF(OR(D10="",F10=""),"Captura incompleta",IF(IFERROR(COUNTIF(Recepciones!$A$3:$A$102,A10),0)=0,"Folio no encontrado",IF(OR(G10="",H10=""),"Pendiente de entrega",IF(I10&gt;0,"Faltante",IF(I10&lt;0,"Cantidad adicional",IF(J10="Cambió","Cambio de estado","Conforme")))))))</f>
        <v/>
      </c>
      <c r="L10" s="11" t="inlineStr">
        <is>
          <t>Cotejo sin diferencia registrada.</t>
        </is>
      </c>
      <c r="M10" s="13" t="inlineStr">
        <is>
          <t>Persona Ejemplo D (ficticia)</t>
        </is>
      </c>
      <c r="N10" s="28" t="n">
        <v>46273</v>
      </c>
    </row>
    <row r="11">
      <c r="A11" s="11" t="inlineStr">
        <is>
          <t>FOL-FICT-26999</t>
        </is>
      </c>
      <c r="B11" s="13" t="inlineStr">
        <is>
          <t>Otros</t>
        </is>
      </c>
      <c r="C11" s="11" t="inlineStr">
        <is>
          <t>Objeto demostrativo sin folio</t>
        </is>
      </c>
      <c r="D11" s="16" t="n">
        <v>1</v>
      </c>
      <c r="E11" s="13" t="inlineStr">
        <is>
          <t>pieza</t>
        </is>
      </c>
      <c r="F11" s="13" t="inlineStr">
        <is>
          <t>Bueno</t>
        </is>
      </c>
      <c r="G11" s="16" t="n">
        <v>1</v>
      </c>
      <c r="H11" s="13" t="inlineStr">
        <is>
          <t>Bueno</t>
        </is>
      </c>
      <c r="I11" s="6">
        <f>IF(OR(A11="",C11="",D11="",G11=""),"",IFERROR(D11-G11,""))</f>
        <v/>
      </c>
      <c r="J11" s="14">
        <f>IF(OR(F11="",H11=""),"",IF(F11=H11,"Coincide","Cambió"))</f>
        <v/>
      </c>
      <c r="K11" s="14">
        <f>IF(OR(A11="",C11=""),"",IF(OR(D11="",F11=""),"Captura incompleta",IF(IFERROR(COUNTIF(Recepciones!$A$3:$A$102,A11),0)=0,"Folio no encontrado",IF(OR(G11="",H11=""),"Pendiente de entrega",IF(I11&gt;0,"Faltante",IF(I11&lt;0,"Cantidad adicional",IF(J11="Cambió","Cambio de estado","Conforme")))))))</f>
        <v/>
      </c>
      <c r="L11" s="11" t="inlineStr">
        <is>
          <t>El folio no existe en Recepciones.</t>
        </is>
      </c>
      <c r="M11" s="13" t="inlineStr">
        <is>
          <t>Persona Ejemplo A (ficticia)</t>
        </is>
      </c>
      <c r="N11" s="28" t="n">
        <v>46274</v>
      </c>
    </row>
    <row r="12">
      <c r="A12" s="11" t="inlineStr">
        <is>
          <t>FOL-FICT-26010</t>
        </is>
      </c>
      <c r="B12" s="13" t="inlineStr">
        <is>
          <t>Electrónicos</t>
        </is>
      </c>
      <c r="C12" s="11" t="inlineStr">
        <is>
          <t>Cargador ficticio</t>
        </is>
      </c>
      <c r="D12" s="16" t="n">
        <v>1</v>
      </c>
      <c r="E12" s="13" t="inlineStr">
        <is>
          <t>pieza</t>
        </is>
      </c>
      <c r="F12" s="13" t="inlineStr">
        <is>
          <t>Bueno</t>
        </is>
      </c>
      <c r="G12" s="16" t="n"/>
      <c r="H12" s="13" t="n"/>
      <c r="I12" s="8">
        <f>IF(OR(A12="",C12="",D12="",G12=""),"",IFERROR(D12-G12,""))</f>
        <v/>
      </c>
      <c r="J12" s="15">
        <f>IF(OR(F12="",H12=""),"",IF(F12=H12,"Coincide","Cambió"))</f>
        <v/>
      </c>
      <c r="K12" s="15">
        <f>IF(OR(A12="",C12=""),"",IF(OR(D12="",F12=""),"Captura incompleta",IF(IFERROR(COUNTIF(Recepciones!$A$3:$A$102,A12),0)=0,"Folio no encontrado",IF(OR(G12="",H12=""),"Pendiente de entrega",IF(I12&gt;0,"Faltante",IF(I12&lt;0,"Cantidad adicional",IF(J12="Cambió","Cambio de estado","Conforme")))))))</f>
        <v/>
      </c>
      <c r="L12" s="11" t="inlineStr">
        <is>
          <t>Pendiente de entrega.</t>
        </is>
      </c>
      <c r="M12" s="13" t="inlineStr">
        <is>
          <t>Persona Ejemplo B (ficticia)</t>
        </is>
      </c>
      <c r="N12" s="28" t="n"/>
    </row>
    <row r="13">
      <c r="A13" s="11" t="n"/>
      <c r="B13" s="13" t="n"/>
      <c r="C13" s="11" t="n"/>
      <c r="D13" s="16" t="n"/>
      <c r="E13" s="13" t="n"/>
      <c r="F13" s="13" t="n"/>
      <c r="G13" s="16" t="n"/>
      <c r="H13" s="13" t="n"/>
      <c r="I13" s="6">
        <f>IF(OR(A13="",C13="",D13="",G13=""),"",IFERROR(D13-G13,""))</f>
        <v/>
      </c>
      <c r="J13" s="14">
        <f>IF(OR(F13="",H13=""),"",IF(F13=H13,"Coincide","Cambió"))</f>
        <v/>
      </c>
      <c r="K13" s="14">
        <f>IF(OR(A13="",C13=""),"",IF(OR(D13="",F13=""),"Captura incompleta",IF(IFERROR(COUNTIF(Recepciones!$A$3:$A$102,A13),0)=0,"Folio no encontrado",IF(OR(G13="",H13=""),"Pendiente de entrega",IF(I13&gt;0,"Faltante",IF(I13&lt;0,"Cantidad adicional",IF(J13="Cambió","Cambio de estado","Conforme")))))))</f>
        <v/>
      </c>
      <c r="L13" s="11" t="n"/>
      <c r="M13" s="13" t="n"/>
      <c r="N13" s="28" t="n"/>
    </row>
    <row r="14">
      <c r="A14" s="11" t="n"/>
      <c r="B14" s="13" t="n"/>
      <c r="C14" s="11" t="n"/>
      <c r="D14" s="16" t="n"/>
      <c r="E14" s="13" t="n"/>
      <c r="F14" s="13" t="n"/>
      <c r="G14" s="16" t="n"/>
      <c r="H14" s="13" t="n"/>
      <c r="I14" s="8">
        <f>IF(OR(A14="",C14="",D14="",G14=""),"",IFERROR(D14-G14,""))</f>
        <v/>
      </c>
      <c r="J14" s="15">
        <f>IF(OR(F14="",H14=""),"",IF(F14=H14,"Coincide","Cambió"))</f>
        <v/>
      </c>
      <c r="K14" s="15">
        <f>IF(OR(A14="",C14=""),"",IF(OR(D14="",F14=""),"Captura incompleta",IF(IFERROR(COUNTIF(Recepciones!$A$3:$A$102,A14),0)=0,"Folio no encontrado",IF(OR(G14="",H14=""),"Pendiente de entrega",IF(I14&gt;0,"Faltante",IF(I14&lt;0,"Cantidad adicional",IF(J14="Cambió","Cambio de estado","Conforme")))))))</f>
        <v/>
      </c>
      <c r="L14" s="11" t="n"/>
      <c r="M14" s="13" t="n"/>
      <c r="N14" s="28" t="n"/>
    </row>
    <row r="15">
      <c r="A15" s="11" t="n"/>
      <c r="B15" s="13" t="n"/>
      <c r="C15" s="11" t="n"/>
      <c r="D15" s="16" t="n"/>
      <c r="E15" s="13" t="n"/>
      <c r="F15" s="13" t="n"/>
      <c r="G15" s="16" t="n"/>
      <c r="H15" s="13" t="n"/>
      <c r="I15" s="6">
        <f>IF(OR(A15="",C15="",D15="",G15=""),"",IFERROR(D15-G15,""))</f>
        <v/>
      </c>
      <c r="J15" s="14">
        <f>IF(OR(F15="",H15=""),"",IF(F15=H15,"Coincide","Cambió"))</f>
        <v/>
      </c>
      <c r="K15" s="14">
        <f>IF(OR(A15="",C15=""),"",IF(OR(D15="",F15=""),"Captura incompleta",IF(IFERROR(COUNTIF(Recepciones!$A$3:$A$102,A15),0)=0,"Folio no encontrado",IF(OR(G15="",H15=""),"Pendiente de entrega",IF(I15&gt;0,"Faltante",IF(I15&lt;0,"Cantidad adicional",IF(J15="Cambió","Cambio de estado","Conforme")))))))</f>
        <v/>
      </c>
      <c r="L15" s="11" t="n"/>
      <c r="M15" s="13" t="n"/>
      <c r="N15" s="28" t="n"/>
    </row>
    <row r="16">
      <c r="A16" s="11" t="n"/>
      <c r="B16" s="13" t="n"/>
      <c r="C16" s="11" t="n"/>
      <c r="D16" s="16" t="n"/>
      <c r="E16" s="13" t="n"/>
      <c r="F16" s="13" t="n"/>
      <c r="G16" s="16" t="n"/>
      <c r="H16" s="13" t="n"/>
      <c r="I16" s="8">
        <f>IF(OR(A16="",C16="",D16="",G16=""),"",IFERROR(D16-G16,""))</f>
        <v/>
      </c>
      <c r="J16" s="15">
        <f>IF(OR(F16="",H16=""),"",IF(F16=H16,"Coincide","Cambió"))</f>
        <v/>
      </c>
      <c r="K16" s="15">
        <f>IF(OR(A16="",C16=""),"",IF(OR(D16="",F16=""),"Captura incompleta",IF(IFERROR(COUNTIF(Recepciones!$A$3:$A$102,A16),0)=0,"Folio no encontrado",IF(OR(G16="",H16=""),"Pendiente de entrega",IF(I16&gt;0,"Faltante",IF(I16&lt;0,"Cantidad adicional",IF(J16="Cambió","Cambio de estado","Conforme")))))))</f>
        <v/>
      </c>
      <c r="L16" s="11" t="n"/>
      <c r="M16" s="13" t="n"/>
      <c r="N16" s="28" t="n"/>
    </row>
    <row r="17">
      <c r="A17" s="11" t="n"/>
      <c r="B17" s="13" t="n"/>
      <c r="C17" s="11" t="n"/>
      <c r="D17" s="16" t="n"/>
      <c r="E17" s="13" t="n"/>
      <c r="F17" s="13" t="n"/>
      <c r="G17" s="16" t="n"/>
      <c r="H17" s="13" t="n"/>
      <c r="I17" s="6">
        <f>IF(OR(A17="",C17="",D17="",G17=""),"",IFERROR(D17-G17,""))</f>
        <v/>
      </c>
      <c r="J17" s="14">
        <f>IF(OR(F17="",H17=""),"",IF(F17=H17,"Coincide","Cambió"))</f>
        <v/>
      </c>
      <c r="K17" s="14">
        <f>IF(OR(A17="",C17=""),"",IF(OR(D17="",F17=""),"Captura incompleta",IF(IFERROR(COUNTIF(Recepciones!$A$3:$A$102,A17),0)=0,"Folio no encontrado",IF(OR(G17="",H17=""),"Pendiente de entrega",IF(I17&gt;0,"Faltante",IF(I17&lt;0,"Cantidad adicional",IF(J17="Cambió","Cambio de estado","Conforme")))))))</f>
        <v/>
      </c>
      <c r="L17" s="11" t="n"/>
      <c r="M17" s="13" t="n"/>
      <c r="N17" s="28" t="n"/>
    </row>
    <row r="18">
      <c r="A18" s="11" t="n"/>
      <c r="B18" s="13" t="n"/>
      <c r="C18" s="11" t="n"/>
      <c r="D18" s="16" t="n"/>
      <c r="E18" s="13" t="n"/>
      <c r="F18" s="13" t="n"/>
      <c r="G18" s="16" t="n"/>
      <c r="H18" s="13" t="n"/>
      <c r="I18" s="8">
        <f>IF(OR(A18="",C18="",D18="",G18=""),"",IFERROR(D18-G18,""))</f>
        <v/>
      </c>
      <c r="J18" s="15">
        <f>IF(OR(F18="",H18=""),"",IF(F18=H18,"Coincide","Cambió"))</f>
        <v/>
      </c>
      <c r="K18" s="15">
        <f>IF(OR(A18="",C18=""),"",IF(OR(D18="",F18=""),"Captura incompleta",IF(IFERROR(COUNTIF(Recepciones!$A$3:$A$102,A18),0)=0,"Folio no encontrado",IF(OR(G18="",H18=""),"Pendiente de entrega",IF(I18&gt;0,"Faltante",IF(I18&lt;0,"Cantidad adicional",IF(J18="Cambió","Cambio de estado","Conforme")))))))</f>
        <v/>
      </c>
      <c r="L18" s="11" t="n"/>
      <c r="M18" s="13" t="n"/>
      <c r="N18" s="28" t="n"/>
    </row>
    <row r="19">
      <c r="A19" s="11" t="n"/>
      <c r="B19" s="13" t="n"/>
      <c r="C19" s="11" t="n"/>
      <c r="D19" s="16" t="n"/>
      <c r="E19" s="13" t="n"/>
      <c r="F19" s="13" t="n"/>
      <c r="G19" s="16" t="n"/>
      <c r="H19" s="13" t="n"/>
      <c r="I19" s="6">
        <f>IF(OR(A19="",C19="",D19="",G19=""),"",IFERROR(D19-G19,""))</f>
        <v/>
      </c>
      <c r="J19" s="14">
        <f>IF(OR(F19="",H19=""),"",IF(F19=H19,"Coincide","Cambió"))</f>
        <v/>
      </c>
      <c r="K19" s="14">
        <f>IF(OR(A19="",C19=""),"",IF(OR(D19="",F19=""),"Captura incompleta",IF(IFERROR(COUNTIF(Recepciones!$A$3:$A$102,A19),0)=0,"Folio no encontrado",IF(OR(G19="",H19=""),"Pendiente de entrega",IF(I19&gt;0,"Faltante",IF(I19&lt;0,"Cantidad adicional",IF(J19="Cambió","Cambio de estado","Conforme")))))))</f>
        <v/>
      </c>
      <c r="L19" s="11" t="n"/>
      <c r="M19" s="13" t="n"/>
      <c r="N19" s="28" t="n"/>
    </row>
    <row r="20">
      <c r="A20" s="11" t="n"/>
      <c r="B20" s="13" t="n"/>
      <c r="C20" s="11" t="n"/>
      <c r="D20" s="16" t="n"/>
      <c r="E20" s="13" t="n"/>
      <c r="F20" s="13" t="n"/>
      <c r="G20" s="16" t="n"/>
      <c r="H20" s="13" t="n"/>
      <c r="I20" s="8">
        <f>IF(OR(A20="",C20="",D20="",G20=""),"",IFERROR(D20-G20,""))</f>
        <v/>
      </c>
      <c r="J20" s="15">
        <f>IF(OR(F20="",H20=""),"",IF(F20=H20,"Coincide","Cambió"))</f>
        <v/>
      </c>
      <c r="K20" s="15">
        <f>IF(OR(A20="",C20=""),"",IF(OR(D20="",F20=""),"Captura incompleta",IF(IFERROR(COUNTIF(Recepciones!$A$3:$A$102,A20),0)=0,"Folio no encontrado",IF(OR(G20="",H20=""),"Pendiente de entrega",IF(I20&gt;0,"Faltante",IF(I20&lt;0,"Cantidad adicional",IF(J20="Cambió","Cambio de estado","Conforme")))))))</f>
        <v/>
      </c>
      <c r="L20" s="11" t="n"/>
      <c r="M20" s="13" t="n"/>
      <c r="N20" s="28" t="n"/>
    </row>
    <row r="21">
      <c r="A21" s="11" t="n"/>
      <c r="B21" s="13" t="n"/>
      <c r="C21" s="11" t="n"/>
      <c r="D21" s="16" t="n"/>
      <c r="E21" s="13" t="n"/>
      <c r="F21" s="13" t="n"/>
      <c r="G21" s="16" t="n"/>
      <c r="H21" s="13" t="n"/>
      <c r="I21" s="6">
        <f>IF(OR(A21="",C21="",D21="",G21=""),"",IFERROR(D21-G21,""))</f>
        <v/>
      </c>
      <c r="J21" s="14">
        <f>IF(OR(F21="",H21=""),"",IF(F21=H21,"Coincide","Cambió"))</f>
        <v/>
      </c>
      <c r="K21" s="14">
        <f>IF(OR(A21="",C21=""),"",IF(OR(D21="",F21=""),"Captura incompleta",IF(IFERROR(COUNTIF(Recepciones!$A$3:$A$102,A21),0)=0,"Folio no encontrado",IF(OR(G21="",H21=""),"Pendiente de entrega",IF(I21&gt;0,"Faltante",IF(I21&lt;0,"Cantidad adicional",IF(J21="Cambió","Cambio de estado","Conforme")))))))</f>
        <v/>
      </c>
      <c r="L21" s="11" t="n"/>
      <c r="M21" s="13" t="n"/>
      <c r="N21" s="28" t="n"/>
    </row>
    <row r="22">
      <c r="A22" s="11" t="n"/>
      <c r="B22" s="13" t="n"/>
      <c r="C22" s="11" t="n"/>
      <c r="D22" s="16" t="n"/>
      <c r="E22" s="13" t="n"/>
      <c r="F22" s="13" t="n"/>
      <c r="G22" s="16" t="n"/>
      <c r="H22" s="13" t="n"/>
      <c r="I22" s="8">
        <f>IF(OR(A22="",C22="",D22="",G22=""),"",IFERROR(D22-G22,""))</f>
        <v/>
      </c>
      <c r="J22" s="15">
        <f>IF(OR(F22="",H22=""),"",IF(F22=H22,"Coincide","Cambió"))</f>
        <v/>
      </c>
      <c r="K22" s="15">
        <f>IF(OR(A22="",C22=""),"",IF(OR(D22="",F22=""),"Captura incompleta",IF(IFERROR(COUNTIF(Recepciones!$A$3:$A$102,A22),0)=0,"Folio no encontrado",IF(OR(G22="",H22=""),"Pendiente de entrega",IF(I22&gt;0,"Faltante",IF(I22&lt;0,"Cantidad adicional",IF(J22="Cambió","Cambio de estado","Conforme")))))))</f>
        <v/>
      </c>
      <c r="L22" s="11" t="n"/>
      <c r="M22" s="13" t="n"/>
      <c r="N22" s="28" t="n"/>
    </row>
    <row r="23">
      <c r="A23" s="11" t="n"/>
      <c r="B23" s="13" t="n"/>
      <c r="C23" s="11" t="n"/>
      <c r="D23" s="16" t="n"/>
      <c r="E23" s="13" t="n"/>
      <c r="F23" s="13" t="n"/>
      <c r="G23" s="16" t="n"/>
      <c r="H23" s="13" t="n"/>
      <c r="I23" s="6">
        <f>IF(OR(A23="",C23="",D23="",G23=""),"",IFERROR(D23-G23,""))</f>
        <v/>
      </c>
      <c r="J23" s="14">
        <f>IF(OR(F23="",H23=""),"",IF(F23=H23,"Coincide","Cambió"))</f>
        <v/>
      </c>
      <c r="K23" s="14">
        <f>IF(OR(A23="",C23=""),"",IF(OR(D23="",F23=""),"Captura incompleta",IF(IFERROR(COUNTIF(Recepciones!$A$3:$A$102,A23),0)=0,"Folio no encontrado",IF(OR(G23="",H23=""),"Pendiente de entrega",IF(I23&gt;0,"Faltante",IF(I23&lt;0,"Cantidad adicional",IF(J23="Cambió","Cambio de estado","Conforme")))))))</f>
        <v/>
      </c>
      <c r="L23" s="11" t="n"/>
      <c r="M23" s="13" t="n"/>
      <c r="N23" s="28" t="n"/>
    </row>
    <row r="24">
      <c r="A24" s="11" t="n"/>
      <c r="B24" s="13" t="n"/>
      <c r="C24" s="11" t="n"/>
      <c r="D24" s="16" t="n"/>
      <c r="E24" s="13" t="n"/>
      <c r="F24" s="13" t="n"/>
      <c r="G24" s="16" t="n"/>
      <c r="H24" s="13" t="n"/>
      <c r="I24" s="8">
        <f>IF(OR(A24="",C24="",D24="",G24=""),"",IFERROR(D24-G24,""))</f>
        <v/>
      </c>
      <c r="J24" s="15">
        <f>IF(OR(F24="",H24=""),"",IF(F24=H24,"Coincide","Cambió"))</f>
        <v/>
      </c>
      <c r="K24" s="15">
        <f>IF(OR(A24="",C24=""),"",IF(OR(D24="",F24=""),"Captura incompleta",IF(IFERROR(COUNTIF(Recepciones!$A$3:$A$102,A24),0)=0,"Folio no encontrado",IF(OR(G24="",H24=""),"Pendiente de entrega",IF(I24&gt;0,"Faltante",IF(I24&lt;0,"Cantidad adicional",IF(J24="Cambió","Cambio de estado","Conforme")))))))</f>
        <v/>
      </c>
      <c r="L24" s="11" t="n"/>
      <c r="M24" s="13" t="n"/>
      <c r="N24" s="28" t="n"/>
    </row>
    <row r="25">
      <c r="A25" s="11" t="n"/>
      <c r="B25" s="13" t="n"/>
      <c r="C25" s="11" t="n"/>
      <c r="D25" s="16" t="n"/>
      <c r="E25" s="13" t="n"/>
      <c r="F25" s="13" t="n"/>
      <c r="G25" s="16" t="n"/>
      <c r="H25" s="13" t="n"/>
      <c r="I25" s="6">
        <f>IF(OR(A25="",C25="",D25="",G25=""),"",IFERROR(D25-G25,""))</f>
        <v/>
      </c>
      <c r="J25" s="14">
        <f>IF(OR(F25="",H25=""),"",IF(F25=H25,"Coincide","Cambió"))</f>
        <v/>
      </c>
      <c r="K25" s="14">
        <f>IF(OR(A25="",C25=""),"",IF(OR(D25="",F25=""),"Captura incompleta",IF(IFERROR(COUNTIF(Recepciones!$A$3:$A$102,A25),0)=0,"Folio no encontrado",IF(OR(G25="",H25=""),"Pendiente de entrega",IF(I25&gt;0,"Faltante",IF(I25&lt;0,"Cantidad adicional",IF(J25="Cambió","Cambio de estado","Conforme")))))))</f>
        <v/>
      </c>
      <c r="L25" s="11" t="n"/>
      <c r="M25" s="13" t="n"/>
      <c r="N25" s="28" t="n"/>
    </row>
    <row r="26">
      <c r="A26" s="11" t="n"/>
      <c r="B26" s="13" t="n"/>
      <c r="C26" s="11" t="n"/>
      <c r="D26" s="16" t="n"/>
      <c r="E26" s="13" t="n"/>
      <c r="F26" s="13" t="n"/>
      <c r="G26" s="16" t="n"/>
      <c r="H26" s="13" t="n"/>
      <c r="I26" s="8">
        <f>IF(OR(A26="",C26="",D26="",G26=""),"",IFERROR(D26-G26,""))</f>
        <v/>
      </c>
      <c r="J26" s="15">
        <f>IF(OR(F26="",H26=""),"",IF(F26=H26,"Coincide","Cambió"))</f>
        <v/>
      </c>
      <c r="K26" s="15">
        <f>IF(OR(A26="",C26=""),"",IF(OR(D26="",F26=""),"Captura incompleta",IF(IFERROR(COUNTIF(Recepciones!$A$3:$A$102,A26),0)=0,"Folio no encontrado",IF(OR(G26="",H26=""),"Pendiente de entrega",IF(I26&gt;0,"Faltante",IF(I26&lt;0,"Cantidad adicional",IF(J26="Cambió","Cambio de estado","Conforme")))))))</f>
        <v/>
      </c>
      <c r="L26" s="11" t="n"/>
      <c r="M26" s="13" t="n"/>
      <c r="N26" s="28" t="n"/>
    </row>
    <row r="27">
      <c r="A27" s="11" t="n"/>
      <c r="B27" s="13" t="n"/>
      <c r="C27" s="11" t="n"/>
      <c r="D27" s="16" t="n"/>
      <c r="E27" s="13" t="n"/>
      <c r="F27" s="13" t="n"/>
      <c r="G27" s="16" t="n"/>
      <c r="H27" s="13" t="n"/>
      <c r="I27" s="6">
        <f>IF(OR(A27="",C27="",D27="",G27=""),"",IFERROR(D27-G27,""))</f>
        <v/>
      </c>
      <c r="J27" s="14">
        <f>IF(OR(F27="",H27=""),"",IF(F27=H27,"Coincide","Cambió"))</f>
        <v/>
      </c>
      <c r="K27" s="14">
        <f>IF(OR(A27="",C27=""),"",IF(OR(D27="",F27=""),"Captura incompleta",IF(IFERROR(COUNTIF(Recepciones!$A$3:$A$102,A27),0)=0,"Folio no encontrado",IF(OR(G27="",H27=""),"Pendiente de entrega",IF(I27&gt;0,"Faltante",IF(I27&lt;0,"Cantidad adicional",IF(J27="Cambió","Cambio de estado","Conforme")))))))</f>
        <v/>
      </c>
      <c r="L27" s="11" t="n"/>
      <c r="M27" s="13" t="n"/>
      <c r="N27" s="28" t="n"/>
    </row>
    <row r="28">
      <c r="A28" s="11" t="n"/>
      <c r="B28" s="13" t="n"/>
      <c r="C28" s="11" t="n"/>
      <c r="D28" s="16" t="n"/>
      <c r="E28" s="13" t="n"/>
      <c r="F28" s="13" t="n"/>
      <c r="G28" s="16" t="n"/>
      <c r="H28" s="13" t="n"/>
      <c r="I28" s="8">
        <f>IF(OR(A28="",C28="",D28="",G28=""),"",IFERROR(D28-G28,""))</f>
        <v/>
      </c>
      <c r="J28" s="15">
        <f>IF(OR(F28="",H28=""),"",IF(F28=H28,"Coincide","Cambió"))</f>
        <v/>
      </c>
      <c r="K28" s="15">
        <f>IF(OR(A28="",C28=""),"",IF(OR(D28="",F28=""),"Captura incompleta",IF(IFERROR(COUNTIF(Recepciones!$A$3:$A$102,A28),0)=0,"Folio no encontrado",IF(OR(G28="",H28=""),"Pendiente de entrega",IF(I28&gt;0,"Faltante",IF(I28&lt;0,"Cantidad adicional",IF(J28="Cambió","Cambio de estado","Conforme")))))))</f>
        <v/>
      </c>
      <c r="L28" s="11" t="n"/>
      <c r="M28" s="13" t="n"/>
      <c r="N28" s="28" t="n"/>
    </row>
    <row r="29">
      <c r="A29" s="11" t="n"/>
      <c r="B29" s="13" t="n"/>
      <c r="C29" s="11" t="n"/>
      <c r="D29" s="16" t="n"/>
      <c r="E29" s="13" t="n"/>
      <c r="F29" s="13" t="n"/>
      <c r="G29" s="16" t="n"/>
      <c r="H29" s="13" t="n"/>
      <c r="I29" s="6">
        <f>IF(OR(A29="",C29="",D29="",G29=""),"",IFERROR(D29-G29,""))</f>
        <v/>
      </c>
      <c r="J29" s="14">
        <f>IF(OR(F29="",H29=""),"",IF(F29=H29,"Coincide","Cambió"))</f>
        <v/>
      </c>
      <c r="K29" s="14">
        <f>IF(OR(A29="",C29=""),"",IF(OR(D29="",F29=""),"Captura incompleta",IF(IFERROR(COUNTIF(Recepciones!$A$3:$A$102,A29),0)=0,"Folio no encontrado",IF(OR(G29="",H29=""),"Pendiente de entrega",IF(I29&gt;0,"Faltante",IF(I29&lt;0,"Cantidad adicional",IF(J29="Cambió","Cambio de estado","Conforme")))))))</f>
        <v/>
      </c>
      <c r="L29" s="11" t="n"/>
      <c r="M29" s="13" t="n"/>
      <c r="N29" s="28" t="n"/>
    </row>
    <row r="30">
      <c r="A30" s="11" t="n"/>
      <c r="B30" s="13" t="n"/>
      <c r="C30" s="11" t="n"/>
      <c r="D30" s="16" t="n"/>
      <c r="E30" s="13" t="n"/>
      <c r="F30" s="13" t="n"/>
      <c r="G30" s="16" t="n"/>
      <c r="H30" s="13" t="n"/>
      <c r="I30" s="8">
        <f>IF(OR(A30="",C30="",D30="",G30=""),"",IFERROR(D30-G30,""))</f>
        <v/>
      </c>
      <c r="J30" s="15">
        <f>IF(OR(F30="",H30=""),"",IF(F30=H30,"Coincide","Cambió"))</f>
        <v/>
      </c>
      <c r="K30" s="15">
        <f>IF(OR(A30="",C30=""),"",IF(OR(D30="",F30=""),"Captura incompleta",IF(IFERROR(COUNTIF(Recepciones!$A$3:$A$102,A30),0)=0,"Folio no encontrado",IF(OR(G30="",H30=""),"Pendiente de entrega",IF(I30&gt;0,"Faltante",IF(I30&lt;0,"Cantidad adicional",IF(J30="Cambió","Cambio de estado","Conforme")))))))</f>
        <v/>
      </c>
      <c r="L30" s="11" t="n"/>
      <c r="M30" s="13" t="n"/>
      <c r="N30" s="28" t="n"/>
    </row>
    <row r="31">
      <c r="A31" s="11" t="n"/>
      <c r="B31" s="13" t="n"/>
      <c r="C31" s="11" t="n"/>
      <c r="D31" s="16" t="n"/>
      <c r="E31" s="13" t="n"/>
      <c r="F31" s="13" t="n"/>
      <c r="G31" s="16" t="n"/>
      <c r="H31" s="13" t="n"/>
      <c r="I31" s="6">
        <f>IF(OR(A31="",C31="",D31="",G31=""),"",IFERROR(D31-G31,""))</f>
        <v/>
      </c>
      <c r="J31" s="14">
        <f>IF(OR(F31="",H31=""),"",IF(F31=H31,"Coincide","Cambió"))</f>
        <v/>
      </c>
      <c r="K31" s="14">
        <f>IF(OR(A31="",C31=""),"",IF(OR(D31="",F31=""),"Captura incompleta",IF(IFERROR(COUNTIF(Recepciones!$A$3:$A$102,A31),0)=0,"Folio no encontrado",IF(OR(G31="",H31=""),"Pendiente de entrega",IF(I31&gt;0,"Faltante",IF(I31&lt;0,"Cantidad adicional",IF(J31="Cambió","Cambio de estado","Conforme")))))))</f>
        <v/>
      </c>
      <c r="L31" s="11" t="n"/>
      <c r="M31" s="13" t="n"/>
      <c r="N31" s="28" t="n"/>
    </row>
    <row r="32">
      <c r="A32" s="11" t="n"/>
      <c r="B32" s="13" t="n"/>
      <c r="C32" s="11" t="n"/>
      <c r="D32" s="16" t="n"/>
      <c r="E32" s="13" t="n"/>
      <c r="F32" s="13" t="n"/>
      <c r="G32" s="16" t="n"/>
      <c r="H32" s="13" t="n"/>
      <c r="I32" s="8">
        <f>IF(OR(A32="",C32="",D32="",G32=""),"",IFERROR(D32-G32,""))</f>
        <v/>
      </c>
      <c r="J32" s="15">
        <f>IF(OR(F32="",H32=""),"",IF(F32=H32,"Coincide","Cambió"))</f>
        <v/>
      </c>
      <c r="K32" s="15">
        <f>IF(OR(A32="",C32=""),"",IF(OR(D32="",F32=""),"Captura incompleta",IF(IFERROR(COUNTIF(Recepciones!$A$3:$A$102,A32),0)=0,"Folio no encontrado",IF(OR(G32="",H32=""),"Pendiente de entrega",IF(I32&gt;0,"Faltante",IF(I32&lt;0,"Cantidad adicional",IF(J32="Cambió","Cambio de estado","Conforme")))))))</f>
        <v/>
      </c>
      <c r="L32" s="11" t="n"/>
      <c r="M32" s="13" t="n"/>
      <c r="N32" s="28" t="n"/>
    </row>
    <row r="33">
      <c r="A33" s="11" t="n"/>
      <c r="B33" s="13" t="n"/>
      <c r="C33" s="11" t="n"/>
      <c r="D33" s="16" t="n"/>
      <c r="E33" s="13" t="n"/>
      <c r="F33" s="13" t="n"/>
      <c r="G33" s="16" t="n"/>
      <c r="H33" s="13" t="n"/>
      <c r="I33" s="6">
        <f>IF(OR(A33="",C33="",D33="",G33=""),"",IFERROR(D33-G33,""))</f>
        <v/>
      </c>
      <c r="J33" s="14">
        <f>IF(OR(F33="",H33=""),"",IF(F33=H33,"Coincide","Cambió"))</f>
        <v/>
      </c>
      <c r="K33" s="14">
        <f>IF(OR(A33="",C33=""),"",IF(OR(D33="",F33=""),"Captura incompleta",IF(IFERROR(COUNTIF(Recepciones!$A$3:$A$102,A33),0)=0,"Folio no encontrado",IF(OR(G33="",H33=""),"Pendiente de entrega",IF(I33&gt;0,"Faltante",IF(I33&lt;0,"Cantidad adicional",IF(J33="Cambió","Cambio de estado","Conforme")))))))</f>
        <v/>
      </c>
      <c r="L33" s="11" t="n"/>
      <c r="M33" s="13" t="n"/>
      <c r="N33" s="28" t="n"/>
    </row>
    <row r="34">
      <c r="A34" s="11" t="n"/>
      <c r="B34" s="13" t="n"/>
      <c r="C34" s="11" t="n"/>
      <c r="D34" s="16" t="n"/>
      <c r="E34" s="13" t="n"/>
      <c r="F34" s="13" t="n"/>
      <c r="G34" s="16" t="n"/>
      <c r="H34" s="13" t="n"/>
      <c r="I34" s="8">
        <f>IF(OR(A34="",C34="",D34="",G34=""),"",IFERROR(D34-G34,""))</f>
        <v/>
      </c>
      <c r="J34" s="15">
        <f>IF(OR(F34="",H34=""),"",IF(F34=H34,"Coincide","Cambió"))</f>
        <v/>
      </c>
      <c r="K34" s="15">
        <f>IF(OR(A34="",C34=""),"",IF(OR(D34="",F34=""),"Captura incompleta",IF(IFERROR(COUNTIF(Recepciones!$A$3:$A$102,A34),0)=0,"Folio no encontrado",IF(OR(G34="",H34=""),"Pendiente de entrega",IF(I34&gt;0,"Faltante",IF(I34&lt;0,"Cantidad adicional",IF(J34="Cambió","Cambio de estado","Conforme")))))))</f>
        <v/>
      </c>
      <c r="L34" s="11" t="n"/>
      <c r="M34" s="13" t="n"/>
      <c r="N34" s="28" t="n"/>
    </row>
    <row r="35">
      <c r="A35" s="11" t="n"/>
      <c r="B35" s="13" t="n"/>
      <c r="C35" s="11" t="n"/>
      <c r="D35" s="16" t="n"/>
      <c r="E35" s="13" t="n"/>
      <c r="F35" s="13" t="n"/>
      <c r="G35" s="16" t="n"/>
      <c r="H35" s="13" t="n"/>
      <c r="I35" s="6">
        <f>IF(OR(A35="",C35="",D35="",G35=""),"",IFERROR(D35-G35,""))</f>
        <v/>
      </c>
      <c r="J35" s="14">
        <f>IF(OR(F35="",H35=""),"",IF(F35=H35,"Coincide","Cambió"))</f>
        <v/>
      </c>
      <c r="K35" s="14">
        <f>IF(OR(A35="",C35=""),"",IF(OR(D35="",F35=""),"Captura incompleta",IF(IFERROR(COUNTIF(Recepciones!$A$3:$A$102,A35),0)=0,"Folio no encontrado",IF(OR(G35="",H35=""),"Pendiente de entrega",IF(I35&gt;0,"Faltante",IF(I35&lt;0,"Cantidad adicional",IF(J35="Cambió","Cambio de estado","Conforme")))))))</f>
        <v/>
      </c>
      <c r="L35" s="11" t="n"/>
      <c r="M35" s="13" t="n"/>
      <c r="N35" s="28" t="n"/>
    </row>
    <row r="36">
      <c r="A36" s="11" t="n"/>
      <c r="B36" s="13" t="n"/>
      <c r="C36" s="11" t="n"/>
      <c r="D36" s="16" t="n"/>
      <c r="E36" s="13" t="n"/>
      <c r="F36" s="13" t="n"/>
      <c r="G36" s="16" t="n"/>
      <c r="H36" s="13" t="n"/>
      <c r="I36" s="8">
        <f>IF(OR(A36="",C36="",D36="",G36=""),"",IFERROR(D36-G36,""))</f>
        <v/>
      </c>
      <c r="J36" s="15">
        <f>IF(OR(F36="",H36=""),"",IF(F36=H36,"Coincide","Cambió"))</f>
        <v/>
      </c>
      <c r="K36" s="15">
        <f>IF(OR(A36="",C36=""),"",IF(OR(D36="",F36=""),"Captura incompleta",IF(IFERROR(COUNTIF(Recepciones!$A$3:$A$102,A36),0)=0,"Folio no encontrado",IF(OR(G36="",H36=""),"Pendiente de entrega",IF(I36&gt;0,"Faltante",IF(I36&lt;0,"Cantidad adicional",IF(J36="Cambió","Cambio de estado","Conforme")))))))</f>
        <v/>
      </c>
      <c r="L36" s="11" t="n"/>
      <c r="M36" s="13" t="n"/>
      <c r="N36" s="28" t="n"/>
    </row>
    <row r="37">
      <c r="A37" s="11" t="n"/>
      <c r="B37" s="13" t="n"/>
      <c r="C37" s="11" t="n"/>
      <c r="D37" s="16" t="n"/>
      <c r="E37" s="13" t="n"/>
      <c r="F37" s="13" t="n"/>
      <c r="G37" s="16" t="n"/>
      <c r="H37" s="13" t="n"/>
      <c r="I37" s="6">
        <f>IF(OR(A37="",C37="",D37="",G37=""),"",IFERROR(D37-G37,""))</f>
        <v/>
      </c>
      <c r="J37" s="14">
        <f>IF(OR(F37="",H37=""),"",IF(F37=H37,"Coincide","Cambió"))</f>
        <v/>
      </c>
      <c r="K37" s="14">
        <f>IF(OR(A37="",C37=""),"",IF(OR(D37="",F37=""),"Captura incompleta",IF(IFERROR(COUNTIF(Recepciones!$A$3:$A$102,A37),0)=0,"Folio no encontrado",IF(OR(G37="",H37=""),"Pendiente de entrega",IF(I37&gt;0,"Faltante",IF(I37&lt;0,"Cantidad adicional",IF(J37="Cambió","Cambio de estado","Conforme")))))))</f>
        <v/>
      </c>
      <c r="L37" s="11" t="n"/>
      <c r="M37" s="13" t="n"/>
      <c r="N37" s="28" t="n"/>
    </row>
    <row r="38">
      <c r="A38" s="11" t="n"/>
      <c r="B38" s="13" t="n"/>
      <c r="C38" s="11" t="n"/>
      <c r="D38" s="16" t="n"/>
      <c r="E38" s="13" t="n"/>
      <c r="F38" s="13" t="n"/>
      <c r="G38" s="16" t="n"/>
      <c r="H38" s="13" t="n"/>
      <c r="I38" s="8">
        <f>IF(OR(A38="",C38="",D38="",G38=""),"",IFERROR(D38-G38,""))</f>
        <v/>
      </c>
      <c r="J38" s="15">
        <f>IF(OR(F38="",H38=""),"",IF(F38=H38,"Coincide","Cambió"))</f>
        <v/>
      </c>
      <c r="K38" s="15">
        <f>IF(OR(A38="",C38=""),"",IF(OR(D38="",F38=""),"Captura incompleta",IF(IFERROR(COUNTIF(Recepciones!$A$3:$A$102,A38),0)=0,"Folio no encontrado",IF(OR(G38="",H38=""),"Pendiente de entrega",IF(I38&gt;0,"Faltante",IF(I38&lt;0,"Cantidad adicional",IF(J38="Cambió","Cambio de estado","Conforme")))))))</f>
        <v/>
      </c>
      <c r="L38" s="11" t="n"/>
      <c r="M38" s="13" t="n"/>
      <c r="N38" s="28" t="n"/>
    </row>
    <row r="39">
      <c r="A39" s="11" t="n"/>
      <c r="B39" s="13" t="n"/>
      <c r="C39" s="11" t="n"/>
      <c r="D39" s="16" t="n"/>
      <c r="E39" s="13" t="n"/>
      <c r="F39" s="13" t="n"/>
      <c r="G39" s="16" t="n"/>
      <c r="H39" s="13" t="n"/>
      <c r="I39" s="6">
        <f>IF(OR(A39="",C39="",D39="",G39=""),"",IFERROR(D39-G39,""))</f>
        <v/>
      </c>
      <c r="J39" s="14">
        <f>IF(OR(F39="",H39=""),"",IF(F39=H39,"Coincide","Cambió"))</f>
        <v/>
      </c>
      <c r="K39" s="14">
        <f>IF(OR(A39="",C39=""),"",IF(OR(D39="",F39=""),"Captura incompleta",IF(IFERROR(COUNTIF(Recepciones!$A$3:$A$102,A39),0)=0,"Folio no encontrado",IF(OR(G39="",H39=""),"Pendiente de entrega",IF(I39&gt;0,"Faltante",IF(I39&lt;0,"Cantidad adicional",IF(J39="Cambió","Cambio de estado","Conforme")))))))</f>
        <v/>
      </c>
      <c r="L39" s="11" t="n"/>
      <c r="M39" s="13" t="n"/>
      <c r="N39" s="28" t="n"/>
    </row>
    <row r="40">
      <c r="A40" s="11" t="n"/>
      <c r="B40" s="13" t="n"/>
      <c r="C40" s="11" t="n"/>
      <c r="D40" s="16" t="n"/>
      <c r="E40" s="13" t="n"/>
      <c r="F40" s="13" t="n"/>
      <c r="G40" s="16" t="n"/>
      <c r="H40" s="13" t="n"/>
      <c r="I40" s="8">
        <f>IF(OR(A40="",C40="",D40="",G40=""),"",IFERROR(D40-G40,""))</f>
        <v/>
      </c>
      <c r="J40" s="15">
        <f>IF(OR(F40="",H40=""),"",IF(F40=H40,"Coincide","Cambió"))</f>
        <v/>
      </c>
      <c r="K40" s="15">
        <f>IF(OR(A40="",C40=""),"",IF(OR(D40="",F40=""),"Captura incompleta",IF(IFERROR(COUNTIF(Recepciones!$A$3:$A$102,A40),0)=0,"Folio no encontrado",IF(OR(G40="",H40=""),"Pendiente de entrega",IF(I40&gt;0,"Faltante",IF(I40&lt;0,"Cantidad adicional",IF(J40="Cambió","Cambio de estado","Conforme")))))))</f>
        <v/>
      </c>
      <c r="L40" s="11" t="n"/>
      <c r="M40" s="13" t="n"/>
      <c r="N40" s="28" t="n"/>
    </row>
    <row r="41">
      <c r="A41" s="11" t="n"/>
      <c r="B41" s="13" t="n"/>
      <c r="C41" s="11" t="n"/>
      <c r="D41" s="16" t="n"/>
      <c r="E41" s="13" t="n"/>
      <c r="F41" s="13" t="n"/>
      <c r="G41" s="16" t="n"/>
      <c r="H41" s="13" t="n"/>
      <c r="I41" s="6">
        <f>IF(OR(A41="",C41="",D41="",G41=""),"",IFERROR(D41-G41,""))</f>
        <v/>
      </c>
      <c r="J41" s="14">
        <f>IF(OR(F41="",H41=""),"",IF(F41=H41,"Coincide","Cambió"))</f>
        <v/>
      </c>
      <c r="K41" s="14">
        <f>IF(OR(A41="",C41=""),"",IF(OR(D41="",F41=""),"Captura incompleta",IF(IFERROR(COUNTIF(Recepciones!$A$3:$A$102,A41),0)=0,"Folio no encontrado",IF(OR(G41="",H41=""),"Pendiente de entrega",IF(I41&gt;0,"Faltante",IF(I41&lt;0,"Cantidad adicional",IF(J41="Cambió","Cambio de estado","Conforme")))))))</f>
        <v/>
      </c>
      <c r="L41" s="11" t="n"/>
      <c r="M41" s="13" t="n"/>
      <c r="N41" s="28" t="n"/>
    </row>
    <row r="42">
      <c r="A42" s="11" t="n"/>
      <c r="B42" s="13" t="n"/>
      <c r="C42" s="11" t="n"/>
      <c r="D42" s="16" t="n"/>
      <c r="E42" s="13" t="n"/>
      <c r="F42" s="13" t="n"/>
      <c r="G42" s="16" t="n"/>
      <c r="H42" s="13" t="n"/>
      <c r="I42" s="8">
        <f>IF(OR(A42="",C42="",D42="",G42=""),"",IFERROR(D42-G42,""))</f>
        <v/>
      </c>
      <c r="J42" s="15">
        <f>IF(OR(F42="",H42=""),"",IF(F42=H42,"Coincide","Cambió"))</f>
        <v/>
      </c>
      <c r="K42" s="15">
        <f>IF(OR(A42="",C42=""),"",IF(OR(D42="",F42=""),"Captura incompleta",IF(IFERROR(COUNTIF(Recepciones!$A$3:$A$102,A42),0)=0,"Folio no encontrado",IF(OR(G42="",H42=""),"Pendiente de entrega",IF(I42&gt;0,"Faltante",IF(I42&lt;0,"Cantidad adicional",IF(J42="Cambió","Cambio de estado","Conforme")))))))</f>
        <v/>
      </c>
      <c r="L42" s="11" t="n"/>
      <c r="M42" s="13" t="n"/>
      <c r="N42" s="28" t="n"/>
    </row>
    <row r="43">
      <c r="A43" s="11" t="n"/>
      <c r="B43" s="13" t="n"/>
      <c r="C43" s="11" t="n"/>
      <c r="D43" s="16" t="n"/>
      <c r="E43" s="13" t="n"/>
      <c r="F43" s="13" t="n"/>
      <c r="G43" s="16" t="n"/>
      <c r="H43" s="13" t="n"/>
      <c r="I43" s="6">
        <f>IF(OR(A43="",C43="",D43="",G43=""),"",IFERROR(D43-G43,""))</f>
        <v/>
      </c>
      <c r="J43" s="14">
        <f>IF(OR(F43="",H43=""),"",IF(F43=H43,"Coincide","Cambió"))</f>
        <v/>
      </c>
      <c r="K43" s="14">
        <f>IF(OR(A43="",C43=""),"",IF(OR(D43="",F43=""),"Captura incompleta",IF(IFERROR(COUNTIF(Recepciones!$A$3:$A$102,A43),0)=0,"Folio no encontrado",IF(OR(G43="",H43=""),"Pendiente de entrega",IF(I43&gt;0,"Faltante",IF(I43&lt;0,"Cantidad adicional",IF(J43="Cambió","Cambio de estado","Conforme")))))))</f>
        <v/>
      </c>
      <c r="L43" s="11" t="n"/>
      <c r="M43" s="13" t="n"/>
      <c r="N43" s="28" t="n"/>
    </row>
    <row r="44">
      <c r="A44" s="11" t="n"/>
      <c r="B44" s="13" t="n"/>
      <c r="C44" s="11" t="n"/>
      <c r="D44" s="16" t="n"/>
      <c r="E44" s="13" t="n"/>
      <c r="F44" s="13" t="n"/>
      <c r="G44" s="16" t="n"/>
      <c r="H44" s="13" t="n"/>
      <c r="I44" s="8">
        <f>IF(OR(A44="",C44="",D44="",G44=""),"",IFERROR(D44-G44,""))</f>
        <v/>
      </c>
      <c r="J44" s="15">
        <f>IF(OR(F44="",H44=""),"",IF(F44=H44,"Coincide","Cambió"))</f>
        <v/>
      </c>
      <c r="K44" s="15">
        <f>IF(OR(A44="",C44=""),"",IF(OR(D44="",F44=""),"Captura incompleta",IF(IFERROR(COUNTIF(Recepciones!$A$3:$A$102,A44),0)=0,"Folio no encontrado",IF(OR(G44="",H44=""),"Pendiente de entrega",IF(I44&gt;0,"Faltante",IF(I44&lt;0,"Cantidad adicional",IF(J44="Cambió","Cambio de estado","Conforme")))))))</f>
        <v/>
      </c>
      <c r="L44" s="11" t="n"/>
      <c r="M44" s="13" t="n"/>
      <c r="N44" s="28" t="n"/>
    </row>
    <row r="45">
      <c r="A45" s="11" t="n"/>
      <c r="B45" s="13" t="n"/>
      <c r="C45" s="11" t="n"/>
      <c r="D45" s="16" t="n"/>
      <c r="E45" s="13" t="n"/>
      <c r="F45" s="13" t="n"/>
      <c r="G45" s="16" t="n"/>
      <c r="H45" s="13" t="n"/>
      <c r="I45" s="6">
        <f>IF(OR(A45="",C45="",D45="",G45=""),"",IFERROR(D45-G45,""))</f>
        <v/>
      </c>
      <c r="J45" s="14">
        <f>IF(OR(F45="",H45=""),"",IF(F45=H45,"Coincide","Cambió"))</f>
        <v/>
      </c>
      <c r="K45" s="14">
        <f>IF(OR(A45="",C45=""),"",IF(OR(D45="",F45=""),"Captura incompleta",IF(IFERROR(COUNTIF(Recepciones!$A$3:$A$102,A45),0)=0,"Folio no encontrado",IF(OR(G45="",H45=""),"Pendiente de entrega",IF(I45&gt;0,"Faltante",IF(I45&lt;0,"Cantidad adicional",IF(J45="Cambió","Cambio de estado","Conforme")))))))</f>
        <v/>
      </c>
      <c r="L45" s="11" t="n"/>
      <c r="M45" s="13" t="n"/>
      <c r="N45" s="28" t="n"/>
    </row>
    <row r="46">
      <c r="A46" s="11" t="n"/>
      <c r="B46" s="13" t="n"/>
      <c r="C46" s="11" t="n"/>
      <c r="D46" s="16" t="n"/>
      <c r="E46" s="13" t="n"/>
      <c r="F46" s="13" t="n"/>
      <c r="G46" s="16" t="n"/>
      <c r="H46" s="13" t="n"/>
      <c r="I46" s="8">
        <f>IF(OR(A46="",C46="",D46="",G46=""),"",IFERROR(D46-G46,""))</f>
        <v/>
      </c>
      <c r="J46" s="15">
        <f>IF(OR(F46="",H46=""),"",IF(F46=H46,"Coincide","Cambió"))</f>
        <v/>
      </c>
      <c r="K46" s="15">
        <f>IF(OR(A46="",C46=""),"",IF(OR(D46="",F46=""),"Captura incompleta",IF(IFERROR(COUNTIF(Recepciones!$A$3:$A$102,A46),0)=0,"Folio no encontrado",IF(OR(G46="",H46=""),"Pendiente de entrega",IF(I46&gt;0,"Faltante",IF(I46&lt;0,"Cantidad adicional",IF(J46="Cambió","Cambio de estado","Conforme")))))))</f>
        <v/>
      </c>
      <c r="L46" s="11" t="n"/>
      <c r="M46" s="13" t="n"/>
      <c r="N46" s="28" t="n"/>
    </row>
    <row r="47">
      <c r="A47" s="11" t="n"/>
      <c r="B47" s="13" t="n"/>
      <c r="C47" s="11" t="n"/>
      <c r="D47" s="16" t="n"/>
      <c r="E47" s="13" t="n"/>
      <c r="F47" s="13" t="n"/>
      <c r="G47" s="16" t="n"/>
      <c r="H47" s="13" t="n"/>
      <c r="I47" s="6">
        <f>IF(OR(A47="",C47="",D47="",G47=""),"",IFERROR(D47-G47,""))</f>
        <v/>
      </c>
      <c r="J47" s="14">
        <f>IF(OR(F47="",H47=""),"",IF(F47=H47,"Coincide","Cambió"))</f>
        <v/>
      </c>
      <c r="K47" s="14">
        <f>IF(OR(A47="",C47=""),"",IF(OR(D47="",F47=""),"Captura incompleta",IF(IFERROR(COUNTIF(Recepciones!$A$3:$A$102,A47),0)=0,"Folio no encontrado",IF(OR(G47="",H47=""),"Pendiente de entrega",IF(I47&gt;0,"Faltante",IF(I47&lt;0,"Cantidad adicional",IF(J47="Cambió","Cambio de estado","Conforme")))))))</f>
        <v/>
      </c>
      <c r="L47" s="11" t="n"/>
      <c r="M47" s="13" t="n"/>
      <c r="N47" s="28" t="n"/>
    </row>
    <row r="48">
      <c r="A48" s="11" t="n"/>
      <c r="B48" s="13" t="n"/>
      <c r="C48" s="11" t="n"/>
      <c r="D48" s="16" t="n"/>
      <c r="E48" s="13" t="n"/>
      <c r="F48" s="13" t="n"/>
      <c r="G48" s="16" t="n"/>
      <c r="H48" s="13" t="n"/>
      <c r="I48" s="8">
        <f>IF(OR(A48="",C48="",D48="",G48=""),"",IFERROR(D48-G48,""))</f>
        <v/>
      </c>
      <c r="J48" s="15">
        <f>IF(OR(F48="",H48=""),"",IF(F48=H48,"Coincide","Cambió"))</f>
        <v/>
      </c>
      <c r="K48" s="15">
        <f>IF(OR(A48="",C48=""),"",IF(OR(D48="",F48=""),"Captura incompleta",IF(IFERROR(COUNTIF(Recepciones!$A$3:$A$102,A48),0)=0,"Folio no encontrado",IF(OR(G48="",H48=""),"Pendiente de entrega",IF(I48&gt;0,"Faltante",IF(I48&lt;0,"Cantidad adicional",IF(J48="Cambió","Cambio de estado","Conforme")))))))</f>
        <v/>
      </c>
      <c r="L48" s="11" t="n"/>
      <c r="M48" s="13" t="n"/>
      <c r="N48" s="28" t="n"/>
    </row>
    <row r="49">
      <c r="A49" s="11" t="n"/>
      <c r="B49" s="13" t="n"/>
      <c r="C49" s="11" t="n"/>
      <c r="D49" s="16" t="n"/>
      <c r="E49" s="13" t="n"/>
      <c r="F49" s="13" t="n"/>
      <c r="G49" s="16" t="n"/>
      <c r="H49" s="13" t="n"/>
      <c r="I49" s="6">
        <f>IF(OR(A49="",C49="",D49="",G49=""),"",IFERROR(D49-G49,""))</f>
        <v/>
      </c>
      <c r="J49" s="14">
        <f>IF(OR(F49="",H49=""),"",IF(F49=H49,"Coincide","Cambió"))</f>
        <v/>
      </c>
      <c r="K49" s="14">
        <f>IF(OR(A49="",C49=""),"",IF(OR(D49="",F49=""),"Captura incompleta",IF(IFERROR(COUNTIF(Recepciones!$A$3:$A$102,A49),0)=0,"Folio no encontrado",IF(OR(G49="",H49=""),"Pendiente de entrega",IF(I49&gt;0,"Faltante",IF(I49&lt;0,"Cantidad adicional",IF(J49="Cambió","Cambio de estado","Conforme")))))))</f>
        <v/>
      </c>
      <c r="L49" s="11" t="n"/>
      <c r="M49" s="13" t="n"/>
      <c r="N49" s="28" t="n"/>
    </row>
    <row r="50">
      <c r="A50" s="11" t="n"/>
      <c r="B50" s="13" t="n"/>
      <c r="C50" s="11" t="n"/>
      <c r="D50" s="16" t="n"/>
      <c r="E50" s="13" t="n"/>
      <c r="F50" s="13" t="n"/>
      <c r="G50" s="16" t="n"/>
      <c r="H50" s="13" t="n"/>
      <c r="I50" s="8">
        <f>IF(OR(A50="",C50="",D50="",G50=""),"",IFERROR(D50-G50,""))</f>
        <v/>
      </c>
      <c r="J50" s="15">
        <f>IF(OR(F50="",H50=""),"",IF(F50=H50,"Coincide","Cambió"))</f>
        <v/>
      </c>
      <c r="K50" s="15">
        <f>IF(OR(A50="",C50=""),"",IF(OR(D50="",F50=""),"Captura incompleta",IF(IFERROR(COUNTIF(Recepciones!$A$3:$A$102,A50),0)=0,"Folio no encontrado",IF(OR(G50="",H50=""),"Pendiente de entrega",IF(I50&gt;0,"Faltante",IF(I50&lt;0,"Cantidad adicional",IF(J50="Cambió","Cambio de estado","Conforme")))))))</f>
        <v/>
      </c>
      <c r="L50" s="11" t="n"/>
      <c r="M50" s="13" t="n"/>
      <c r="N50" s="28" t="n"/>
    </row>
    <row r="51">
      <c r="A51" s="11" t="n"/>
      <c r="B51" s="13" t="n"/>
      <c r="C51" s="11" t="n"/>
      <c r="D51" s="16" t="n"/>
      <c r="E51" s="13" t="n"/>
      <c r="F51" s="13" t="n"/>
      <c r="G51" s="16" t="n"/>
      <c r="H51" s="13" t="n"/>
      <c r="I51" s="6">
        <f>IF(OR(A51="",C51="",D51="",G51=""),"",IFERROR(D51-G51,""))</f>
        <v/>
      </c>
      <c r="J51" s="14">
        <f>IF(OR(F51="",H51=""),"",IF(F51=H51,"Coincide","Cambió"))</f>
        <v/>
      </c>
      <c r="K51" s="14">
        <f>IF(OR(A51="",C51=""),"",IF(OR(D51="",F51=""),"Captura incompleta",IF(IFERROR(COUNTIF(Recepciones!$A$3:$A$102,A51),0)=0,"Folio no encontrado",IF(OR(G51="",H51=""),"Pendiente de entrega",IF(I51&gt;0,"Faltante",IF(I51&lt;0,"Cantidad adicional",IF(J51="Cambió","Cambio de estado","Conforme")))))))</f>
        <v/>
      </c>
      <c r="L51" s="11" t="n"/>
      <c r="M51" s="13" t="n"/>
      <c r="N51" s="28" t="n"/>
    </row>
    <row r="52">
      <c r="A52" s="11" t="n"/>
      <c r="B52" s="13" t="n"/>
      <c r="C52" s="11" t="n"/>
      <c r="D52" s="16" t="n"/>
      <c r="E52" s="13" t="n"/>
      <c r="F52" s="13" t="n"/>
      <c r="G52" s="16" t="n"/>
      <c r="H52" s="13" t="n"/>
      <c r="I52" s="8">
        <f>IF(OR(A52="",C52="",D52="",G52=""),"",IFERROR(D52-G52,""))</f>
        <v/>
      </c>
      <c r="J52" s="15">
        <f>IF(OR(F52="",H52=""),"",IF(F52=H52,"Coincide","Cambió"))</f>
        <v/>
      </c>
      <c r="K52" s="15">
        <f>IF(OR(A52="",C52=""),"",IF(OR(D52="",F52=""),"Captura incompleta",IF(IFERROR(COUNTIF(Recepciones!$A$3:$A$102,A52),0)=0,"Folio no encontrado",IF(OR(G52="",H52=""),"Pendiente de entrega",IF(I52&gt;0,"Faltante",IF(I52&lt;0,"Cantidad adicional",IF(J52="Cambió","Cambio de estado","Conforme")))))))</f>
        <v/>
      </c>
      <c r="L52" s="11" t="n"/>
      <c r="M52" s="13" t="n"/>
      <c r="N52" s="28" t="n"/>
    </row>
    <row r="53">
      <c r="A53" s="11" t="n"/>
      <c r="B53" s="13" t="n"/>
      <c r="C53" s="11" t="n"/>
      <c r="D53" s="16" t="n"/>
      <c r="E53" s="13" t="n"/>
      <c r="F53" s="13" t="n"/>
      <c r="G53" s="16" t="n"/>
      <c r="H53" s="13" t="n"/>
      <c r="I53" s="6">
        <f>IF(OR(A53="",C53="",D53="",G53=""),"",IFERROR(D53-G53,""))</f>
        <v/>
      </c>
      <c r="J53" s="14">
        <f>IF(OR(F53="",H53=""),"",IF(F53=H53,"Coincide","Cambió"))</f>
        <v/>
      </c>
      <c r="K53" s="14">
        <f>IF(OR(A53="",C53=""),"",IF(OR(D53="",F53=""),"Captura incompleta",IF(IFERROR(COUNTIF(Recepciones!$A$3:$A$102,A53),0)=0,"Folio no encontrado",IF(OR(G53="",H53=""),"Pendiente de entrega",IF(I53&gt;0,"Faltante",IF(I53&lt;0,"Cantidad adicional",IF(J53="Cambió","Cambio de estado","Conforme")))))))</f>
        <v/>
      </c>
      <c r="L53" s="11" t="n"/>
      <c r="M53" s="13" t="n"/>
      <c r="N53" s="28" t="n"/>
    </row>
    <row r="54">
      <c r="A54" s="11" t="n"/>
      <c r="B54" s="13" t="n"/>
      <c r="C54" s="11" t="n"/>
      <c r="D54" s="16" t="n"/>
      <c r="E54" s="13" t="n"/>
      <c r="F54" s="13" t="n"/>
      <c r="G54" s="16" t="n"/>
      <c r="H54" s="13" t="n"/>
      <c r="I54" s="8">
        <f>IF(OR(A54="",C54="",D54="",G54=""),"",IFERROR(D54-G54,""))</f>
        <v/>
      </c>
      <c r="J54" s="15">
        <f>IF(OR(F54="",H54=""),"",IF(F54=H54,"Coincide","Cambió"))</f>
        <v/>
      </c>
      <c r="K54" s="15">
        <f>IF(OR(A54="",C54=""),"",IF(OR(D54="",F54=""),"Captura incompleta",IF(IFERROR(COUNTIF(Recepciones!$A$3:$A$102,A54),0)=0,"Folio no encontrado",IF(OR(G54="",H54=""),"Pendiente de entrega",IF(I54&gt;0,"Faltante",IF(I54&lt;0,"Cantidad adicional",IF(J54="Cambió","Cambio de estado","Conforme")))))))</f>
        <v/>
      </c>
      <c r="L54" s="11" t="n"/>
      <c r="M54" s="13" t="n"/>
      <c r="N54" s="28" t="n"/>
    </row>
    <row r="55">
      <c r="A55" s="11" t="n"/>
      <c r="B55" s="13" t="n"/>
      <c r="C55" s="11" t="n"/>
      <c r="D55" s="16" t="n"/>
      <c r="E55" s="13" t="n"/>
      <c r="F55" s="13" t="n"/>
      <c r="G55" s="16" t="n"/>
      <c r="H55" s="13" t="n"/>
      <c r="I55" s="6">
        <f>IF(OR(A55="",C55="",D55="",G55=""),"",IFERROR(D55-G55,""))</f>
        <v/>
      </c>
      <c r="J55" s="14">
        <f>IF(OR(F55="",H55=""),"",IF(F55=H55,"Coincide","Cambió"))</f>
        <v/>
      </c>
      <c r="K55" s="14">
        <f>IF(OR(A55="",C55=""),"",IF(OR(D55="",F55=""),"Captura incompleta",IF(IFERROR(COUNTIF(Recepciones!$A$3:$A$102,A55),0)=0,"Folio no encontrado",IF(OR(G55="",H55=""),"Pendiente de entrega",IF(I55&gt;0,"Faltante",IF(I55&lt;0,"Cantidad adicional",IF(J55="Cambió","Cambio de estado","Conforme")))))))</f>
        <v/>
      </c>
      <c r="L55" s="11" t="n"/>
      <c r="M55" s="13" t="n"/>
      <c r="N55" s="28" t="n"/>
    </row>
    <row r="56">
      <c r="A56" s="11" t="n"/>
      <c r="B56" s="13" t="n"/>
      <c r="C56" s="11" t="n"/>
      <c r="D56" s="16" t="n"/>
      <c r="E56" s="13" t="n"/>
      <c r="F56" s="13" t="n"/>
      <c r="G56" s="16" t="n"/>
      <c r="H56" s="13" t="n"/>
      <c r="I56" s="8">
        <f>IF(OR(A56="",C56="",D56="",G56=""),"",IFERROR(D56-G56,""))</f>
        <v/>
      </c>
      <c r="J56" s="15">
        <f>IF(OR(F56="",H56=""),"",IF(F56=H56,"Coincide","Cambió"))</f>
        <v/>
      </c>
      <c r="K56" s="15">
        <f>IF(OR(A56="",C56=""),"",IF(OR(D56="",F56=""),"Captura incompleta",IF(IFERROR(COUNTIF(Recepciones!$A$3:$A$102,A56),0)=0,"Folio no encontrado",IF(OR(G56="",H56=""),"Pendiente de entrega",IF(I56&gt;0,"Faltante",IF(I56&lt;0,"Cantidad adicional",IF(J56="Cambió","Cambio de estado","Conforme")))))))</f>
        <v/>
      </c>
      <c r="L56" s="11" t="n"/>
      <c r="M56" s="13" t="n"/>
      <c r="N56" s="28" t="n"/>
    </row>
    <row r="57">
      <c r="A57" s="11" t="n"/>
      <c r="B57" s="13" t="n"/>
      <c r="C57" s="11" t="n"/>
      <c r="D57" s="16" t="n"/>
      <c r="E57" s="13" t="n"/>
      <c r="F57" s="13" t="n"/>
      <c r="G57" s="16" t="n"/>
      <c r="H57" s="13" t="n"/>
      <c r="I57" s="6">
        <f>IF(OR(A57="",C57="",D57="",G57=""),"",IFERROR(D57-G57,""))</f>
        <v/>
      </c>
      <c r="J57" s="14">
        <f>IF(OR(F57="",H57=""),"",IF(F57=H57,"Coincide","Cambió"))</f>
        <v/>
      </c>
      <c r="K57" s="14">
        <f>IF(OR(A57="",C57=""),"",IF(OR(D57="",F57=""),"Captura incompleta",IF(IFERROR(COUNTIF(Recepciones!$A$3:$A$102,A57),0)=0,"Folio no encontrado",IF(OR(G57="",H57=""),"Pendiente de entrega",IF(I57&gt;0,"Faltante",IF(I57&lt;0,"Cantidad adicional",IF(J57="Cambió","Cambio de estado","Conforme")))))))</f>
        <v/>
      </c>
      <c r="L57" s="11" t="n"/>
      <c r="M57" s="13" t="n"/>
      <c r="N57" s="28" t="n"/>
    </row>
    <row r="58">
      <c r="A58" s="11" t="n"/>
      <c r="B58" s="13" t="n"/>
      <c r="C58" s="11" t="n"/>
      <c r="D58" s="16" t="n"/>
      <c r="E58" s="13" t="n"/>
      <c r="F58" s="13" t="n"/>
      <c r="G58" s="16" t="n"/>
      <c r="H58" s="13" t="n"/>
      <c r="I58" s="8">
        <f>IF(OR(A58="",C58="",D58="",G58=""),"",IFERROR(D58-G58,""))</f>
        <v/>
      </c>
      <c r="J58" s="15">
        <f>IF(OR(F58="",H58=""),"",IF(F58=H58,"Coincide","Cambió"))</f>
        <v/>
      </c>
      <c r="K58" s="15">
        <f>IF(OR(A58="",C58=""),"",IF(OR(D58="",F58=""),"Captura incompleta",IF(IFERROR(COUNTIF(Recepciones!$A$3:$A$102,A58),0)=0,"Folio no encontrado",IF(OR(G58="",H58=""),"Pendiente de entrega",IF(I58&gt;0,"Faltante",IF(I58&lt;0,"Cantidad adicional",IF(J58="Cambió","Cambio de estado","Conforme")))))))</f>
        <v/>
      </c>
      <c r="L58" s="11" t="n"/>
      <c r="M58" s="13" t="n"/>
      <c r="N58" s="28" t="n"/>
    </row>
    <row r="59">
      <c r="A59" s="11" t="n"/>
      <c r="B59" s="13" t="n"/>
      <c r="C59" s="11" t="n"/>
      <c r="D59" s="16" t="n"/>
      <c r="E59" s="13" t="n"/>
      <c r="F59" s="13" t="n"/>
      <c r="G59" s="16" t="n"/>
      <c r="H59" s="13" t="n"/>
      <c r="I59" s="6">
        <f>IF(OR(A59="",C59="",D59="",G59=""),"",IFERROR(D59-G59,""))</f>
        <v/>
      </c>
      <c r="J59" s="14">
        <f>IF(OR(F59="",H59=""),"",IF(F59=H59,"Coincide","Cambió"))</f>
        <v/>
      </c>
      <c r="K59" s="14">
        <f>IF(OR(A59="",C59=""),"",IF(OR(D59="",F59=""),"Captura incompleta",IF(IFERROR(COUNTIF(Recepciones!$A$3:$A$102,A59),0)=0,"Folio no encontrado",IF(OR(G59="",H59=""),"Pendiente de entrega",IF(I59&gt;0,"Faltante",IF(I59&lt;0,"Cantidad adicional",IF(J59="Cambió","Cambio de estado","Conforme")))))))</f>
        <v/>
      </c>
      <c r="L59" s="11" t="n"/>
      <c r="M59" s="13" t="n"/>
      <c r="N59" s="28" t="n"/>
    </row>
    <row r="60">
      <c r="A60" s="11" t="n"/>
      <c r="B60" s="13" t="n"/>
      <c r="C60" s="11" t="n"/>
      <c r="D60" s="16" t="n"/>
      <c r="E60" s="13" t="n"/>
      <c r="F60" s="13" t="n"/>
      <c r="G60" s="16" t="n"/>
      <c r="H60" s="13" t="n"/>
      <c r="I60" s="8">
        <f>IF(OR(A60="",C60="",D60="",G60=""),"",IFERROR(D60-G60,""))</f>
        <v/>
      </c>
      <c r="J60" s="15">
        <f>IF(OR(F60="",H60=""),"",IF(F60=H60,"Coincide","Cambió"))</f>
        <v/>
      </c>
      <c r="K60" s="15">
        <f>IF(OR(A60="",C60=""),"",IF(OR(D60="",F60=""),"Captura incompleta",IF(IFERROR(COUNTIF(Recepciones!$A$3:$A$102,A60),0)=0,"Folio no encontrado",IF(OR(G60="",H60=""),"Pendiente de entrega",IF(I60&gt;0,"Faltante",IF(I60&lt;0,"Cantidad adicional",IF(J60="Cambió","Cambio de estado","Conforme")))))))</f>
        <v/>
      </c>
      <c r="L60" s="11" t="n"/>
      <c r="M60" s="13" t="n"/>
      <c r="N60" s="28" t="n"/>
    </row>
    <row r="61">
      <c r="A61" s="11" t="n"/>
      <c r="B61" s="13" t="n"/>
      <c r="C61" s="11" t="n"/>
      <c r="D61" s="16" t="n"/>
      <c r="E61" s="13" t="n"/>
      <c r="F61" s="13" t="n"/>
      <c r="G61" s="16" t="n"/>
      <c r="H61" s="13" t="n"/>
      <c r="I61" s="6">
        <f>IF(OR(A61="",C61="",D61="",G61=""),"",IFERROR(D61-G61,""))</f>
        <v/>
      </c>
      <c r="J61" s="14">
        <f>IF(OR(F61="",H61=""),"",IF(F61=H61,"Coincide","Cambió"))</f>
        <v/>
      </c>
      <c r="K61" s="14">
        <f>IF(OR(A61="",C61=""),"",IF(OR(D61="",F61=""),"Captura incompleta",IF(IFERROR(COUNTIF(Recepciones!$A$3:$A$102,A61),0)=0,"Folio no encontrado",IF(OR(G61="",H61=""),"Pendiente de entrega",IF(I61&gt;0,"Faltante",IF(I61&lt;0,"Cantidad adicional",IF(J61="Cambió","Cambio de estado","Conforme")))))))</f>
        <v/>
      </c>
      <c r="L61" s="11" t="n"/>
      <c r="M61" s="13" t="n"/>
      <c r="N61" s="28" t="n"/>
    </row>
    <row r="62">
      <c r="A62" s="11" t="n"/>
      <c r="B62" s="13" t="n"/>
      <c r="C62" s="11" t="n"/>
      <c r="D62" s="16" t="n"/>
      <c r="E62" s="13" t="n"/>
      <c r="F62" s="13" t="n"/>
      <c r="G62" s="16" t="n"/>
      <c r="H62" s="13" t="n"/>
      <c r="I62" s="8">
        <f>IF(OR(A62="",C62="",D62="",G62=""),"",IFERROR(D62-G62,""))</f>
        <v/>
      </c>
      <c r="J62" s="15">
        <f>IF(OR(F62="",H62=""),"",IF(F62=H62,"Coincide","Cambió"))</f>
        <v/>
      </c>
      <c r="K62" s="15">
        <f>IF(OR(A62="",C62=""),"",IF(OR(D62="",F62=""),"Captura incompleta",IF(IFERROR(COUNTIF(Recepciones!$A$3:$A$102,A62),0)=0,"Folio no encontrado",IF(OR(G62="",H62=""),"Pendiente de entrega",IF(I62&gt;0,"Faltante",IF(I62&lt;0,"Cantidad adicional",IF(J62="Cambió","Cambio de estado","Conforme")))))))</f>
        <v/>
      </c>
      <c r="L62" s="11" t="n"/>
      <c r="M62" s="13" t="n"/>
      <c r="N62" s="28" t="n"/>
    </row>
    <row r="63">
      <c r="A63" s="11" t="n"/>
      <c r="B63" s="13" t="n"/>
      <c r="C63" s="11" t="n"/>
      <c r="D63" s="16" t="n"/>
      <c r="E63" s="13" t="n"/>
      <c r="F63" s="13" t="n"/>
      <c r="G63" s="16" t="n"/>
      <c r="H63" s="13" t="n"/>
      <c r="I63" s="6">
        <f>IF(OR(A63="",C63="",D63="",G63=""),"",IFERROR(D63-G63,""))</f>
        <v/>
      </c>
      <c r="J63" s="14">
        <f>IF(OR(F63="",H63=""),"",IF(F63=H63,"Coincide","Cambió"))</f>
        <v/>
      </c>
      <c r="K63" s="14">
        <f>IF(OR(A63="",C63=""),"",IF(OR(D63="",F63=""),"Captura incompleta",IF(IFERROR(COUNTIF(Recepciones!$A$3:$A$102,A63),0)=0,"Folio no encontrado",IF(OR(G63="",H63=""),"Pendiente de entrega",IF(I63&gt;0,"Faltante",IF(I63&lt;0,"Cantidad adicional",IF(J63="Cambió","Cambio de estado","Conforme")))))))</f>
        <v/>
      </c>
      <c r="L63" s="11" t="n"/>
      <c r="M63" s="13" t="n"/>
      <c r="N63" s="28" t="n"/>
    </row>
    <row r="64">
      <c r="A64" s="11" t="n"/>
      <c r="B64" s="13" t="n"/>
      <c r="C64" s="11" t="n"/>
      <c r="D64" s="16" t="n"/>
      <c r="E64" s="13" t="n"/>
      <c r="F64" s="13" t="n"/>
      <c r="G64" s="16" t="n"/>
      <c r="H64" s="13" t="n"/>
      <c r="I64" s="8">
        <f>IF(OR(A64="",C64="",D64="",G64=""),"",IFERROR(D64-G64,""))</f>
        <v/>
      </c>
      <c r="J64" s="15">
        <f>IF(OR(F64="",H64=""),"",IF(F64=H64,"Coincide","Cambió"))</f>
        <v/>
      </c>
      <c r="K64" s="15">
        <f>IF(OR(A64="",C64=""),"",IF(OR(D64="",F64=""),"Captura incompleta",IF(IFERROR(COUNTIF(Recepciones!$A$3:$A$102,A64),0)=0,"Folio no encontrado",IF(OR(G64="",H64=""),"Pendiente de entrega",IF(I64&gt;0,"Faltante",IF(I64&lt;0,"Cantidad adicional",IF(J64="Cambió","Cambio de estado","Conforme")))))))</f>
        <v/>
      </c>
      <c r="L64" s="11" t="n"/>
      <c r="M64" s="13" t="n"/>
      <c r="N64" s="28" t="n"/>
    </row>
    <row r="65">
      <c r="A65" s="11" t="n"/>
      <c r="B65" s="13" t="n"/>
      <c r="C65" s="11" t="n"/>
      <c r="D65" s="16" t="n"/>
      <c r="E65" s="13" t="n"/>
      <c r="F65" s="13" t="n"/>
      <c r="G65" s="16" t="n"/>
      <c r="H65" s="13" t="n"/>
      <c r="I65" s="6">
        <f>IF(OR(A65="",C65="",D65="",G65=""),"",IFERROR(D65-G65,""))</f>
        <v/>
      </c>
      <c r="J65" s="14">
        <f>IF(OR(F65="",H65=""),"",IF(F65=H65,"Coincide","Cambió"))</f>
        <v/>
      </c>
      <c r="K65" s="14">
        <f>IF(OR(A65="",C65=""),"",IF(OR(D65="",F65=""),"Captura incompleta",IF(IFERROR(COUNTIF(Recepciones!$A$3:$A$102,A65),0)=0,"Folio no encontrado",IF(OR(G65="",H65=""),"Pendiente de entrega",IF(I65&gt;0,"Faltante",IF(I65&lt;0,"Cantidad adicional",IF(J65="Cambió","Cambio de estado","Conforme")))))))</f>
        <v/>
      </c>
      <c r="L65" s="11" t="n"/>
      <c r="M65" s="13" t="n"/>
      <c r="N65" s="28" t="n"/>
    </row>
    <row r="66">
      <c r="A66" s="11" t="n"/>
      <c r="B66" s="13" t="n"/>
      <c r="C66" s="11" t="n"/>
      <c r="D66" s="16" t="n"/>
      <c r="E66" s="13" t="n"/>
      <c r="F66" s="13" t="n"/>
      <c r="G66" s="16" t="n"/>
      <c r="H66" s="13" t="n"/>
      <c r="I66" s="8">
        <f>IF(OR(A66="",C66="",D66="",G66=""),"",IFERROR(D66-G66,""))</f>
        <v/>
      </c>
      <c r="J66" s="15">
        <f>IF(OR(F66="",H66=""),"",IF(F66=H66,"Coincide","Cambió"))</f>
        <v/>
      </c>
      <c r="K66" s="15">
        <f>IF(OR(A66="",C66=""),"",IF(OR(D66="",F66=""),"Captura incompleta",IF(IFERROR(COUNTIF(Recepciones!$A$3:$A$102,A66),0)=0,"Folio no encontrado",IF(OR(G66="",H66=""),"Pendiente de entrega",IF(I66&gt;0,"Faltante",IF(I66&lt;0,"Cantidad adicional",IF(J66="Cambió","Cambio de estado","Conforme")))))))</f>
        <v/>
      </c>
      <c r="L66" s="11" t="n"/>
      <c r="M66" s="13" t="n"/>
      <c r="N66" s="28" t="n"/>
    </row>
    <row r="67">
      <c r="A67" s="11" t="n"/>
      <c r="B67" s="13" t="n"/>
      <c r="C67" s="11" t="n"/>
      <c r="D67" s="16" t="n"/>
      <c r="E67" s="13" t="n"/>
      <c r="F67" s="13" t="n"/>
      <c r="G67" s="16" t="n"/>
      <c r="H67" s="13" t="n"/>
      <c r="I67" s="6">
        <f>IF(OR(A67="",C67="",D67="",G67=""),"",IFERROR(D67-G67,""))</f>
        <v/>
      </c>
      <c r="J67" s="14">
        <f>IF(OR(F67="",H67=""),"",IF(F67=H67,"Coincide","Cambió"))</f>
        <v/>
      </c>
      <c r="K67" s="14">
        <f>IF(OR(A67="",C67=""),"",IF(OR(D67="",F67=""),"Captura incompleta",IF(IFERROR(COUNTIF(Recepciones!$A$3:$A$102,A67),0)=0,"Folio no encontrado",IF(OR(G67="",H67=""),"Pendiente de entrega",IF(I67&gt;0,"Faltante",IF(I67&lt;0,"Cantidad adicional",IF(J67="Cambió","Cambio de estado","Conforme")))))))</f>
        <v/>
      </c>
      <c r="L67" s="11" t="n"/>
      <c r="M67" s="13" t="n"/>
      <c r="N67" s="28" t="n"/>
    </row>
    <row r="68">
      <c r="A68" s="11" t="n"/>
      <c r="B68" s="13" t="n"/>
      <c r="C68" s="11" t="n"/>
      <c r="D68" s="16" t="n"/>
      <c r="E68" s="13" t="n"/>
      <c r="F68" s="13" t="n"/>
      <c r="G68" s="16" t="n"/>
      <c r="H68" s="13" t="n"/>
      <c r="I68" s="8">
        <f>IF(OR(A68="",C68="",D68="",G68=""),"",IFERROR(D68-G68,""))</f>
        <v/>
      </c>
      <c r="J68" s="15">
        <f>IF(OR(F68="",H68=""),"",IF(F68=H68,"Coincide","Cambió"))</f>
        <v/>
      </c>
      <c r="K68" s="15">
        <f>IF(OR(A68="",C68=""),"",IF(OR(D68="",F68=""),"Captura incompleta",IF(IFERROR(COUNTIF(Recepciones!$A$3:$A$102,A68),0)=0,"Folio no encontrado",IF(OR(G68="",H68=""),"Pendiente de entrega",IF(I68&gt;0,"Faltante",IF(I68&lt;0,"Cantidad adicional",IF(J68="Cambió","Cambio de estado","Conforme")))))))</f>
        <v/>
      </c>
      <c r="L68" s="11" t="n"/>
      <c r="M68" s="13" t="n"/>
      <c r="N68" s="28" t="n"/>
    </row>
    <row r="69">
      <c r="A69" s="11" t="n"/>
      <c r="B69" s="13" t="n"/>
      <c r="C69" s="11" t="n"/>
      <c r="D69" s="16" t="n"/>
      <c r="E69" s="13" t="n"/>
      <c r="F69" s="13" t="n"/>
      <c r="G69" s="16" t="n"/>
      <c r="H69" s="13" t="n"/>
      <c r="I69" s="6">
        <f>IF(OR(A69="",C69="",D69="",G69=""),"",IFERROR(D69-G69,""))</f>
        <v/>
      </c>
      <c r="J69" s="14">
        <f>IF(OR(F69="",H69=""),"",IF(F69=H69,"Coincide","Cambió"))</f>
        <v/>
      </c>
      <c r="K69" s="14">
        <f>IF(OR(A69="",C69=""),"",IF(OR(D69="",F69=""),"Captura incompleta",IF(IFERROR(COUNTIF(Recepciones!$A$3:$A$102,A69),0)=0,"Folio no encontrado",IF(OR(G69="",H69=""),"Pendiente de entrega",IF(I69&gt;0,"Faltante",IF(I69&lt;0,"Cantidad adicional",IF(J69="Cambió","Cambio de estado","Conforme")))))))</f>
        <v/>
      </c>
      <c r="L69" s="11" t="n"/>
      <c r="M69" s="13" t="n"/>
      <c r="N69" s="28" t="n"/>
    </row>
    <row r="70">
      <c r="A70" s="11" t="n"/>
      <c r="B70" s="13" t="n"/>
      <c r="C70" s="11" t="n"/>
      <c r="D70" s="16" t="n"/>
      <c r="E70" s="13" t="n"/>
      <c r="F70" s="13" t="n"/>
      <c r="G70" s="16" t="n"/>
      <c r="H70" s="13" t="n"/>
      <c r="I70" s="8">
        <f>IF(OR(A70="",C70="",D70="",G70=""),"",IFERROR(D70-G70,""))</f>
        <v/>
      </c>
      <c r="J70" s="15">
        <f>IF(OR(F70="",H70=""),"",IF(F70=H70,"Coincide","Cambió"))</f>
        <v/>
      </c>
      <c r="K70" s="15">
        <f>IF(OR(A70="",C70=""),"",IF(OR(D70="",F70=""),"Captura incompleta",IF(IFERROR(COUNTIF(Recepciones!$A$3:$A$102,A70),0)=0,"Folio no encontrado",IF(OR(G70="",H70=""),"Pendiente de entrega",IF(I70&gt;0,"Faltante",IF(I70&lt;0,"Cantidad adicional",IF(J70="Cambió","Cambio de estado","Conforme")))))))</f>
        <v/>
      </c>
      <c r="L70" s="11" t="n"/>
      <c r="M70" s="13" t="n"/>
      <c r="N70" s="28" t="n"/>
    </row>
    <row r="71">
      <c r="A71" s="11" t="n"/>
      <c r="B71" s="13" t="n"/>
      <c r="C71" s="11" t="n"/>
      <c r="D71" s="16" t="n"/>
      <c r="E71" s="13" t="n"/>
      <c r="F71" s="13" t="n"/>
      <c r="G71" s="16" t="n"/>
      <c r="H71" s="13" t="n"/>
      <c r="I71" s="6">
        <f>IF(OR(A71="",C71="",D71="",G71=""),"",IFERROR(D71-G71,""))</f>
        <v/>
      </c>
      <c r="J71" s="14">
        <f>IF(OR(F71="",H71=""),"",IF(F71=H71,"Coincide","Cambió"))</f>
        <v/>
      </c>
      <c r="K71" s="14">
        <f>IF(OR(A71="",C71=""),"",IF(OR(D71="",F71=""),"Captura incompleta",IF(IFERROR(COUNTIF(Recepciones!$A$3:$A$102,A71),0)=0,"Folio no encontrado",IF(OR(G71="",H71=""),"Pendiente de entrega",IF(I71&gt;0,"Faltante",IF(I71&lt;0,"Cantidad adicional",IF(J71="Cambió","Cambio de estado","Conforme")))))))</f>
        <v/>
      </c>
      <c r="L71" s="11" t="n"/>
      <c r="M71" s="13" t="n"/>
      <c r="N71" s="28" t="n"/>
    </row>
    <row r="72">
      <c r="A72" s="11" t="n"/>
      <c r="B72" s="13" t="n"/>
      <c r="C72" s="11" t="n"/>
      <c r="D72" s="16" t="n"/>
      <c r="E72" s="13" t="n"/>
      <c r="F72" s="13" t="n"/>
      <c r="G72" s="16" t="n"/>
      <c r="H72" s="13" t="n"/>
      <c r="I72" s="8">
        <f>IF(OR(A72="",C72="",D72="",G72=""),"",IFERROR(D72-G72,""))</f>
        <v/>
      </c>
      <c r="J72" s="15">
        <f>IF(OR(F72="",H72=""),"",IF(F72=H72,"Coincide","Cambió"))</f>
        <v/>
      </c>
      <c r="K72" s="15">
        <f>IF(OR(A72="",C72=""),"",IF(OR(D72="",F72=""),"Captura incompleta",IF(IFERROR(COUNTIF(Recepciones!$A$3:$A$102,A72),0)=0,"Folio no encontrado",IF(OR(G72="",H72=""),"Pendiente de entrega",IF(I72&gt;0,"Faltante",IF(I72&lt;0,"Cantidad adicional",IF(J72="Cambió","Cambio de estado","Conforme")))))))</f>
        <v/>
      </c>
      <c r="L72" s="11" t="n"/>
      <c r="M72" s="13" t="n"/>
      <c r="N72" s="28" t="n"/>
    </row>
    <row r="73">
      <c r="A73" s="11" t="n"/>
      <c r="B73" s="13" t="n"/>
      <c r="C73" s="11" t="n"/>
      <c r="D73" s="16" t="n"/>
      <c r="E73" s="13" t="n"/>
      <c r="F73" s="13" t="n"/>
      <c r="G73" s="16" t="n"/>
      <c r="H73" s="13" t="n"/>
      <c r="I73" s="6">
        <f>IF(OR(A73="",C73="",D73="",G73=""),"",IFERROR(D73-G73,""))</f>
        <v/>
      </c>
      <c r="J73" s="14">
        <f>IF(OR(F73="",H73=""),"",IF(F73=H73,"Coincide","Cambió"))</f>
        <v/>
      </c>
      <c r="K73" s="14">
        <f>IF(OR(A73="",C73=""),"",IF(OR(D73="",F73=""),"Captura incompleta",IF(IFERROR(COUNTIF(Recepciones!$A$3:$A$102,A73),0)=0,"Folio no encontrado",IF(OR(G73="",H73=""),"Pendiente de entrega",IF(I73&gt;0,"Faltante",IF(I73&lt;0,"Cantidad adicional",IF(J73="Cambió","Cambio de estado","Conforme")))))))</f>
        <v/>
      </c>
      <c r="L73" s="11" t="n"/>
      <c r="M73" s="13" t="n"/>
      <c r="N73" s="28" t="n"/>
    </row>
    <row r="74">
      <c r="A74" s="11" t="n"/>
      <c r="B74" s="13" t="n"/>
      <c r="C74" s="11" t="n"/>
      <c r="D74" s="16" t="n"/>
      <c r="E74" s="13" t="n"/>
      <c r="F74" s="13" t="n"/>
      <c r="G74" s="16" t="n"/>
      <c r="H74" s="13" t="n"/>
      <c r="I74" s="8">
        <f>IF(OR(A74="",C74="",D74="",G74=""),"",IFERROR(D74-G74,""))</f>
        <v/>
      </c>
      <c r="J74" s="15">
        <f>IF(OR(F74="",H74=""),"",IF(F74=H74,"Coincide","Cambió"))</f>
        <v/>
      </c>
      <c r="K74" s="15">
        <f>IF(OR(A74="",C74=""),"",IF(OR(D74="",F74=""),"Captura incompleta",IF(IFERROR(COUNTIF(Recepciones!$A$3:$A$102,A74),0)=0,"Folio no encontrado",IF(OR(G74="",H74=""),"Pendiente de entrega",IF(I74&gt;0,"Faltante",IF(I74&lt;0,"Cantidad adicional",IF(J74="Cambió","Cambio de estado","Conforme")))))))</f>
        <v/>
      </c>
      <c r="L74" s="11" t="n"/>
      <c r="M74" s="13" t="n"/>
      <c r="N74" s="28" t="n"/>
    </row>
    <row r="75">
      <c r="A75" s="11" t="n"/>
      <c r="B75" s="13" t="n"/>
      <c r="C75" s="11" t="n"/>
      <c r="D75" s="16" t="n"/>
      <c r="E75" s="13" t="n"/>
      <c r="F75" s="13" t="n"/>
      <c r="G75" s="16" t="n"/>
      <c r="H75" s="13" t="n"/>
      <c r="I75" s="6">
        <f>IF(OR(A75="",C75="",D75="",G75=""),"",IFERROR(D75-G75,""))</f>
        <v/>
      </c>
      <c r="J75" s="14">
        <f>IF(OR(F75="",H75=""),"",IF(F75=H75,"Coincide","Cambió"))</f>
        <v/>
      </c>
      <c r="K75" s="14">
        <f>IF(OR(A75="",C75=""),"",IF(OR(D75="",F75=""),"Captura incompleta",IF(IFERROR(COUNTIF(Recepciones!$A$3:$A$102,A75),0)=0,"Folio no encontrado",IF(OR(G75="",H75=""),"Pendiente de entrega",IF(I75&gt;0,"Faltante",IF(I75&lt;0,"Cantidad adicional",IF(J75="Cambió","Cambio de estado","Conforme")))))))</f>
        <v/>
      </c>
      <c r="L75" s="11" t="n"/>
      <c r="M75" s="13" t="n"/>
      <c r="N75" s="28" t="n"/>
    </row>
    <row r="76">
      <c r="A76" s="11" t="n"/>
      <c r="B76" s="13" t="n"/>
      <c r="C76" s="11" t="n"/>
      <c r="D76" s="16" t="n"/>
      <c r="E76" s="13" t="n"/>
      <c r="F76" s="13" t="n"/>
      <c r="G76" s="16" t="n"/>
      <c r="H76" s="13" t="n"/>
      <c r="I76" s="8">
        <f>IF(OR(A76="",C76="",D76="",G76=""),"",IFERROR(D76-G76,""))</f>
        <v/>
      </c>
      <c r="J76" s="15">
        <f>IF(OR(F76="",H76=""),"",IF(F76=H76,"Coincide","Cambió"))</f>
        <v/>
      </c>
      <c r="K76" s="15">
        <f>IF(OR(A76="",C76=""),"",IF(OR(D76="",F76=""),"Captura incompleta",IF(IFERROR(COUNTIF(Recepciones!$A$3:$A$102,A76),0)=0,"Folio no encontrado",IF(OR(G76="",H76=""),"Pendiente de entrega",IF(I76&gt;0,"Faltante",IF(I76&lt;0,"Cantidad adicional",IF(J76="Cambió","Cambio de estado","Conforme")))))))</f>
        <v/>
      </c>
      <c r="L76" s="11" t="n"/>
      <c r="M76" s="13" t="n"/>
      <c r="N76" s="28" t="n"/>
    </row>
    <row r="77">
      <c r="A77" s="11" t="n"/>
      <c r="B77" s="13" t="n"/>
      <c r="C77" s="11" t="n"/>
      <c r="D77" s="16" t="n"/>
      <c r="E77" s="13" t="n"/>
      <c r="F77" s="13" t="n"/>
      <c r="G77" s="16" t="n"/>
      <c r="H77" s="13" t="n"/>
      <c r="I77" s="6">
        <f>IF(OR(A77="",C77="",D77="",G77=""),"",IFERROR(D77-G77,""))</f>
        <v/>
      </c>
      <c r="J77" s="14">
        <f>IF(OR(F77="",H77=""),"",IF(F77=H77,"Coincide","Cambió"))</f>
        <v/>
      </c>
      <c r="K77" s="14">
        <f>IF(OR(A77="",C77=""),"",IF(OR(D77="",F77=""),"Captura incompleta",IF(IFERROR(COUNTIF(Recepciones!$A$3:$A$102,A77),0)=0,"Folio no encontrado",IF(OR(G77="",H77=""),"Pendiente de entrega",IF(I77&gt;0,"Faltante",IF(I77&lt;0,"Cantidad adicional",IF(J77="Cambió","Cambio de estado","Conforme")))))))</f>
        <v/>
      </c>
      <c r="L77" s="11" t="n"/>
      <c r="M77" s="13" t="n"/>
      <c r="N77" s="28" t="n"/>
    </row>
    <row r="78">
      <c r="A78" s="11" t="n"/>
      <c r="B78" s="13" t="n"/>
      <c r="C78" s="11" t="n"/>
      <c r="D78" s="16" t="n"/>
      <c r="E78" s="13" t="n"/>
      <c r="F78" s="13" t="n"/>
      <c r="G78" s="16" t="n"/>
      <c r="H78" s="13" t="n"/>
      <c r="I78" s="8">
        <f>IF(OR(A78="",C78="",D78="",G78=""),"",IFERROR(D78-G78,""))</f>
        <v/>
      </c>
      <c r="J78" s="15">
        <f>IF(OR(F78="",H78=""),"",IF(F78=H78,"Coincide","Cambió"))</f>
        <v/>
      </c>
      <c r="K78" s="15">
        <f>IF(OR(A78="",C78=""),"",IF(OR(D78="",F78=""),"Captura incompleta",IF(IFERROR(COUNTIF(Recepciones!$A$3:$A$102,A78),0)=0,"Folio no encontrado",IF(OR(G78="",H78=""),"Pendiente de entrega",IF(I78&gt;0,"Faltante",IF(I78&lt;0,"Cantidad adicional",IF(J78="Cambió","Cambio de estado","Conforme")))))))</f>
        <v/>
      </c>
      <c r="L78" s="11" t="n"/>
      <c r="M78" s="13" t="n"/>
      <c r="N78" s="28" t="n"/>
    </row>
    <row r="79">
      <c r="A79" s="11" t="n"/>
      <c r="B79" s="13" t="n"/>
      <c r="C79" s="11" t="n"/>
      <c r="D79" s="16" t="n"/>
      <c r="E79" s="13" t="n"/>
      <c r="F79" s="13" t="n"/>
      <c r="G79" s="16" t="n"/>
      <c r="H79" s="13" t="n"/>
      <c r="I79" s="6">
        <f>IF(OR(A79="",C79="",D79="",G79=""),"",IFERROR(D79-G79,""))</f>
        <v/>
      </c>
      <c r="J79" s="14">
        <f>IF(OR(F79="",H79=""),"",IF(F79=H79,"Coincide","Cambió"))</f>
        <v/>
      </c>
      <c r="K79" s="14">
        <f>IF(OR(A79="",C79=""),"",IF(OR(D79="",F79=""),"Captura incompleta",IF(IFERROR(COUNTIF(Recepciones!$A$3:$A$102,A79),0)=0,"Folio no encontrado",IF(OR(G79="",H79=""),"Pendiente de entrega",IF(I79&gt;0,"Faltante",IF(I79&lt;0,"Cantidad adicional",IF(J79="Cambió","Cambio de estado","Conforme")))))))</f>
        <v/>
      </c>
      <c r="L79" s="11" t="n"/>
      <c r="M79" s="13" t="n"/>
      <c r="N79" s="28" t="n"/>
    </row>
    <row r="80">
      <c r="A80" s="11" t="n"/>
      <c r="B80" s="13" t="n"/>
      <c r="C80" s="11" t="n"/>
      <c r="D80" s="16" t="n"/>
      <c r="E80" s="13" t="n"/>
      <c r="F80" s="13" t="n"/>
      <c r="G80" s="16" t="n"/>
      <c r="H80" s="13" t="n"/>
      <c r="I80" s="8">
        <f>IF(OR(A80="",C80="",D80="",G80=""),"",IFERROR(D80-G80,""))</f>
        <v/>
      </c>
      <c r="J80" s="15">
        <f>IF(OR(F80="",H80=""),"",IF(F80=H80,"Coincide","Cambió"))</f>
        <v/>
      </c>
      <c r="K80" s="15">
        <f>IF(OR(A80="",C80=""),"",IF(OR(D80="",F80=""),"Captura incompleta",IF(IFERROR(COUNTIF(Recepciones!$A$3:$A$102,A80),0)=0,"Folio no encontrado",IF(OR(G80="",H80=""),"Pendiente de entrega",IF(I80&gt;0,"Faltante",IF(I80&lt;0,"Cantidad adicional",IF(J80="Cambió","Cambio de estado","Conforme")))))))</f>
        <v/>
      </c>
      <c r="L80" s="11" t="n"/>
      <c r="M80" s="13" t="n"/>
      <c r="N80" s="28" t="n"/>
    </row>
    <row r="81">
      <c r="A81" s="11" t="n"/>
      <c r="B81" s="13" t="n"/>
      <c r="C81" s="11" t="n"/>
      <c r="D81" s="16" t="n"/>
      <c r="E81" s="13" t="n"/>
      <c r="F81" s="13" t="n"/>
      <c r="G81" s="16" t="n"/>
      <c r="H81" s="13" t="n"/>
      <c r="I81" s="6">
        <f>IF(OR(A81="",C81="",D81="",G81=""),"",IFERROR(D81-G81,""))</f>
        <v/>
      </c>
      <c r="J81" s="14">
        <f>IF(OR(F81="",H81=""),"",IF(F81=H81,"Coincide","Cambió"))</f>
        <v/>
      </c>
      <c r="K81" s="14">
        <f>IF(OR(A81="",C81=""),"",IF(OR(D81="",F81=""),"Captura incompleta",IF(IFERROR(COUNTIF(Recepciones!$A$3:$A$102,A81),0)=0,"Folio no encontrado",IF(OR(G81="",H81=""),"Pendiente de entrega",IF(I81&gt;0,"Faltante",IF(I81&lt;0,"Cantidad adicional",IF(J81="Cambió","Cambio de estado","Conforme")))))))</f>
        <v/>
      </c>
      <c r="L81" s="11" t="n"/>
      <c r="M81" s="13" t="n"/>
      <c r="N81" s="28" t="n"/>
    </row>
    <row r="82">
      <c r="A82" s="11" t="n"/>
      <c r="B82" s="13" t="n"/>
      <c r="C82" s="11" t="n"/>
      <c r="D82" s="16" t="n"/>
      <c r="E82" s="13" t="n"/>
      <c r="F82" s="13" t="n"/>
      <c r="G82" s="16" t="n"/>
      <c r="H82" s="13" t="n"/>
      <c r="I82" s="8">
        <f>IF(OR(A82="",C82="",D82="",G82=""),"",IFERROR(D82-G82,""))</f>
        <v/>
      </c>
      <c r="J82" s="15">
        <f>IF(OR(F82="",H82=""),"",IF(F82=H82,"Coincide","Cambió"))</f>
        <v/>
      </c>
      <c r="K82" s="15">
        <f>IF(OR(A82="",C82=""),"",IF(OR(D82="",F82=""),"Captura incompleta",IF(IFERROR(COUNTIF(Recepciones!$A$3:$A$102,A82),0)=0,"Folio no encontrado",IF(OR(G82="",H82=""),"Pendiente de entrega",IF(I82&gt;0,"Faltante",IF(I82&lt;0,"Cantidad adicional",IF(J82="Cambió","Cambio de estado","Conforme")))))))</f>
        <v/>
      </c>
      <c r="L82" s="11" t="n"/>
      <c r="M82" s="13" t="n"/>
      <c r="N82" s="28" t="n"/>
    </row>
    <row r="83">
      <c r="A83" s="11" t="n"/>
      <c r="B83" s="13" t="n"/>
      <c r="C83" s="11" t="n"/>
      <c r="D83" s="16" t="n"/>
      <c r="E83" s="13" t="n"/>
      <c r="F83" s="13" t="n"/>
      <c r="G83" s="16" t="n"/>
      <c r="H83" s="13" t="n"/>
      <c r="I83" s="6">
        <f>IF(OR(A83="",C83="",D83="",G83=""),"",IFERROR(D83-G83,""))</f>
        <v/>
      </c>
      <c r="J83" s="14">
        <f>IF(OR(F83="",H83=""),"",IF(F83=H83,"Coincide","Cambió"))</f>
        <v/>
      </c>
      <c r="K83" s="14">
        <f>IF(OR(A83="",C83=""),"",IF(OR(D83="",F83=""),"Captura incompleta",IF(IFERROR(COUNTIF(Recepciones!$A$3:$A$102,A83),0)=0,"Folio no encontrado",IF(OR(G83="",H83=""),"Pendiente de entrega",IF(I83&gt;0,"Faltante",IF(I83&lt;0,"Cantidad adicional",IF(J83="Cambió","Cambio de estado","Conforme")))))))</f>
        <v/>
      </c>
      <c r="L83" s="11" t="n"/>
      <c r="M83" s="13" t="n"/>
      <c r="N83" s="28" t="n"/>
    </row>
    <row r="84">
      <c r="A84" s="11" t="n"/>
      <c r="B84" s="13" t="n"/>
      <c r="C84" s="11" t="n"/>
      <c r="D84" s="16" t="n"/>
      <c r="E84" s="13" t="n"/>
      <c r="F84" s="13" t="n"/>
      <c r="G84" s="16" t="n"/>
      <c r="H84" s="13" t="n"/>
      <c r="I84" s="8">
        <f>IF(OR(A84="",C84="",D84="",G84=""),"",IFERROR(D84-G84,""))</f>
        <v/>
      </c>
      <c r="J84" s="15">
        <f>IF(OR(F84="",H84=""),"",IF(F84=H84,"Coincide","Cambió"))</f>
        <v/>
      </c>
      <c r="K84" s="15">
        <f>IF(OR(A84="",C84=""),"",IF(OR(D84="",F84=""),"Captura incompleta",IF(IFERROR(COUNTIF(Recepciones!$A$3:$A$102,A84),0)=0,"Folio no encontrado",IF(OR(G84="",H84=""),"Pendiente de entrega",IF(I84&gt;0,"Faltante",IF(I84&lt;0,"Cantidad adicional",IF(J84="Cambió","Cambio de estado","Conforme")))))))</f>
        <v/>
      </c>
      <c r="L84" s="11" t="n"/>
      <c r="M84" s="13" t="n"/>
      <c r="N84" s="28" t="n"/>
    </row>
    <row r="85">
      <c r="A85" s="11" t="n"/>
      <c r="B85" s="13" t="n"/>
      <c r="C85" s="11" t="n"/>
      <c r="D85" s="16" t="n"/>
      <c r="E85" s="13" t="n"/>
      <c r="F85" s="13" t="n"/>
      <c r="G85" s="16" t="n"/>
      <c r="H85" s="13" t="n"/>
      <c r="I85" s="6">
        <f>IF(OR(A85="",C85="",D85="",G85=""),"",IFERROR(D85-G85,""))</f>
        <v/>
      </c>
      <c r="J85" s="14">
        <f>IF(OR(F85="",H85=""),"",IF(F85=H85,"Coincide","Cambió"))</f>
        <v/>
      </c>
      <c r="K85" s="14">
        <f>IF(OR(A85="",C85=""),"",IF(OR(D85="",F85=""),"Captura incompleta",IF(IFERROR(COUNTIF(Recepciones!$A$3:$A$102,A85),0)=0,"Folio no encontrado",IF(OR(G85="",H85=""),"Pendiente de entrega",IF(I85&gt;0,"Faltante",IF(I85&lt;0,"Cantidad adicional",IF(J85="Cambió","Cambio de estado","Conforme")))))))</f>
        <v/>
      </c>
      <c r="L85" s="11" t="n"/>
      <c r="M85" s="13" t="n"/>
      <c r="N85" s="28" t="n"/>
    </row>
    <row r="86">
      <c r="A86" s="11" t="n"/>
      <c r="B86" s="13" t="n"/>
      <c r="C86" s="11" t="n"/>
      <c r="D86" s="16" t="n"/>
      <c r="E86" s="13" t="n"/>
      <c r="F86" s="13" t="n"/>
      <c r="G86" s="16" t="n"/>
      <c r="H86" s="13" t="n"/>
      <c r="I86" s="8">
        <f>IF(OR(A86="",C86="",D86="",G86=""),"",IFERROR(D86-G86,""))</f>
        <v/>
      </c>
      <c r="J86" s="15">
        <f>IF(OR(F86="",H86=""),"",IF(F86=H86,"Coincide","Cambió"))</f>
        <v/>
      </c>
      <c r="K86" s="15">
        <f>IF(OR(A86="",C86=""),"",IF(OR(D86="",F86=""),"Captura incompleta",IF(IFERROR(COUNTIF(Recepciones!$A$3:$A$102,A86),0)=0,"Folio no encontrado",IF(OR(G86="",H86=""),"Pendiente de entrega",IF(I86&gt;0,"Faltante",IF(I86&lt;0,"Cantidad adicional",IF(J86="Cambió","Cambio de estado","Conforme")))))))</f>
        <v/>
      </c>
      <c r="L86" s="11" t="n"/>
      <c r="M86" s="13" t="n"/>
      <c r="N86" s="28" t="n"/>
    </row>
    <row r="87">
      <c r="A87" s="11" t="n"/>
      <c r="B87" s="13" t="n"/>
      <c r="C87" s="11" t="n"/>
      <c r="D87" s="16" t="n"/>
      <c r="E87" s="13" t="n"/>
      <c r="F87" s="13" t="n"/>
      <c r="G87" s="16" t="n"/>
      <c r="H87" s="13" t="n"/>
      <c r="I87" s="6">
        <f>IF(OR(A87="",C87="",D87="",G87=""),"",IFERROR(D87-G87,""))</f>
        <v/>
      </c>
      <c r="J87" s="14">
        <f>IF(OR(F87="",H87=""),"",IF(F87=H87,"Coincide","Cambió"))</f>
        <v/>
      </c>
      <c r="K87" s="14">
        <f>IF(OR(A87="",C87=""),"",IF(OR(D87="",F87=""),"Captura incompleta",IF(IFERROR(COUNTIF(Recepciones!$A$3:$A$102,A87),0)=0,"Folio no encontrado",IF(OR(G87="",H87=""),"Pendiente de entrega",IF(I87&gt;0,"Faltante",IF(I87&lt;0,"Cantidad adicional",IF(J87="Cambió","Cambio de estado","Conforme")))))))</f>
        <v/>
      </c>
      <c r="L87" s="11" t="n"/>
      <c r="M87" s="13" t="n"/>
      <c r="N87" s="28" t="n"/>
    </row>
    <row r="88">
      <c r="A88" s="11" t="n"/>
      <c r="B88" s="13" t="n"/>
      <c r="C88" s="11" t="n"/>
      <c r="D88" s="16" t="n"/>
      <c r="E88" s="13" t="n"/>
      <c r="F88" s="13" t="n"/>
      <c r="G88" s="16" t="n"/>
      <c r="H88" s="13" t="n"/>
      <c r="I88" s="8">
        <f>IF(OR(A88="",C88="",D88="",G88=""),"",IFERROR(D88-G88,""))</f>
        <v/>
      </c>
      <c r="J88" s="15">
        <f>IF(OR(F88="",H88=""),"",IF(F88=H88,"Coincide","Cambió"))</f>
        <v/>
      </c>
      <c r="K88" s="15">
        <f>IF(OR(A88="",C88=""),"",IF(OR(D88="",F88=""),"Captura incompleta",IF(IFERROR(COUNTIF(Recepciones!$A$3:$A$102,A88),0)=0,"Folio no encontrado",IF(OR(G88="",H88=""),"Pendiente de entrega",IF(I88&gt;0,"Faltante",IF(I88&lt;0,"Cantidad adicional",IF(J88="Cambió","Cambio de estado","Conforme")))))))</f>
        <v/>
      </c>
      <c r="L88" s="11" t="n"/>
      <c r="M88" s="13" t="n"/>
      <c r="N88" s="28" t="n"/>
    </row>
    <row r="89">
      <c r="A89" s="11" t="n"/>
      <c r="B89" s="13" t="n"/>
      <c r="C89" s="11" t="n"/>
      <c r="D89" s="16" t="n"/>
      <c r="E89" s="13" t="n"/>
      <c r="F89" s="13" t="n"/>
      <c r="G89" s="16" t="n"/>
      <c r="H89" s="13" t="n"/>
      <c r="I89" s="6">
        <f>IF(OR(A89="",C89="",D89="",G89=""),"",IFERROR(D89-G89,""))</f>
        <v/>
      </c>
      <c r="J89" s="14">
        <f>IF(OR(F89="",H89=""),"",IF(F89=H89,"Coincide","Cambió"))</f>
        <v/>
      </c>
      <c r="K89" s="14">
        <f>IF(OR(A89="",C89=""),"",IF(OR(D89="",F89=""),"Captura incompleta",IF(IFERROR(COUNTIF(Recepciones!$A$3:$A$102,A89),0)=0,"Folio no encontrado",IF(OR(G89="",H89=""),"Pendiente de entrega",IF(I89&gt;0,"Faltante",IF(I89&lt;0,"Cantidad adicional",IF(J89="Cambió","Cambio de estado","Conforme")))))))</f>
        <v/>
      </c>
      <c r="L89" s="11" t="n"/>
      <c r="M89" s="13" t="n"/>
      <c r="N89" s="28" t="n"/>
    </row>
    <row r="90">
      <c r="A90" s="11" t="n"/>
      <c r="B90" s="13" t="n"/>
      <c r="C90" s="11" t="n"/>
      <c r="D90" s="16" t="n"/>
      <c r="E90" s="13" t="n"/>
      <c r="F90" s="13" t="n"/>
      <c r="G90" s="16" t="n"/>
      <c r="H90" s="13" t="n"/>
      <c r="I90" s="8">
        <f>IF(OR(A90="",C90="",D90="",G90=""),"",IFERROR(D90-G90,""))</f>
        <v/>
      </c>
      <c r="J90" s="15">
        <f>IF(OR(F90="",H90=""),"",IF(F90=H90,"Coincide","Cambió"))</f>
        <v/>
      </c>
      <c r="K90" s="15">
        <f>IF(OR(A90="",C90=""),"",IF(OR(D90="",F90=""),"Captura incompleta",IF(IFERROR(COUNTIF(Recepciones!$A$3:$A$102,A90),0)=0,"Folio no encontrado",IF(OR(G90="",H90=""),"Pendiente de entrega",IF(I90&gt;0,"Faltante",IF(I90&lt;0,"Cantidad adicional",IF(J90="Cambió","Cambio de estado","Conforme")))))))</f>
        <v/>
      </c>
      <c r="L90" s="11" t="n"/>
      <c r="M90" s="13" t="n"/>
      <c r="N90" s="28" t="n"/>
    </row>
    <row r="91">
      <c r="A91" s="11" t="n"/>
      <c r="B91" s="13" t="n"/>
      <c r="C91" s="11" t="n"/>
      <c r="D91" s="16" t="n"/>
      <c r="E91" s="13" t="n"/>
      <c r="F91" s="13" t="n"/>
      <c r="G91" s="16" t="n"/>
      <c r="H91" s="13" t="n"/>
      <c r="I91" s="6">
        <f>IF(OR(A91="",C91="",D91="",G91=""),"",IFERROR(D91-G91,""))</f>
        <v/>
      </c>
      <c r="J91" s="14">
        <f>IF(OR(F91="",H91=""),"",IF(F91=H91,"Coincide","Cambió"))</f>
        <v/>
      </c>
      <c r="K91" s="14">
        <f>IF(OR(A91="",C91=""),"",IF(OR(D91="",F91=""),"Captura incompleta",IF(IFERROR(COUNTIF(Recepciones!$A$3:$A$102,A91),0)=0,"Folio no encontrado",IF(OR(G91="",H91=""),"Pendiente de entrega",IF(I91&gt;0,"Faltante",IF(I91&lt;0,"Cantidad adicional",IF(J91="Cambió","Cambio de estado","Conforme")))))))</f>
        <v/>
      </c>
      <c r="L91" s="11" t="n"/>
      <c r="M91" s="13" t="n"/>
      <c r="N91" s="28" t="n"/>
    </row>
    <row r="92">
      <c r="A92" s="11" t="n"/>
      <c r="B92" s="13" t="n"/>
      <c r="C92" s="11" t="n"/>
      <c r="D92" s="16" t="n"/>
      <c r="E92" s="13" t="n"/>
      <c r="F92" s="13" t="n"/>
      <c r="G92" s="16" t="n"/>
      <c r="H92" s="13" t="n"/>
      <c r="I92" s="8">
        <f>IF(OR(A92="",C92="",D92="",G92=""),"",IFERROR(D92-G92,""))</f>
        <v/>
      </c>
      <c r="J92" s="15">
        <f>IF(OR(F92="",H92=""),"",IF(F92=H92,"Coincide","Cambió"))</f>
        <v/>
      </c>
      <c r="K92" s="15">
        <f>IF(OR(A92="",C92=""),"",IF(OR(D92="",F92=""),"Captura incompleta",IF(IFERROR(COUNTIF(Recepciones!$A$3:$A$102,A92),0)=0,"Folio no encontrado",IF(OR(G92="",H92=""),"Pendiente de entrega",IF(I92&gt;0,"Faltante",IF(I92&lt;0,"Cantidad adicional",IF(J92="Cambió","Cambio de estado","Conforme")))))))</f>
        <v/>
      </c>
      <c r="L92" s="11" t="n"/>
      <c r="M92" s="13" t="n"/>
      <c r="N92" s="28" t="n"/>
    </row>
    <row r="93">
      <c r="A93" s="11" t="n"/>
      <c r="B93" s="13" t="n"/>
      <c r="C93" s="11" t="n"/>
      <c r="D93" s="16" t="n"/>
      <c r="E93" s="13" t="n"/>
      <c r="F93" s="13" t="n"/>
      <c r="G93" s="16" t="n"/>
      <c r="H93" s="13" t="n"/>
      <c r="I93" s="6">
        <f>IF(OR(A93="",C93="",D93="",G93=""),"",IFERROR(D93-G93,""))</f>
        <v/>
      </c>
      <c r="J93" s="14">
        <f>IF(OR(F93="",H93=""),"",IF(F93=H93,"Coincide","Cambió"))</f>
        <v/>
      </c>
      <c r="K93" s="14">
        <f>IF(OR(A93="",C93=""),"",IF(OR(D93="",F93=""),"Captura incompleta",IF(IFERROR(COUNTIF(Recepciones!$A$3:$A$102,A93),0)=0,"Folio no encontrado",IF(OR(G93="",H93=""),"Pendiente de entrega",IF(I93&gt;0,"Faltante",IF(I93&lt;0,"Cantidad adicional",IF(J93="Cambió","Cambio de estado","Conforme")))))))</f>
        <v/>
      </c>
      <c r="L93" s="11" t="n"/>
      <c r="M93" s="13" t="n"/>
      <c r="N93" s="28" t="n"/>
    </row>
    <row r="94">
      <c r="A94" s="11" t="n"/>
      <c r="B94" s="13" t="n"/>
      <c r="C94" s="11" t="n"/>
      <c r="D94" s="16" t="n"/>
      <c r="E94" s="13" t="n"/>
      <c r="F94" s="13" t="n"/>
      <c r="G94" s="16" t="n"/>
      <c r="H94" s="13" t="n"/>
      <c r="I94" s="8">
        <f>IF(OR(A94="",C94="",D94="",G94=""),"",IFERROR(D94-G94,""))</f>
        <v/>
      </c>
      <c r="J94" s="15">
        <f>IF(OR(F94="",H94=""),"",IF(F94=H94,"Coincide","Cambió"))</f>
        <v/>
      </c>
      <c r="K94" s="15">
        <f>IF(OR(A94="",C94=""),"",IF(OR(D94="",F94=""),"Captura incompleta",IF(IFERROR(COUNTIF(Recepciones!$A$3:$A$102,A94),0)=0,"Folio no encontrado",IF(OR(G94="",H94=""),"Pendiente de entrega",IF(I94&gt;0,"Faltante",IF(I94&lt;0,"Cantidad adicional",IF(J94="Cambió","Cambio de estado","Conforme")))))))</f>
        <v/>
      </c>
      <c r="L94" s="11" t="n"/>
      <c r="M94" s="13" t="n"/>
      <c r="N94" s="28" t="n"/>
    </row>
    <row r="95">
      <c r="A95" s="11" t="n"/>
      <c r="B95" s="13" t="n"/>
      <c r="C95" s="11" t="n"/>
      <c r="D95" s="16" t="n"/>
      <c r="E95" s="13" t="n"/>
      <c r="F95" s="13" t="n"/>
      <c r="G95" s="16" t="n"/>
      <c r="H95" s="13" t="n"/>
      <c r="I95" s="6">
        <f>IF(OR(A95="",C95="",D95="",G95=""),"",IFERROR(D95-G95,""))</f>
        <v/>
      </c>
      <c r="J95" s="14">
        <f>IF(OR(F95="",H95=""),"",IF(F95=H95,"Coincide","Cambió"))</f>
        <v/>
      </c>
      <c r="K95" s="14">
        <f>IF(OR(A95="",C95=""),"",IF(OR(D95="",F95=""),"Captura incompleta",IF(IFERROR(COUNTIF(Recepciones!$A$3:$A$102,A95),0)=0,"Folio no encontrado",IF(OR(G95="",H95=""),"Pendiente de entrega",IF(I95&gt;0,"Faltante",IF(I95&lt;0,"Cantidad adicional",IF(J95="Cambió","Cambio de estado","Conforme")))))))</f>
        <v/>
      </c>
      <c r="L95" s="11" t="n"/>
      <c r="M95" s="13" t="n"/>
      <c r="N95" s="28" t="n"/>
    </row>
    <row r="96">
      <c r="A96" s="11" t="n"/>
      <c r="B96" s="13" t="n"/>
      <c r="C96" s="11" t="n"/>
      <c r="D96" s="16" t="n"/>
      <c r="E96" s="13" t="n"/>
      <c r="F96" s="13" t="n"/>
      <c r="G96" s="16" t="n"/>
      <c r="H96" s="13" t="n"/>
      <c r="I96" s="8">
        <f>IF(OR(A96="",C96="",D96="",G96=""),"",IFERROR(D96-G96,""))</f>
        <v/>
      </c>
      <c r="J96" s="15">
        <f>IF(OR(F96="",H96=""),"",IF(F96=H96,"Coincide","Cambió"))</f>
        <v/>
      </c>
      <c r="K96" s="15">
        <f>IF(OR(A96="",C96=""),"",IF(OR(D96="",F96=""),"Captura incompleta",IF(IFERROR(COUNTIF(Recepciones!$A$3:$A$102,A96),0)=0,"Folio no encontrado",IF(OR(G96="",H96=""),"Pendiente de entrega",IF(I96&gt;0,"Faltante",IF(I96&lt;0,"Cantidad adicional",IF(J96="Cambió","Cambio de estado","Conforme")))))))</f>
        <v/>
      </c>
      <c r="L96" s="11" t="n"/>
      <c r="M96" s="13" t="n"/>
      <c r="N96" s="28" t="n"/>
    </row>
    <row r="97">
      <c r="A97" s="11" t="n"/>
      <c r="B97" s="13" t="n"/>
      <c r="C97" s="11" t="n"/>
      <c r="D97" s="16" t="n"/>
      <c r="E97" s="13" t="n"/>
      <c r="F97" s="13" t="n"/>
      <c r="G97" s="16" t="n"/>
      <c r="H97" s="13" t="n"/>
      <c r="I97" s="6">
        <f>IF(OR(A97="",C97="",D97="",G97=""),"",IFERROR(D97-G97,""))</f>
        <v/>
      </c>
      <c r="J97" s="14">
        <f>IF(OR(F97="",H97=""),"",IF(F97=H97,"Coincide","Cambió"))</f>
        <v/>
      </c>
      <c r="K97" s="14">
        <f>IF(OR(A97="",C97=""),"",IF(OR(D97="",F97=""),"Captura incompleta",IF(IFERROR(COUNTIF(Recepciones!$A$3:$A$102,A97),0)=0,"Folio no encontrado",IF(OR(G97="",H97=""),"Pendiente de entrega",IF(I97&gt;0,"Faltante",IF(I97&lt;0,"Cantidad adicional",IF(J97="Cambió","Cambio de estado","Conforme")))))))</f>
        <v/>
      </c>
      <c r="L97" s="11" t="n"/>
      <c r="M97" s="13" t="n"/>
      <c r="N97" s="28" t="n"/>
    </row>
    <row r="98">
      <c r="A98" s="11" t="n"/>
      <c r="B98" s="13" t="n"/>
      <c r="C98" s="11" t="n"/>
      <c r="D98" s="16" t="n"/>
      <c r="E98" s="13" t="n"/>
      <c r="F98" s="13" t="n"/>
      <c r="G98" s="16" t="n"/>
      <c r="H98" s="13" t="n"/>
      <c r="I98" s="8">
        <f>IF(OR(A98="",C98="",D98="",G98=""),"",IFERROR(D98-G98,""))</f>
        <v/>
      </c>
      <c r="J98" s="15">
        <f>IF(OR(F98="",H98=""),"",IF(F98=H98,"Coincide","Cambió"))</f>
        <v/>
      </c>
      <c r="K98" s="15">
        <f>IF(OR(A98="",C98=""),"",IF(OR(D98="",F98=""),"Captura incompleta",IF(IFERROR(COUNTIF(Recepciones!$A$3:$A$102,A98),0)=0,"Folio no encontrado",IF(OR(G98="",H98=""),"Pendiente de entrega",IF(I98&gt;0,"Faltante",IF(I98&lt;0,"Cantidad adicional",IF(J98="Cambió","Cambio de estado","Conforme")))))))</f>
        <v/>
      </c>
      <c r="L98" s="11" t="n"/>
      <c r="M98" s="13" t="n"/>
      <c r="N98" s="28" t="n"/>
    </row>
    <row r="99">
      <c r="A99" s="11" t="n"/>
      <c r="B99" s="13" t="n"/>
      <c r="C99" s="11" t="n"/>
      <c r="D99" s="16" t="n"/>
      <c r="E99" s="13" t="n"/>
      <c r="F99" s="13" t="n"/>
      <c r="G99" s="16" t="n"/>
      <c r="H99" s="13" t="n"/>
      <c r="I99" s="6">
        <f>IF(OR(A99="",C99="",D99="",G99=""),"",IFERROR(D99-G99,""))</f>
        <v/>
      </c>
      <c r="J99" s="14">
        <f>IF(OR(F99="",H99=""),"",IF(F99=H99,"Coincide","Cambió"))</f>
        <v/>
      </c>
      <c r="K99" s="14">
        <f>IF(OR(A99="",C99=""),"",IF(OR(D99="",F99=""),"Captura incompleta",IF(IFERROR(COUNTIF(Recepciones!$A$3:$A$102,A99),0)=0,"Folio no encontrado",IF(OR(G99="",H99=""),"Pendiente de entrega",IF(I99&gt;0,"Faltante",IF(I99&lt;0,"Cantidad adicional",IF(J99="Cambió","Cambio de estado","Conforme")))))))</f>
        <v/>
      </c>
      <c r="L99" s="11" t="n"/>
      <c r="M99" s="13" t="n"/>
      <c r="N99" s="28" t="n"/>
    </row>
    <row r="100">
      <c r="A100" s="11" t="n"/>
      <c r="B100" s="13" t="n"/>
      <c r="C100" s="11" t="n"/>
      <c r="D100" s="16" t="n"/>
      <c r="E100" s="13" t="n"/>
      <c r="F100" s="13" t="n"/>
      <c r="G100" s="16" t="n"/>
      <c r="H100" s="13" t="n"/>
      <c r="I100" s="8">
        <f>IF(OR(A100="",C100="",D100="",G100=""),"",IFERROR(D100-G100,""))</f>
        <v/>
      </c>
      <c r="J100" s="15">
        <f>IF(OR(F100="",H100=""),"",IF(F100=H100,"Coincide","Cambió"))</f>
        <v/>
      </c>
      <c r="K100" s="15">
        <f>IF(OR(A100="",C100=""),"",IF(OR(D100="",F100=""),"Captura incompleta",IF(IFERROR(COUNTIF(Recepciones!$A$3:$A$102,A100),0)=0,"Folio no encontrado",IF(OR(G100="",H100=""),"Pendiente de entrega",IF(I100&gt;0,"Faltante",IF(I100&lt;0,"Cantidad adicional",IF(J100="Cambió","Cambio de estado","Conforme")))))))</f>
        <v/>
      </c>
      <c r="L100" s="11" t="n"/>
      <c r="M100" s="13" t="n"/>
      <c r="N100" s="28" t="n"/>
    </row>
    <row r="101">
      <c r="A101" s="11" t="n"/>
      <c r="B101" s="13" t="n"/>
      <c r="C101" s="11" t="n"/>
      <c r="D101" s="16" t="n"/>
      <c r="E101" s="13" t="n"/>
      <c r="F101" s="13" t="n"/>
      <c r="G101" s="16" t="n"/>
      <c r="H101" s="13" t="n"/>
      <c r="I101" s="6">
        <f>IF(OR(A101="",C101="",D101="",G101=""),"",IFERROR(D101-G101,""))</f>
        <v/>
      </c>
      <c r="J101" s="14">
        <f>IF(OR(F101="",H101=""),"",IF(F101=H101,"Coincide","Cambió"))</f>
        <v/>
      </c>
      <c r="K101" s="14">
        <f>IF(OR(A101="",C101=""),"",IF(OR(D101="",F101=""),"Captura incompleta",IF(IFERROR(COUNTIF(Recepciones!$A$3:$A$102,A101),0)=0,"Folio no encontrado",IF(OR(G101="",H101=""),"Pendiente de entrega",IF(I101&gt;0,"Faltante",IF(I101&lt;0,"Cantidad adicional",IF(J101="Cambió","Cambio de estado","Conforme")))))))</f>
        <v/>
      </c>
      <c r="L101" s="11" t="n"/>
      <c r="M101" s="13" t="n"/>
      <c r="N101" s="28" t="n"/>
    </row>
    <row r="102">
      <c r="A102" s="11" t="n"/>
      <c r="B102" s="13" t="n"/>
      <c r="C102" s="11" t="n"/>
      <c r="D102" s="16" t="n"/>
      <c r="E102" s="13" t="n"/>
      <c r="F102" s="13" t="n"/>
      <c r="G102" s="16" t="n"/>
      <c r="H102" s="13" t="n"/>
      <c r="I102" s="8">
        <f>IF(OR(A102="",C102="",D102="",G102=""),"",IFERROR(D102-G102,""))</f>
        <v/>
      </c>
      <c r="J102" s="15">
        <f>IF(OR(F102="",H102=""),"",IF(F102=H102,"Coincide","Cambió"))</f>
        <v/>
      </c>
      <c r="K102" s="15">
        <f>IF(OR(A102="",C102=""),"",IF(OR(D102="",F102=""),"Captura incompleta",IF(IFERROR(COUNTIF(Recepciones!$A$3:$A$102,A102),0)=0,"Folio no encontrado",IF(OR(G102="",H102=""),"Pendiente de entrega",IF(I102&gt;0,"Faltante",IF(I102&lt;0,"Cantidad adicional",IF(J102="Cambió","Cambio de estado","Conforme")))))))</f>
        <v/>
      </c>
      <c r="L102" s="11" t="n"/>
      <c r="M102" s="13" t="n"/>
      <c r="N102" s="28" t="n"/>
    </row>
  </sheetData>
  <autoFilter ref="A2:N102"/>
  <mergeCells count="1">
    <mergeCell ref="A1:N1"/>
  </mergeCells>
  <conditionalFormatting sqref="K3:K102">
    <cfRule type="expression" priority="1" dxfId="0">
      <formula>AND($A3&lt;&gt;"",OR($K3="Faltante",$K3="Cantidad adicional",$K3="Cambio de estado",$K3="Captura incompleta",$K3="Folio no encontrado"))</formula>
    </cfRule>
    <cfRule type="expression" priority="2" dxfId="2">
      <formula>AND($A3&lt;&gt;"",$K3="Pendiente de entrega")</formula>
    </cfRule>
    <cfRule type="expression" priority="3" dxfId="1">
      <formula>AND($A3&lt;&gt;"",$K3="Conforme")</formula>
    </cfRule>
  </conditionalFormatting>
  <dataValidations count="7">
    <dataValidation sqref="B3:B102" showDropDown="0" showInputMessage="0" showErrorMessage="0" allowBlank="0" errorTitle="Categoría no válida" error="Seleccione una categoría de la lista editable." type="list" errorStyle="stop">
      <formula1>=INDIRECT("'Parámetros'!$H$3:$H$8")</formula1>
    </dataValidation>
    <dataValidation sqref="D3:D102" showDropDown="0" showInputMessage="0" showErrorMessage="0" allowBlank="0" errorTitle="Cantidad no válida" error="Capture un entero entre 1 y la cantidad máxima definida en Parámetros." type="whole" errorStyle="stop" operator="between">
      <formula1>1</formula1>
      <formula2>=INDIRECT("'Parámetros'!$B$4")</formula2>
    </dataValidation>
    <dataValidation sqref="E3:E102" showDropDown="0" showInputMessage="0" showErrorMessage="0" allowBlank="0" errorTitle="Unidad no válida" error="Seleccione una unidad de la lista editable." type="list" errorStyle="stop">
      <formula1>=INDIRECT("'Parámetros'!$J$3:$J$6")</formula1>
    </dataValidation>
    <dataValidation sqref="F3:F102 H3:H102" showDropDown="0" showInputMessage="0" showErrorMessage="0" allowBlank="0" errorTitle="Estado físico no válido" error="Seleccione un estado físico de la lista editable." type="list" errorStyle="stop">
      <formula1>=INDIRECT("'Parámetros'!$L$3:$L$6")</formula1>
    </dataValidation>
    <dataValidation sqref="G3:G102" showDropDown="0" showInputMessage="0" showErrorMessage="0" allowBlank="0" errorTitle="Cantidad no válida" error="Capture un entero entre 0 y la cantidad máxima definida en Parámetros." type="whole" errorStyle="stop" operator="between">
      <formula1>0</formula1>
      <formula2>=INDIRECT("'Parámetros'!$B$4")</formula2>
    </dataValidation>
    <dataValidation sqref="M3:M102" showDropDown="0" showInputMessage="0" showErrorMessage="0" allowBlank="0" errorTitle="Responsable no válido" error="Seleccione un responsable de la lista editable." type="list" errorStyle="stop">
      <formula1>=INDIRECT("'Parámetros'!$D$3:$D$6")</formula1>
    </dataValidation>
    <dataValidation sqref="N3:N102" showDropDown="0" showInputMessage="0" showErrorMessage="0" allowBlank="0" errorTitle="Fecha no válida" error="Revise que la fecha esté dentro del periodo permitido en Parámetros." type="custom" errorStyle="stop">
      <formula1>=OR(N3="",AND(ISNUMBER(N3),N3&gt;=INDIRECT("'Parámetros'!$B$5"),N3&lt;=INDIRECT("'Parámetros'!$B$6")))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/>
  </sheetPr>
  <dimension ref="A1:L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34" customWidth="1" min="4" max="4"/>
    <col width="3" customWidth="1" min="5" max="5"/>
    <col width="23" customWidth="1" min="6" max="6"/>
    <col width="3" customWidth="1" min="7" max="7"/>
    <col width="20" customWidth="1" min="8" max="8"/>
    <col width="3" customWidth="1" min="9" max="9"/>
    <col width="16" customWidth="1" min="10" max="10"/>
    <col width="3" customWidth="1" min="11" max="11"/>
    <col width="20" customWidth="1" min="12" max="12"/>
  </cols>
  <sheetData>
    <row r="1" ht="28" customHeight="1">
      <c r="A1" s="1" t="inlineStr">
        <is>
          <t>Parámetros editables del checklist</t>
        </is>
      </c>
    </row>
    <row r="2">
      <c r="A2" s="3" t="inlineStr">
        <is>
          <t>Parámetro</t>
        </is>
      </c>
      <c r="B2" s="3" t="inlineStr">
        <is>
          <t>Valor</t>
        </is>
      </c>
      <c r="D2" s="3" t="inlineStr">
        <is>
          <t>Responsables ficticios</t>
        </is>
      </c>
      <c r="F2" s="3" t="inlineStr">
        <is>
          <t>Estados de recepción</t>
        </is>
      </c>
      <c r="H2" s="3" t="inlineStr">
        <is>
          <t>Categorías</t>
        </is>
      </c>
      <c r="J2" s="3" t="inlineStr">
        <is>
          <t>Unidades</t>
        </is>
      </c>
      <c r="L2" s="3" t="inlineStr">
        <is>
          <t>Estados físicos</t>
        </is>
      </c>
    </row>
    <row r="3">
      <c r="A3" s="5" t="inlineStr">
        <is>
          <t>Plazo de revisión (días)</t>
        </is>
      </c>
      <c r="B3" s="17" t="n">
        <v>7</v>
      </c>
      <c r="D3" s="11" t="inlineStr">
        <is>
          <t>Persona Ejemplo A (ficticia)</t>
        </is>
      </c>
      <c r="F3" s="11" t="inlineStr">
        <is>
          <t>Abierta</t>
        </is>
      </c>
      <c r="H3" s="11" t="inlineStr">
        <is>
          <t>Documentos</t>
        </is>
      </c>
      <c r="J3" s="11" t="inlineStr">
        <is>
          <t>pieza</t>
        </is>
      </c>
      <c r="L3" s="11" t="inlineStr">
        <is>
          <t>Bueno</t>
        </is>
      </c>
    </row>
    <row r="4">
      <c r="A4" s="7" t="inlineStr">
        <is>
          <t>Cantidad máxima por renglón</t>
        </is>
      </c>
      <c r="B4" s="17" t="n">
        <v>20</v>
      </c>
      <c r="D4" s="11" t="inlineStr">
        <is>
          <t>Persona Ejemplo B (ficticia)</t>
        </is>
      </c>
      <c r="F4" s="11" t="inlineStr">
        <is>
          <t>Lista para entrega</t>
        </is>
      </c>
      <c r="H4" s="11" t="inlineStr">
        <is>
          <t>Llaves</t>
        </is>
      </c>
      <c r="J4" s="11" t="inlineStr">
        <is>
          <t>juego</t>
        </is>
      </c>
      <c r="L4" s="11" t="inlineStr">
        <is>
          <t>Con desgaste</t>
        </is>
      </c>
    </row>
    <row r="5">
      <c r="A5" s="5" t="inlineStr">
        <is>
          <t>Fecha mínima permitida</t>
        </is>
      </c>
      <c r="B5" s="29" t="n">
        <v>43831</v>
      </c>
      <c r="D5" s="11" t="inlineStr">
        <is>
          <t>Persona Ejemplo C (ficticia)</t>
        </is>
      </c>
      <c r="F5" s="11" t="inlineStr">
        <is>
          <t>Cerrada</t>
        </is>
      </c>
      <c r="H5" s="11" t="inlineStr">
        <is>
          <t>Herramientas</t>
        </is>
      </c>
      <c r="J5" s="11" t="inlineStr">
        <is>
          <t>paquete</t>
        </is>
      </c>
      <c r="L5" s="11" t="inlineStr">
        <is>
          <t>Dañado</t>
        </is>
      </c>
    </row>
    <row r="6">
      <c r="A6" s="7" t="inlineStr">
        <is>
          <t>Fecha máxima permitida</t>
        </is>
      </c>
      <c r="B6" s="29" t="n">
        <v>46752</v>
      </c>
      <c r="D6" s="11" t="inlineStr">
        <is>
          <t>Persona Ejemplo D (ficticia)</t>
        </is>
      </c>
      <c r="F6" s="11" t="inlineStr">
        <is>
          <t>Cancelada</t>
        </is>
      </c>
      <c r="H6" s="11" t="inlineStr">
        <is>
          <t>Electrónicos</t>
        </is>
      </c>
      <c r="J6" s="11" t="inlineStr">
        <is>
          <t>documento</t>
        </is>
      </c>
      <c r="L6" s="11" t="inlineStr">
        <is>
          <t>No aplica</t>
        </is>
      </c>
    </row>
    <row r="7">
      <c r="H7" s="11" t="inlineStr">
        <is>
          <t>Accesorios</t>
        </is>
      </c>
    </row>
    <row r="8">
      <c r="H8" s="11" t="inlineStr">
        <is>
          <t>Otros</t>
        </is>
      </c>
    </row>
  </sheetData>
  <mergeCells count="1"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05A28"/>
    <outlinePr summaryBelow="1" summaryRight="1"/>
    <pageSetUpPr/>
  </sheetPr>
  <dimension ref="A1:H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96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Indicaciones de uso y lectura de alertas</t>
        </is>
      </c>
    </row>
    <row r="2"/>
    <row r="3">
      <c r="A3" s="3" t="inlineStr">
        <is>
          <t>Paso</t>
        </is>
      </c>
      <c r="B3" s="3" t="inlineStr">
        <is>
          <t>Qué hacer o revisar</t>
        </is>
      </c>
    </row>
    <row r="4" ht="42" customHeight="1">
      <c r="A4" s="19" t="inlineStr">
        <is>
          <t>1. Abrir recepción</t>
        </is>
      </c>
      <c r="B4" s="19" t="inlineStr">
        <is>
          <t>Capture en Recepciones un folio ficticio único, fecha, datos identificadores, responsable y estado. Las celdas amarillas son editables.</t>
        </is>
      </c>
    </row>
    <row r="5" ht="42" customHeight="1">
      <c r="A5" s="20" t="inlineStr">
        <is>
          <t>2. Registrar pertenencias</t>
        </is>
      </c>
      <c r="B5" s="20" t="inlineStr">
        <is>
          <t>En Pertenencias use el mismo folio y capture una fila por objeto o accesorio. Indique cantidad, unidad y estado físico al recibir.</t>
        </is>
      </c>
    </row>
    <row r="6" ht="42" customHeight="1">
      <c r="A6" s="19" t="inlineStr">
        <is>
          <t>3. Cotejar al entregar</t>
        </is>
      </c>
      <c r="B6" s="19" t="inlineStr">
        <is>
          <t>Capture cantidad y estado al entregar, responsable y fecha de verificación. La diferencia se calcula como cantidad recibida menos cantidad entregada.</t>
        </is>
      </c>
    </row>
    <row r="7" ht="42" customHeight="1">
      <c r="A7" s="20" t="inlineStr">
        <is>
          <t>4. Revisar el resultado</t>
        </is>
      </c>
      <c r="B7" s="20" t="inlineStr">
        <is>
          <t>Conforme indica que cantidad y estado coinciden. Faltante, cantidad adicional o cambio de estado requieren revisar la captura y el cotejo físico.</t>
        </is>
      </c>
    </row>
    <row r="8" ht="42" customHeight="1">
      <c r="A8" s="19" t="inlineStr">
        <is>
          <t>5. Consultar Resumen</t>
        </is>
      </c>
      <c r="B8" s="19" t="inlineStr">
        <is>
          <t>Revise recepciones con alerta, pendientes y diferencias. El periodo se calcula con la fecha mínima y máxima registrada.</t>
        </is>
      </c>
    </row>
    <row r="9" ht="42" customHeight="1">
      <c r="A9" s="20" t="inlineStr">
        <is>
          <t>6. Mantener listas</t>
        </is>
      </c>
      <c r="B9" s="20" t="inlineStr">
        <is>
          <t>Modifique responsables, estados, categorías, unidades, fechas permitidas y límites únicamente en Parámetros.</t>
        </is>
      </c>
    </row>
    <row r="10"/>
    <row r="11">
      <c r="A11" s="3" t="inlineStr">
        <is>
          <t>Color o mensaje</t>
        </is>
      </c>
      <c r="B11" s="3" t="inlineStr">
        <is>
          <t>Interpretación administrativa</t>
        </is>
      </c>
    </row>
    <row r="12" ht="42" customHeight="1">
      <c r="A12" s="21" t="inlineStr">
        <is>
          <t>Amarillo</t>
        </is>
      </c>
      <c r="B12" s="19" t="inlineStr">
        <is>
          <t>Celda editable. Capture o corrija el dato requerido sin reemplazar las columnas calculadas.</t>
        </is>
      </c>
    </row>
    <row r="13" ht="42" customHeight="1">
      <c r="A13" s="22" t="inlineStr">
        <is>
          <t>Turquesa</t>
        </is>
      </c>
      <c r="B13" s="20" t="inlineStr">
        <is>
          <t>No se detectó una diferencia con los datos capturados o el renglón quedó conforme.</t>
        </is>
      </c>
    </row>
    <row r="14" ht="42" customHeight="1">
      <c r="A14" s="23" t="inlineStr">
        <is>
          <t>Rojo</t>
        </is>
      </c>
      <c r="B14" s="19" t="inlineStr">
        <is>
          <t>Existe una diferencia, dato incompleto, folio inexistente, fecha incoherente o plazo excedido que debe revisarse.</t>
        </is>
      </c>
    </row>
    <row r="15" ht="42" customHeight="1">
      <c r="A15" s="24" t="inlineStr">
        <is>
          <t>Naranja</t>
        </is>
      </c>
      <c r="B15" s="20" t="inlineStr">
        <is>
          <t>La entrega o el cotejo todavía están pendientes; complete los datos cuando ocurra la entrega.</t>
        </is>
      </c>
    </row>
    <row r="16" ht="42" customHeight="1">
      <c r="A16" s="19" t="inlineStr">
        <is>
          <t>Folio no encontrado</t>
        </is>
      </c>
      <c r="B16" s="19" t="inlineStr">
        <is>
          <t>El folio escrito en Pertenencias no coincide con un folio de Recepciones. Revise posibles errores de captura.</t>
        </is>
      </c>
    </row>
    <row r="17" ht="42" customHeight="1">
      <c r="A17" s="20" t="inlineStr">
        <is>
          <t>Revisar plazo</t>
        </is>
      </c>
      <c r="B17" s="20" t="inlineStr">
        <is>
          <t>Los días transcurridos superan el umbral editable de Parámetros. Es una advertencia administrativa, no una garantía contractual.</t>
        </is>
      </c>
    </row>
    <row r="18" ht="42" customHeight="1">
      <c r="A18" s="19" t="inlineStr">
        <is>
          <t>Alcance</t>
        </is>
      </c>
      <c r="B18" s="19" t="inlineStr">
        <is>
          <t>El libro registra pertenencias y alertas comprobables con la información capturada. No realiza diagnóstico, sincronización, certificación ni funciones de ERP.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demostrativa ficticia</dc:creator>
  <dc:title xmlns:dc="http://purl.org/dc/elements/1.1/">Checklist de pertenencias del vehículo en Excel</dc:title>
  <dc:subject xmlns:dc="http://purl.org/dc/elements/1.1/">Registro administrativo de objetos y accesorios recibidos con vehículos</dc:subject>
  <dcterms:created xmlns:dcterms="http://purl.org/dc/terms/" xmlns:xsi="http://www.w3.org/2001/XMLSchema-instance" xsi:type="dcterms:W3CDTF">2026-09-09T17:54:16Z</dcterms:created>
  <dcterms:modified xmlns:dcterms="http://purl.org/dc/terms/" xmlns:xsi="http://www.w3.org/2001/XMLSchema-instance" xsi:type="dcterms:W3CDTF">2026-09-09T17:54:18+00:00Z</dcterms:modified>
</cp:coreProperties>
</file>