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nspecciones" sheetId="2" state="visible" r:id="rId2"/>
    <sheet xmlns:r="http://schemas.openxmlformats.org/officeDocument/2006/relationships" name="Detalle" sheetId="3" state="visible" r:id="rId3"/>
    <sheet xmlns:r="http://schemas.openxmlformats.org/officeDocument/2006/relationships" name="Catálogos" sheetId="4" state="visible" r:id="rId4"/>
  </sheets>
  <definedNames>
    <definedName name="_xlnm._FilterDatabase" localSheetId="3" hidden="1">'Catálogos'!$A$1:$D$21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color rgb="00263442"/>
      <sz val="10"/>
    </font>
    <font>
      <name val="Calibri"/>
      <b val="1"/>
      <color rgb="00FFFFFF"/>
      <sz val="10"/>
    </font>
    <font>
      <name val="Calibri"/>
      <b val="1"/>
      <color rgb="00263442"/>
      <sz val="10"/>
    </font>
    <font>
      <name val="Calibri"/>
      <i val="1"/>
      <color rgb="005B6573"/>
      <sz val="9"/>
    </font>
    <font>
      <name val="Calibri"/>
      <b val="1"/>
      <color rgb="00FFFFFF"/>
      <sz val="15"/>
    </font>
  </fonts>
  <fills count="8">
    <fill>
      <patternFill/>
    </fill>
    <fill>
      <patternFill patternType="gray125"/>
    </fill>
    <fill>
      <patternFill patternType="solid">
        <fgColor rgb="00FFF0AE"/>
      </patternFill>
    </fill>
    <fill>
      <patternFill patternType="solid">
        <fgColor rgb="00132238"/>
      </patternFill>
    </fill>
    <fill>
      <patternFill patternType="solid">
        <fgColor rgb="00F3F6F8"/>
      </patternFill>
    </fill>
    <fill>
      <patternFill patternType="solid">
        <fgColor rgb="00D9EAF7"/>
      </patternFill>
    </fill>
    <fill>
      <patternFill patternType="solid">
        <fgColor rgb="00F05A2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5" fillId="3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/>
    </xf>
    <xf numFmtId="0" fontId="1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 wrapText="1"/>
    </xf>
    <xf numFmtId="0" fontId="1" fillId="2" borderId="1" applyAlignment="1" applyProtection="1" pivotButton="0" quotePrefix="0" xfId="0">
      <alignment horizontal="left" vertical="center"/>
      <protection locked="0" hidden="0"/>
    </xf>
    <xf numFmtId="164" fontId="1" fillId="2" borderId="1" applyAlignment="1" applyProtection="1" pivotButton="0" quotePrefix="0" xfId="0">
      <alignment horizontal="center" vertical="center"/>
      <protection locked="0" hidden="0"/>
    </xf>
    <xf numFmtId="1" fontId="1" fillId="2" borderId="1" applyAlignment="1" applyProtection="1" pivotButton="0" quotePrefix="0" xfId="0">
      <alignment horizontal="center" vertical="center"/>
      <protection locked="0" hidden="0"/>
    </xf>
    <xf numFmtId="3" fontId="1" fillId="2" borderId="1" applyAlignment="1" applyProtection="1" pivotButton="0" quotePrefix="0" xfId="0">
      <alignment horizontal="center" vertical="center"/>
      <protection locked="0" hidden="0"/>
    </xf>
    <xf numFmtId="0" fontId="1" fillId="2" borderId="1" applyAlignment="1" applyProtection="1" pivotButton="0" quotePrefix="0" xfId="0">
      <alignment horizontal="center" vertical="center"/>
      <protection locked="0" hidden="0"/>
    </xf>
    <xf numFmtId="0" fontId="1" fillId="2" borderId="1" applyAlignment="1" applyProtection="1" pivotButton="0" quotePrefix="0" xfId="0">
      <alignment horizontal="left" vertical="top" wrapText="1"/>
      <protection locked="0" hidden="0"/>
    </xf>
    <xf numFmtId="0" fontId="1" fillId="4" borderId="1" applyAlignment="1" pivotButton="0" quotePrefix="0" xfId="0">
      <alignment horizontal="left" vertical="top" wrapText="1"/>
    </xf>
    <xf numFmtId="164" fontId="1" fillId="4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top" wrapText="1"/>
    </xf>
    <xf numFmtId="164" fontId="1" fillId="7" borderId="1" applyAlignment="1" pivotButton="0" quotePrefix="0" xfId="0">
      <alignment horizontal="center" vertical="center"/>
    </xf>
    <xf numFmtId="0" fontId="3" fillId="5" borderId="1" applyAlignment="1" applyProtection="1" pivotButton="0" quotePrefix="0" xfId="0">
      <alignment horizontal="center" vertical="center"/>
      <protection locked="0" hidden="0"/>
    </xf>
    <xf numFmtId="0" fontId="0" fillId="0" borderId="4" pivotButton="0" quotePrefix="0" xfId="0"/>
    <xf numFmtId="0" fontId="0" fillId="0" borderId="5" pivotButton="0" quotePrefix="0" xfId="0"/>
    <xf numFmtId="164" fontId="1" fillId="2" borderId="1" applyAlignment="1" applyProtection="1" pivotButton="0" quotePrefix="0" xfId="0">
      <alignment horizontal="center" vertical="center"/>
      <protection locked="0" hidden="0"/>
    </xf>
    <xf numFmtId="164" fontId="1" fillId="4" borderId="1" applyAlignment="1" pivotButton="0" quotePrefix="0" xfId="0">
      <alignment horizontal="center" vertical="center"/>
    </xf>
    <xf numFmtId="164" fontId="1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FFFFFF"/>
        <sz val="10"/>
      </font>
      <fill>
        <patternFill patternType="solid">
          <fgColor rgb="00F05A28"/>
        </patternFill>
      </fill>
    </dxf>
    <dxf>
      <font>
        <name val="Calibri"/>
        <b val="1"/>
        <color rgb="00263442"/>
        <sz val="10"/>
      </font>
      <fill>
        <patternFill patternType="solid">
          <fgColor rgb="00D9DEE2"/>
        </patternFill>
      </fill>
    </dxf>
    <dxf>
      <font>
        <name val="Calibri"/>
        <b val="1"/>
        <color rgb="00263442"/>
        <sz val="10"/>
      </font>
      <fill>
        <patternFill patternType="solid">
          <fgColor rgb="00FFF0AE"/>
        </patternFill>
      </fill>
    </dxf>
    <dxf>
      <font>
        <name val="Calibri"/>
        <b val="1"/>
        <color rgb="00FFFFFF"/>
        <sz val="10"/>
      </font>
      <fill>
        <patternFill patternType="solid">
          <fgColor rgb="007A1F1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Inspecciones" displayName="tInspecciones" ref="A2:K112" headerRowCount="1">
  <autoFilter ref="A2:K112"/>
  <tableColumns count="11">
    <tableColumn id="1" name="Folio"/>
    <tableColumn id="2" name="Fecha"/>
    <tableColumn id="3" name="Vehículo interno"/>
    <tableColumn id="4" name="Año modelo"/>
    <tableColumn id="5" name="Kilometraje"/>
    <tableColumn id="6" name="Tipo de vehículo"/>
    <tableColumn id="7" name="Responsable"/>
    <tableColumn id="8" name="Hallazgos altos abiertos"/>
    <tableColumn id="9" name="Puntos pendientes"/>
    <tableColumn id="10" name="Decisión administrativa"/>
    <tableColumn id="11" name="Comentario general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Detalle" displayName="tDetalle" ref="A2:L110" headerRowCount="1">
  <autoFilter ref="A2:L110"/>
  <tableColumns count="12">
    <tableColumn id="1" name="Folio"/>
    <tableColumn id="2" name="Punto de revisión"/>
    <tableColumn id="3" name="Sistema"/>
    <tableColumn id="4" name="Criterio visible"/>
    <tableColumn id="5" name="Resultado"/>
    <tableColumn id="6" name="Criticidad base"/>
    <tableColumn id="7" name="Prioridad"/>
    <tableColumn id="8" name="Observaciones"/>
    <tableColumn id="9" name="Referencia de evidencia"/>
    <tableColumn id="10" name="Responsable de seguimiento"/>
    <tableColumn id="11" name="Estado"/>
    <tableColumn id="12" name="Fecha objetivo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Puntos" displayName="tPuntos" ref="A1:D21" headerRowCount="1">
  <autoFilter ref="A1:D21"/>
  <tableColumns count="4">
    <tableColumn id="1" name="Punto de revisión"/>
    <tableColumn id="2" name="Sistema"/>
    <tableColumn id="3" name="Criterio visible"/>
    <tableColumn id="4" name="Criticidad bas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H2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49" customWidth="1" min="2" max="2"/>
    <col width="30" customWidth="1" min="3" max="3"/>
    <col width="18" customWidth="1" min="4" max="4"/>
    <col width="31" customWidth="1" min="5" max="5"/>
    <col width="18" customWidth="1" min="6" max="6"/>
    <col width="4" customWidth="1" min="7" max="7"/>
    <col width="4" customWidth="1" min="8" max="8"/>
  </cols>
  <sheetData>
    <row r="1" ht="29" customHeight="1">
      <c r="A1" s="1" t="inlineStr">
        <is>
          <t>Resumen administrativo de inspecciones generales</t>
        </is>
      </c>
      <c r="B1" s="24" t="n"/>
      <c r="C1" s="24" t="n"/>
      <c r="D1" s="24" t="n"/>
      <c r="E1" s="24" t="n"/>
      <c r="F1" s="24" t="n"/>
      <c r="G1" s="24" t="n"/>
      <c r="H1" s="25" t="n"/>
    </row>
    <row r="2"/>
    <row r="3" ht="23" customHeight="1">
      <c r="A3" s="2" t="inlineStr">
        <is>
          <t>Indicador de registros</t>
        </is>
      </c>
      <c r="B3" s="2" t="inlineStr">
        <is>
          <t>Valor</t>
        </is>
      </c>
      <c r="D3" s="2" t="inlineStr">
        <is>
          <t>Prioridad</t>
        </is>
      </c>
      <c r="E3" s="2" t="inlineStr">
        <is>
          <t>Total</t>
        </is>
      </c>
      <c r="F3" s="2" t="inlineStr">
        <is>
          <t>No cerrados</t>
        </is>
      </c>
    </row>
    <row r="4" ht="23" customHeight="1">
      <c r="A4" s="3" t="inlineStr">
        <is>
          <t>Inspecciones capturadas</t>
        </is>
      </c>
      <c r="B4" s="4">
        <f>COUNTIF(Inspecciones!$A$3:$A$112,"&lt;&gt;")</f>
        <v/>
      </c>
      <c r="D4" s="5" t="inlineStr">
        <is>
          <t>Alta</t>
        </is>
      </c>
      <c r="E4" s="4">
        <f>COUNTIF(Detalle!$G$3:$G$110,D4)</f>
        <v/>
      </c>
      <c r="F4" s="4">
        <f>COUNTIFS(Detalle!$G$3:$G$110,D4,Detalle!$K$3:$K$110,"&lt;&gt;Cerrado")</f>
        <v/>
      </c>
    </row>
    <row r="5" ht="23" customHeight="1">
      <c r="A5" s="6" t="inlineStr">
        <is>
          <t>Con puntos de detalle</t>
        </is>
      </c>
      <c r="B5" s="7">
        <f>COUNTIF(Inspecciones!$J$3:$J$112,"&lt;&gt;Sin captura")-COUNTIF(Inspecciones!$J$3:$J$112,"")</f>
        <v/>
      </c>
      <c r="D5" s="8" t="inlineStr">
        <is>
          <t>Media</t>
        </is>
      </c>
      <c r="E5" s="7">
        <f>COUNTIF(Detalle!$G$3:$G$110,D5)</f>
        <v/>
      </c>
      <c r="F5" s="7">
        <f>COUNTIFS(Detalle!$G$3:$G$110,D5,Detalle!$K$3:$K$110,"&lt;&gt;Cerrado")</f>
        <v/>
      </c>
    </row>
    <row r="6" ht="23" customHeight="1">
      <c r="A6" s="3" t="inlineStr">
        <is>
          <t>Atender antes de cierre</t>
        </is>
      </c>
      <c r="B6" s="4">
        <f>COUNTIF(Inspecciones!$J$3:$J$112,"Atender antes de cierre")</f>
        <v/>
      </c>
      <c r="D6" s="5" t="inlineStr">
        <is>
          <t>Baja</t>
        </is>
      </c>
      <c r="E6" s="4">
        <f>COUNTIF(Detalle!$G$3:$G$110,D6)</f>
        <v/>
      </c>
      <c r="F6" s="4">
        <f>COUNTIFS(Detalle!$G$3:$G$110,D6,Detalle!$K$3:$K$110,"&lt;&gt;Cerrado")</f>
        <v/>
      </c>
    </row>
    <row r="7" ht="23" customHeight="1">
      <c r="A7" s="6" t="inlineStr">
        <is>
          <t>Completar revisión</t>
        </is>
      </c>
      <c r="B7" s="7">
        <f>COUNTIF(Inspecciones!$J$3:$J$112,"Completar revisión")</f>
        <v/>
      </c>
      <c r="D7" s="8" t="inlineStr">
        <is>
          <t>Pendiente</t>
        </is>
      </c>
      <c r="E7" s="7">
        <f>COUNTIF(Detalle!$G$3:$G$110,D7)</f>
        <v/>
      </c>
      <c r="F7" s="7">
        <f>COUNTIFS(Detalle!$G$3:$G$110,D7,Detalle!$K$3:$K$110,"&lt;&gt;Cerrado")</f>
        <v/>
      </c>
    </row>
    <row r="8" ht="23" customHeight="1">
      <c r="A8" s="3" t="inlineStr">
        <is>
          <t>Puede cerrar registro</t>
        </is>
      </c>
      <c r="B8" s="4">
        <f>COUNTIF(Inspecciones!$J$3:$J$112,"Puede cerrar registro")</f>
        <v/>
      </c>
      <c r="D8" s="5" t="inlineStr">
        <is>
          <t>Sin acción</t>
        </is>
      </c>
      <c r="E8" s="4">
        <f>COUNTIF(Detalle!$G$3:$G$110,D8)</f>
        <v/>
      </c>
      <c r="F8" s="4">
        <f>COUNTIFS(Detalle!$G$3:$G$110,D8,Detalle!$K$3:$K$110,"&lt;&gt;Cerrado")</f>
        <v/>
      </c>
    </row>
    <row r="9" ht="23" customHeight="1">
      <c r="A9" s="6" t="inlineStr">
        <is>
          <t>Sin captura de detalle</t>
        </is>
      </c>
      <c r="B9" s="7">
        <f>COUNTIF(Inspecciones!$J$3:$J$112,"Sin captura")</f>
        <v/>
      </c>
      <c r="D9" s="8" t="inlineStr">
        <is>
          <t>No aplica</t>
        </is>
      </c>
      <c r="E9" s="7">
        <f>COUNTIF(Detalle!$G$3:$G$110,D9)</f>
        <v/>
      </c>
      <c r="F9" s="7">
        <f>COUNTIFS(Detalle!$G$3:$G$110,D9,Detalle!$K$3:$K$110,"&lt;&gt;Cerrado")</f>
        <v/>
      </c>
    </row>
    <row r="10" ht="23" customHeight="1"/>
    <row r="11" ht="23" customHeight="1"/>
    <row r="12" ht="23" customHeight="1">
      <c r="A12" s="2" t="inlineStr">
        <is>
          <t>Sistema</t>
        </is>
      </c>
      <c r="B12" s="2" t="inlineStr">
        <is>
          <t>Puntos registrados</t>
        </is>
      </c>
      <c r="C12" s="2" t="inlineStr">
        <is>
          <t>Pendientes o hallazgos no cerrados</t>
        </is>
      </c>
      <c r="E12" s="2" t="inlineStr">
        <is>
          <t>Comprobación</t>
        </is>
      </c>
      <c r="F12" s="2" t="inlineStr">
        <is>
          <t>Resultado</t>
        </is>
      </c>
    </row>
    <row r="13" ht="23" customHeight="1">
      <c r="A13" s="3" t="inlineStr">
        <is>
          <t>Motor y fluidos</t>
        </is>
      </c>
      <c r="B13" s="4">
        <f>COUNTIF(Detalle!$C$3:$C$110,A13)</f>
        <v/>
      </c>
      <c r="C13" s="4">
        <f>COUNTIFS(Detalle!$C$3:$C$110,A13,Detalle!$G$3:$G$110,"&lt;&gt;",Detalle!$G$3:$G$110,"&lt;&gt;Sin acción",Detalle!$G$3:$G$110,"&lt;&gt;No aplica",Detalle!$K$3:$K$110,"&lt;&gt;Cerrado")</f>
        <v/>
      </c>
      <c r="E13" s="3" t="inlineStr">
        <is>
          <t>DEMO-001 genera prioridades</t>
        </is>
      </c>
      <c r="F13" s="4">
        <f>IF(AND(COUNTIFS(Detalle!$A$3:$A$110,"DEMO-001",Detalle!$G$3:$G$110,"Alta")&gt;=1,COUNTIFS(Detalle!$A$3:$A$110,"DEMO-001",Detalle!$G$3:$G$110,"Baja")&gt;=1,COUNTIFS(Detalle!$A$3:$A$110,"DEMO-001",Detalle!$G$3:$G$110,"Sin acción")&gt;=1),"Correcto","REVISAR")</f>
        <v/>
      </c>
    </row>
    <row r="14" ht="23" customHeight="1">
      <c r="A14" s="6" t="inlineStr">
        <is>
          <t>Sistema eléctrico</t>
        </is>
      </c>
      <c r="B14" s="7">
        <f>COUNTIF(Detalle!$C$3:$C$110,A14)</f>
        <v/>
      </c>
      <c r="C14" s="7">
        <f>COUNTIFS(Detalle!$C$3:$C$110,A14,Detalle!$G$3:$G$110,"&lt;&gt;",Detalle!$G$3:$G$110,"&lt;&gt;Sin acción",Detalle!$G$3:$G$110,"&lt;&gt;No aplica",Detalle!$K$3:$K$110,"&lt;&gt;Cerrado")</f>
        <v/>
      </c>
      <c r="E14" s="6" t="inlineStr">
        <is>
          <t>No revisado produce Pendiente</t>
        </is>
      </c>
      <c r="F14" s="7">
        <f>IF(COUNTIF(Detalle!$E$3:$E$110,"No revisado")=0,"Sin datos",IF(COUNTIFS(Detalle!$E$3:$E$110,"No revisado",Detalle!$G$3:$G$110,"Pendiente")=COUNTIF(Detalle!$E$3:$E$110,"No revisado"),"Correcto","REVISAR"))</f>
        <v/>
      </c>
    </row>
    <row r="15" ht="23" customHeight="1">
      <c r="A15" s="3" t="inlineStr">
        <is>
          <t>Iluminación</t>
        </is>
      </c>
      <c r="B15" s="4">
        <f>COUNTIF(Detalle!$C$3:$C$110,A15)</f>
        <v/>
      </c>
      <c r="C15" s="4">
        <f>COUNTIFS(Detalle!$C$3:$C$110,A15,Detalle!$G$3:$G$110,"&lt;&gt;",Detalle!$G$3:$G$110,"&lt;&gt;Sin acción",Detalle!$G$3:$G$110,"&lt;&gt;No aplica",Detalle!$K$3:$K$110,"&lt;&gt;Cerrado")</f>
        <v/>
      </c>
      <c r="E15" s="3" t="inlineStr">
        <is>
          <t>Folios no registrados</t>
        </is>
      </c>
      <c r="F15" s="4">
        <f>IF(SUMPRODUCT(--(Detalle!$A$3:$A$110&lt;&gt;""),--(COUNTIF(Inspecciones!$A$3:$A$112,Detalle!$A$3:$A$110)=0))&gt;0,"REVISAR","Sin incidencias")</f>
        <v/>
      </c>
    </row>
    <row r="16" ht="23" customHeight="1">
      <c r="A16" s="6" t="inlineStr">
        <is>
          <t>Visibilidad</t>
        </is>
      </c>
      <c r="B16" s="7">
        <f>COUNTIF(Detalle!$C$3:$C$110,A16)</f>
        <v/>
      </c>
      <c r="C16" s="7">
        <f>COUNTIFS(Detalle!$C$3:$C$110,A16,Detalle!$G$3:$G$110,"&lt;&gt;",Detalle!$G$3:$G$110,"&lt;&gt;Sin acción",Detalle!$G$3:$G$110,"&lt;&gt;No aplica",Detalle!$K$3:$K$110,"&lt;&gt;Cerrado")</f>
        <v/>
      </c>
      <c r="E16" s="6" t="inlineStr">
        <is>
          <t>Decisiones calculadas</t>
        </is>
      </c>
      <c r="F16" s="7">
        <f>IF(COUNTIFS(Inspecciones!$A$3:$A$112,"&lt;&gt;",Inspecciones!$J$3:$J$112,"")=0,"Correcto","REVISAR")</f>
        <v/>
      </c>
    </row>
    <row r="17" ht="23" customHeight="1">
      <c r="A17" s="3" t="inlineStr">
        <is>
          <t>Seguridad interior</t>
        </is>
      </c>
      <c r="B17" s="4">
        <f>COUNTIF(Detalle!$C$3:$C$110,A17)</f>
        <v/>
      </c>
      <c r="C17" s="4">
        <f>COUNTIFS(Detalle!$C$3:$C$110,A17,Detalle!$G$3:$G$110,"&lt;&gt;",Detalle!$G$3:$G$110,"&lt;&gt;Sin acción",Detalle!$G$3:$G$110,"&lt;&gt;No aplica",Detalle!$K$3:$K$110,"&lt;&gt;Cerrado")</f>
        <v/>
      </c>
    </row>
    <row r="18" ht="23" customHeight="1">
      <c r="A18" s="6" t="inlineStr">
        <is>
          <t>Señalización</t>
        </is>
      </c>
      <c r="B18" s="7">
        <f>COUNTIF(Detalle!$C$3:$C$110,A18)</f>
        <v/>
      </c>
      <c r="C18" s="7">
        <f>COUNTIFS(Detalle!$C$3:$C$110,A18,Detalle!$G$3:$G$110,"&lt;&gt;",Detalle!$G$3:$G$110,"&lt;&gt;Sin acción",Detalle!$G$3:$G$110,"&lt;&gt;No aplica",Detalle!$K$3:$K$110,"&lt;&gt;Cerrado")</f>
        <v/>
      </c>
    </row>
    <row r="19" ht="23" customHeight="1">
      <c r="A19" s="3" t="inlineStr">
        <is>
          <t>Llantas</t>
        </is>
      </c>
      <c r="B19" s="4">
        <f>COUNTIF(Detalle!$C$3:$C$110,A19)</f>
        <v/>
      </c>
      <c r="C19" s="4">
        <f>COUNTIFS(Detalle!$C$3:$C$110,A19,Detalle!$G$3:$G$110,"&lt;&gt;",Detalle!$G$3:$G$110,"&lt;&gt;Sin acción",Detalle!$G$3:$G$110,"&lt;&gt;No aplica",Detalle!$K$3:$K$110,"&lt;&gt;Cerrado")</f>
        <v/>
      </c>
      <c r="E19" s="2" t="inlineStr">
        <is>
          <t>Clave visual</t>
        </is>
      </c>
      <c r="F19" s="2" t="inlineStr">
        <is>
          <t>Uso</t>
        </is>
      </c>
    </row>
    <row r="20" ht="23" customHeight="1">
      <c r="A20" s="6" t="inlineStr">
        <is>
          <t>Equipo</t>
        </is>
      </c>
      <c r="B20" s="7">
        <f>COUNTIF(Detalle!$C$3:$C$110,A20)</f>
        <v/>
      </c>
      <c r="C20" s="7">
        <f>COUNTIFS(Detalle!$C$3:$C$110,A20,Detalle!$G$3:$G$110,"&lt;&gt;",Detalle!$G$3:$G$110,"&lt;&gt;Sin acción",Detalle!$G$3:$G$110,"&lt;&gt;No aplica",Detalle!$K$3:$K$110,"&lt;&gt;Cerrado")</f>
        <v/>
      </c>
      <c r="E20" s="9" t="inlineStr">
        <is>
          <t>Entrada editable</t>
        </is>
      </c>
      <c r="F20" s="6" t="inlineStr">
        <is>
          <t>Captura manual</t>
        </is>
      </c>
    </row>
    <row r="21" ht="23" customHeight="1">
      <c r="A21" s="3" t="inlineStr">
        <is>
          <t>Frenos</t>
        </is>
      </c>
      <c r="B21" s="4">
        <f>COUNTIF(Detalle!$C$3:$C$110,A21)</f>
        <v/>
      </c>
      <c r="C21" s="4">
        <f>COUNTIFS(Detalle!$C$3:$C$110,A21,Detalle!$G$3:$G$110,"&lt;&gt;",Detalle!$G$3:$G$110,"&lt;&gt;Sin acción",Detalle!$G$3:$G$110,"&lt;&gt;No aplica",Detalle!$K$3:$K$110,"&lt;&gt;Cerrado")</f>
        <v/>
      </c>
      <c r="E21" s="10" t="inlineStr">
        <is>
          <t>Parámetro editable</t>
        </is>
      </c>
      <c r="F21" s="6" t="inlineStr">
        <is>
          <t>Días objetivo</t>
        </is>
      </c>
    </row>
    <row r="22" ht="23" customHeight="1">
      <c r="A22" s="6" t="inlineStr">
        <is>
          <t>Carrocería</t>
        </is>
      </c>
      <c r="B22" s="7">
        <f>COUNTIF(Detalle!$C$3:$C$110,A22)</f>
        <v/>
      </c>
      <c r="C22" s="7">
        <f>COUNTIFS(Detalle!$C$3:$C$110,A22,Detalle!$G$3:$G$110,"&lt;&gt;",Detalle!$G$3:$G$110,"&lt;&gt;Sin acción",Detalle!$G$3:$G$110,"&lt;&gt;No aplica",Detalle!$K$3:$K$110,"&lt;&gt;Cerrado")</f>
        <v/>
      </c>
      <c r="E22" s="3" t="inlineStr">
        <is>
          <t>Cálculo</t>
        </is>
      </c>
      <c r="F22" s="6" t="inlineStr">
        <is>
          <t>Fórmula automática</t>
        </is>
      </c>
    </row>
    <row r="23" ht="23" customHeight="1">
      <c r="A23" s="3" t="inlineStr">
        <is>
          <t>Instrumentación</t>
        </is>
      </c>
      <c r="B23" s="4">
        <f>COUNTIF(Detalle!$C$3:$C$110,A23)</f>
        <v/>
      </c>
      <c r="C23" s="4">
        <f>COUNTIFS(Detalle!$C$3:$C$110,A23,Detalle!$G$3:$G$110,"&lt;&gt;",Detalle!$G$3:$G$110,"&lt;&gt;Sin acción",Detalle!$G$3:$G$110,"&lt;&gt;No aplica",Detalle!$K$3:$K$110,"&lt;&gt;Cerrado")</f>
        <v/>
      </c>
    </row>
    <row r="24" ht="23" customHeight="1">
      <c r="A24" s="6" t="inlineStr">
        <is>
          <t>Confort</t>
        </is>
      </c>
      <c r="B24" s="7">
        <f>COUNTIF(Detalle!$C$3:$C$110,A24)</f>
        <v/>
      </c>
      <c r="C24" s="7">
        <f>COUNTIFS(Detalle!$C$3:$C$110,A24,Detalle!$G$3:$G$110,"&lt;&gt;",Detalle!$G$3:$G$110,"&lt;&gt;Sin acción",Detalle!$G$3:$G$110,"&lt;&gt;No aplica",Detalle!$K$3:$K$110,"&lt;&gt;Cerrado")</f>
        <v/>
      </c>
    </row>
    <row r="25" ht="23" customHeight="1"/>
    <row r="26" ht="23" customHeight="1"/>
    <row r="27" ht="78" customHeight="1">
      <c r="A27" s="2" t="inlineStr">
        <is>
          <t>Alcance</t>
        </is>
      </c>
      <c r="B27" s="11" t="inlineStr">
        <is>
          <t>Este libro organiza una revisión visual y funcional general y apoya el cierre administrativo. No emite diagnósticos, presupuestos, órdenes de reparación, certificados ni conclusiones sobre seguridad o aptitud para circular. No sustituye procedimientos técnicos del fabricante. Los registros DEMO son ficticios y no contienen nombres, teléfonos, placas ni VIN.</t>
        </is>
      </c>
    </row>
  </sheetData>
  <mergeCells count="1">
    <mergeCell ref="A1:H1"/>
  </mergeCells>
  <conditionalFormatting sqref="F13:F16">
    <cfRule type="expression" priority="1" dxfId="0">
      <formula>$F13="REVISAR"</formula>
    </cfRule>
    <cfRule type="expression" priority="2" dxfId="1">
      <formula>OR($F13="Correcto",$F13="Sin incidencias")</formula>
    </cfRule>
  </conditionalFormatting>
  <conditionalFormatting sqref="D4:F4">
    <cfRule type="expression" priority="3" dxfId="0">
      <formula>$D4="Alta"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K1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0" customWidth="1" min="3" max="3"/>
    <col width="13" customWidth="1" min="4" max="4"/>
    <col width="15" customWidth="1" min="5" max="5"/>
    <col width="18" customWidth="1" min="6" max="6"/>
    <col width="15" customWidth="1" min="7" max="7"/>
    <col width="19" customWidth="1" min="8" max="8"/>
    <col width="17" customWidth="1" min="9" max="9"/>
    <col width="26" customWidth="1" min="10" max="10"/>
    <col width="42" customWidth="1" min="11" max="11"/>
  </cols>
  <sheetData>
    <row r="1" ht="29" customHeight="1">
      <c r="A1" s="1" t="inlineStr">
        <is>
          <t>Inspecciones generales | Registros DEMO inequívocamente ficticios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5" t="n"/>
    </row>
    <row r="2" ht="39" customHeight="1">
      <c r="A2" s="12" t="inlineStr">
        <is>
          <t>Folio</t>
        </is>
      </c>
      <c r="B2" s="12" t="inlineStr">
        <is>
          <t>Fecha</t>
        </is>
      </c>
      <c r="C2" s="12" t="inlineStr">
        <is>
          <t>Vehículo interno</t>
        </is>
      </c>
      <c r="D2" s="12" t="inlineStr">
        <is>
          <t>Año modelo</t>
        </is>
      </c>
      <c r="E2" s="12" t="inlineStr">
        <is>
          <t>Kilometraje</t>
        </is>
      </c>
      <c r="F2" s="12" t="inlineStr">
        <is>
          <t>Tipo de vehículo</t>
        </is>
      </c>
      <c r="G2" s="12" t="inlineStr">
        <is>
          <t>Responsable</t>
        </is>
      </c>
      <c r="H2" s="12" t="inlineStr">
        <is>
          <t>Hallazgos altos abiertos</t>
        </is>
      </c>
      <c r="I2" s="12" t="inlineStr">
        <is>
          <t>Puntos pendientes</t>
        </is>
      </c>
      <c r="J2" s="12" t="inlineStr">
        <is>
          <t>Decisión administrativa</t>
        </is>
      </c>
      <c r="K2" s="12" t="inlineStr">
        <is>
          <t>Comentario general</t>
        </is>
      </c>
    </row>
    <row r="3" ht="30" customHeight="1">
      <c r="A3" s="13" t="inlineStr">
        <is>
          <t>DEMO-001</t>
        </is>
      </c>
      <c r="B3" s="26" t="n">
        <v>46273</v>
      </c>
      <c r="C3" s="13" t="inlineStr">
        <is>
          <t>VEH-DEMO-A</t>
        </is>
      </c>
      <c r="D3" s="15" t="n">
        <v>2022</v>
      </c>
      <c r="E3" s="16" t="n">
        <v>45800</v>
      </c>
      <c r="F3" s="17" t="inlineStr">
        <is>
          <t>Sedán</t>
        </is>
      </c>
      <c r="G3" s="17" t="inlineStr">
        <is>
          <t>TEC-01</t>
        </is>
      </c>
      <c r="H3" s="5">
        <f>IF(A3="","",COUNTIFS(Detalle!$A$3:$A$110,A3,Detalle!$G$3:$G$110,"Alta",Detalle!$K$3:$K$110,"&lt;&gt;Cerrado"))</f>
        <v/>
      </c>
      <c r="I3" s="5">
        <f>IF(A3="","",COUNTIFS(Detalle!$A$3:$A$110,A3,Detalle!$G$3:$G$110,"Pendiente"))</f>
        <v/>
      </c>
      <c r="J3" s="5">
        <f>IF(A3="","",IF(COUNTIF(Detalle!$A$3:$A$110,A3)=0,"Sin captura",IF(H3&gt;0,"Atender antes de cierre",IF(I3&gt;0,"Completar revisión","Puede cerrar registro"))))</f>
        <v/>
      </c>
      <c r="K3" s="18" t="inlineStr">
        <is>
          <t>Registro ficticio DEMO para práctica.</t>
        </is>
      </c>
    </row>
    <row r="4" ht="30" customHeight="1">
      <c r="A4" s="13" t="inlineStr">
        <is>
          <t>DEMO-002</t>
        </is>
      </c>
      <c r="B4" s="26" t="n">
        <v>46274</v>
      </c>
      <c r="C4" s="13" t="inlineStr">
        <is>
          <t>VEH-DEMO-B</t>
        </is>
      </c>
      <c r="D4" s="15" t="n">
        <v>2020</v>
      </c>
      <c r="E4" s="16" t="n">
        <v>78350</v>
      </c>
      <c r="F4" s="17" t="inlineStr">
        <is>
          <t>Pickup</t>
        </is>
      </c>
      <c r="G4" s="17" t="inlineStr">
        <is>
          <t>TEC-02</t>
        </is>
      </c>
      <c r="H4" s="8">
        <f>IF(A4="","",COUNTIFS(Detalle!$A$3:$A$110,A4,Detalle!$G$3:$G$110,"Alta",Detalle!$K$3:$K$110,"&lt;&gt;Cerrado"))</f>
        <v/>
      </c>
      <c r="I4" s="8">
        <f>IF(A4="","",COUNTIFS(Detalle!$A$3:$A$110,A4,Detalle!$G$3:$G$110,"Pendiente"))</f>
        <v/>
      </c>
      <c r="J4" s="8">
        <f>IF(A4="","",IF(COUNTIF(Detalle!$A$3:$A$110,A4)=0,"Sin captura",IF(H4&gt;0,"Atender antes de cierre",IF(I4&gt;0,"Completar revisión","Puede cerrar registro"))))</f>
        <v/>
      </c>
      <c r="K4" s="18" t="inlineStr">
        <is>
          <t>Registro ficticio DEMO para práctica.</t>
        </is>
      </c>
    </row>
    <row r="5" ht="30" customHeight="1">
      <c r="A5" s="13" t="inlineStr">
        <is>
          <t>DEMO-003</t>
        </is>
      </c>
      <c r="B5" s="26" t="n">
        <v>46275</v>
      </c>
      <c r="C5" s="13" t="inlineStr">
        <is>
          <t>VEH-DEMO-C</t>
        </is>
      </c>
      <c r="D5" s="15" t="n">
        <v>2024</v>
      </c>
      <c r="E5" s="16" t="n">
        <v>12640</v>
      </c>
      <c r="F5" s="17" t="inlineStr">
        <is>
          <t>SUV</t>
        </is>
      </c>
      <c r="G5" s="17" t="inlineStr">
        <is>
          <t>TEC-03</t>
        </is>
      </c>
      <c r="H5" s="5">
        <f>IF(A5="","",COUNTIFS(Detalle!$A$3:$A$110,A5,Detalle!$G$3:$G$110,"Alta",Detalle!$K$3:$K$110,"&lt;&gt;Cerrado"))</f>
        <v/>
      </c>
      <c r="I5" s="5">
        <f>IF(A5="","",COUNTIFS(Detalle!$A$3:$A$110,A5,Detalle!$G$3:$G$110,"Pendiente"))</f>
        <v/>
      </c>
      <c r="J5" s="5">
        <f>IF(A5="","",IF(COUNTIF(Detalle!$A$3:$A$110,A5)=0,"Sin captura",IF(H5&gt;0,"Atender antes de cierre",IF(I5&gt;0,"Completar revisión","Puede cerrar registro"))))</f>
        <v/>
      </c>
      <c r="K5" s="18" t="inlineStr">
        <is>
          <t>Captura ficticia sin detalle asociado.</t>
        </is>
      </c>
    </row>
    <row r="6" ht="30" customHeight="1">
      <c r="A6" s="13" t="inlineStr">
        <is>
          <t>DEMO-004</t>
        </is>
      </c>
      <c r="B6" s="26" t="n">
        <v>46272</v>
      </c>
      <c r="C6" s="13" t="inlineStr">
        <is>
          <t>VEH-DEMO-D</t>
        </is>
      </c>
      <c r="D6" s="15" t="n">
        <v>2019</v>
      </c>
      <c r="E6" s="16" t="n">
        <v>96520</v>
      </c>
      <c r="F6" s="17" t="inlineStr">
        <is>
          <t>Van</t>
        </is>
      </c>
      <c r="G6" s="17" t="inlineStr">
        <is>
          <t>TEC-04</t>
        </is>
      </c>
      <c r="H6" s="8">
        <f>IF(A6="","",COUNTIFS(Detalle!$A$3:$A$110,A6,Detalle!$G$3:$G$110,"Alta",Detalle!$K$3:$K$110,"&lt;&gt;Cerrado"))</f>
        <v/>
      </c>
      <c r="I6" s="8">
        <f>IF(A6="","",COUNTIFS(Detalle!$A$3:$A$110,A6,Detalle!$G$3:$G$110,"Pendiente"))</f>
        <v/>
      </c>
      <c r="J6" s="8">
        <f>IF(A6="","",IF(COUNTIF(Detalle!$A$3:$A$110,A6)=0,"Sin captura",IF(H6&gt;0,"Atender antes de cierre",IF(I6&gt;0,"Completar revisión","Puede cerrar registro"))))</f>
        <v/>
      </c>
      <c r="K6" s="18" t="inlineStr">
        <is>
          <t>Captura ficticia sin detalle asociado.</t>
        </is>
      </c>
    </row>
    <row r="7" ht="30" customHeight="1">
      <c r="A7" s="13" t="inlineStr">
        <is>
          <t>DEMO-005</t>
        </is>
      </c>
      <c r="B7" s="26" t="n">
        <v>46271</v>
      </c>
      <c r="C7" s="13" t="inlineStr">
        <is>
          <t>VEH-DEMO-E</t>
        </is>
      </c>
      <c r="D7" s="15" t="n">
        <v>2021</v>
      </c>
      <c r="E7" s="16" t="n">
        <v>53210</v>
      </c>
      <c r="F7" s="17" t="inlineStr">
        <is>
          <t>Sedán</t>
        </is>
      </c>
      <c r="G7" s="17" t="inlineStr">
        <is>
          <t>TEC-01</t>
        </is>
      </c>
      <c r="H7" s="5">
        <f>IF(A7="","",COUNTIFS(Detalle!$A$3:$A$110,A7,Detalle!$G$3:$G$110,"Alta",Detalle!$K$3:$K$110,"&lt;&gt;Cerrado"))</f>
        <v/>
      </c>
      <c r="I7" s="5">
        <f>IF(A7="","",COUNTIFS(Detalle!$A$3:$A$110,A7,Detalle!$G$3:$G$110,"Pendiente"))</f>
        <v/>
      </c>
      <c r="J7" s="5">
        <f>IF(A7="","",IF(COUNTIF(Detalle!$A$3:$A$110,A7)=0,"Sin captura",IF(H7&gt;0,"Atender antes de cierre",IF(I7&gt;0,"Completar revisión","Puede cerrar registro"))))</f>
        <v/>
      </c>
      <c r="K7" s="18" t="inlineStr">
        <is>
          <t>Captura ficticia sin detalle asociado.</t>
        </is>
      </c>
    </row>
    <row r="8" ht="30" customHeight="1">
      <c r="A8" s="13" t="inlineStr">
        <is>
          <t>DEMO-006</t>
        </is>
      </c>
      <c r="B8" s="26" t="n">
        <v>46270</v>
      </c>
      <c r="C8" s="13" t="inlineStr">
        <is>
          <t>VEH-DEMO-F</t>
        </is>
      </c>
      <c r="D8" s="15" t="n">
        <v>2018</v>
      </c>
      <c r="E8" s="16" t="n">
        <v>112300</v>
      </c>
      <c r="F8" s="17" t="inlineStr">
        <is>
          <t>Pickup</t>
        </is>
      </c>
      <c r="G8" s="17" t="inlineStr">
        <is>
          <t>TEC-02</t>
        </is>
      </c>
      <c r="H8" s="8">
        <f>IF(A8="","",COUNTIFS(Detalle!$A$3:$A$110,A8,Detalle!$G$3:$G$110,"Alta",Detalle!$K$3:$K$110,"&lt;&gt;Cerrado"))</f>
        <v/>
      </c>
      <c r="I8" s="8">
        <f>IF(A8="","",COUNTIFS(Detalle!$A$3:$A$110,A8,Detalle!$G$3:$G$110,"Pendiente"))</f>
        <v/>
      </c>
      <c r="J8" s="8">
        <f>IF(A8="","",IF(COUNTIF(Detalle!$A$3:$A$110,A8)=0,"Sin captura",IF(H8&gt;0,"Atender antes de cierre",IF(I8&gt;0,"Completar revisión","Puede cerrar registro"))))</f>
        <v/>
      </c>
      <c r="K8" s="18" t="inlineStr">
        <is>
          <t>Captura ficticia sin detalle asociado.</t>
        </is>
      </c>
    </row>
    <row r="9" ht="30" customHeight="1">
      <c r="A9" s="13" t="inlineStr">
        <is>
          <t>DEMO-007</t>
        </is>
      </c>
      <c r="B9" s="26" t="n">
        <v>46269</v>
      </c>
      <c r="C9" s="13" t="inlineStr">
        <is>
          <t>VEH-DEMO-G</t>
        </is>
      </c>
      <c r="D9" s="15" t="n">
        <v>2023</v>
      </c>
      <c r="E9" s="16" t="n">
        <v>28900</v>
      </c>
      <c r="F9" s="17" t="inlineStr">
        <is>
          <t>SUV</t>
        </is>
      </c>
      <c r="G9" s="17" t="inlineStr">
        <is>
          <t>TEC-03</t>
        </is>
      </c>
      <c r="H9" s="5">
        <f>IF(A9="","",COUNTIFS(Detalle!$A$3:$A$110,A9,Detalle!$G$3:$G$110,"Alta",Detalle!$K$3:$K$110,"&lt;&gt;Cerrado"))</f>
        <v/>
      </c>
      <c r="I9" s="5">
        <f>IF(A9="","",COUNTIFS(Detalle!$A$3:$A$110,A9,Detalle!$G$3:$G$110,"Pendiente"))</f>
        <v/>
      </c>
      <c r="J9" s="5">
        <f>IF(A9="","",IF(COUNTIF(Detalle!$A$3:$A$110,A9)=0,"Sin captura",IF(H9&gt;0,"Atender antes de cierre",IF(I9&gt;0,"Completar revisión","Puede cerrar registro"))))</f>
        <v/>
      </c>
      <c r="K9" s="18" t="inlineStr">
        <is>
          <t>Captura ficticia sin detalle asociado.</t>
        </is>
      </c>
    </row>
    <row r="10" ht="30" customHeight="1">
      <c r="A10" s="13" t="inlineStr">
        <is>
          <t>DEMO-008</t>
        </is>
      </c>
      <c r="B10" s="26" t="n">
        <v>46268</v>
      </c>
      <c r="C10" s="13" t="inlineStr">
        <is>
          <t>VEH-DEMO-H</t>
        </is>
      </c>
      <c r="D10" s="15" t="n">
        <v>2017</v>
      </c>
      <c r="E10" s="16" t="n">
        <v>145600</v>
      </c>
      <c r="F10" s="17" t="inlineStr">
        <is>
          <t>Otro</t>
        </is>
      </c>
      <c r="G10" s="17" t="inlineStr">
        <is>
          <t>TEC-04</t>
        </is>
      </c>
      <c r="H10" s="8">
        <f>IF(A10="","",COUNTIFS(Detalle!$A$3:$A$110,A10,Detalle!$G$3:$G$110,"Alta",Detalle!$K$3:$K$110,"&lt;&gt;Cerrado"))</f>
        <v/>
      </c>
      <c r="I10" s="8">
        <f>IF(A10="","",COUNTIFS(Detalle!$A$3:$A$110,A10,Detalle!$G$3:$G$110,"Pendiente"))</f>
        <v/>
      </c>
      <c r="J10" s="8">
        <f>IF(A10="","",IF(COUNTIF(Detalle!$A$3:$A$110,A10)=0,"Sin captura",IF(H10&gt;0,"Atender antes de cierre",IF(I10&gt;0,"Completar revisión","Puede cerrar registro"))))</f>
        <v/>
      </c>
      <c r="K10" s="18" t="inlineStr">
        <is>
          <t>Captura ficticia sin detalle asociado.</t>
        </is>
      </c>
    </row>
    <row r="11" ht="30" customHeight="1">
      <c r="A11" s="13" t="inlineStr">
        <is>
          <t>DEMO-009</t>
        </is>
      </c>
      <c r="B11" s="26" t="n">
        <v>46267</v>
      </c>
      <c r="C11" s="13" t="inlineStr">
        <is>
          <t>VEH-DEMO-I</t>
        </is>
      </c>
      <c r="D11" s="15" t="n">
        <v>2025</v>
      </c>
      <c r="E11" s="16" t="n">
        <v>8300</v>
      </c>
      <c r="F11" s="17" t="inlineStr">
        <is>
          <t>Sedán</t>
        </is>
      </c>
      <c r="G11" s="17" t="inlineStr">
        <is>
          <t>TEC-01</t>
        </is>
      </c>
      <c r="H11" s="5">
        <f>IF(A11="","",COUNTIFS(Detalle!$A$3:$A$110,A11,Detalle!$G$3:$G$110,"Alta",Detalle!$K$3:$K$110,"&lt;&gt;Cerrado"))</f>
        <v/>
      </c>
      <c r="I11" s="5">
        <f>IF(A11="","",COUNTIFS(Detalle!$A$3:$A$110,A11,Detalle!$G$3:$G$110,"Pendiente"))</f>
        <v/>
      </c>
      <c r="J11" s="5">
        <f>IF(A11="","",IF(COUNTIF(Detalle!$A$3:$A$110,A11)=0,"Sin captura",IF(H11&gt;0,"Atender antes de cierre",IF(I11&gt;0,"Completar revisión","Puede cerrar registro"))))</f>
        <v/>
      </c>
      <c r="K11" s="18" t="inlineStr">
        <is>
          <t>Captura ficticia sin detalle asociado.</t>
        </is>
      </c>
    </row>
    <row r="12" ht="30" customHeight="1">
      <c r="A12" s="13" t="inlineStr">
        <is>
          <t>DEMO-010</t>
        </is>
      </c>
      <c r="B12" s="26" t="n">
        <v>46265</v>
      </c>
      <c r="C12" s="13" t="inlineStr">
        <is>
          <t>VEH-DEMO-J</t>
        </is>
      </c>
      <c r="D12" s="15" t="n">
        <v>2016</v>
      </c>
      <c r="E12" s="16" t="n">
        <v>187450</v>
      </c>
      <c r="F12" s="17" t="inlineStr">
        <is>
          <t>Van</t>
        </is>
      </c>
      <c r="G12" s="17" t="inlineStr">
        <is>
          <t>TEC-02</t>
        </is>
      </c>
      <c r="H12" s="8">
        <f>IF(A12="","",COUNTIFS(Detalle!$A$3:$A$110,A12,Detalle!$G$3:$G$110,"Alta",Detalle!$K$3:$K$110,"&lt;&gt;Cerrado"))</f>
        <v/>
      </c>
      <c r="I12" s="8">
        <f>IF(A12="","",COUNTIFS(Detalle!$A$3:$A$110,A12,Detalle!$G$3:$G$110,"Pendiente"))</f>
        <v/>
      </c>
      <c r="J12" s="8">
        <f>IF(A12="","",IF(COUNTIF(Detalle!$A$3:$A$110,A12)=0,"Sin captura",IF(H12&gt;0,"Atender antes de cierre",IF(I12&gt;0,"Completar revisión","Puede cerrar registro"))))</f>
        <v/>
      </c>
      <c r="K12" s="18" t="inlineStr">
        <is>
          <t>Captura ficticia sin detalle asociado.</t>
        </is>
      </c>
    </row>
    <row r="13" ht="30" customHeight="1">
      <c r="A13" s="13" t="n"/>
      <c r="B13" s="26" t="n"/>
      <c r="C13" s="13" t="n"/>
      <c r="D13" s="15" t="n"/>
      <c r="E13" s="16" t="n"/>
      <c r="F13" s="17" t="n"/>
      <c r="G13" s="17" t="n"/>
      <c r="H13" s="5">
        <f>IF(A13="","",COUNTIFS(Detalle!$A$3:$A$110,A13,Detalle!$G$3:$G$110,"Alta",Detalle!$K$3:$K$110,"&lt;&gt;Cerrado"))</f>
        <v/>
      </c>
      <c r="I13" s="5">
        <f>IF(A13="","",COUNTIFS(Detalle!$A$3:$A$110,A13,Detalle!$G$3:$G$110,"Pendiente"))</f>
        <v/>
      </c>
      <c r="J13" s="5">
        <f>IF(A13="","",IF(COUNTIF(Detalle!$A$3:$A$110,A13)=0,"Sin captura",IF(H13&gt;0,"Atender antes de cierre",IF(I13&gt;0,"Completar revisión","Puede cerrar registro"))))</f>
        <v/>
      </c>
      <c r="K13" s="18" t="n"/>
    </row>
    <row r="14" ht="30" customHeight="1">
      <c r="A14" s="13" t="n"/>
      <c r="B14" s="26" t="n"/>
      <c r="C14" s="13" t="n"/>
      <c r="D14" s="15" t="n"/>
      <c r="E14" s="16" t="n"/>
      <c r="F14" s="17" t="n"/>
      <c r="G14" s="17" t="n"/>
      <c r="H14" s="8">
        <f>IF(A14="","",COUNTIFS(Detalle!$A$3:$A$110,A14,Detalle!$G$3:$G$110,"Alta",Detalle!$K$3:$K$110,"&lt;&gt;Cerrado"))</f>
        <v/>
      </c>
      <c r="I14" s="8">
        <f>IF(A14="","",COUNTIFS(Detalle!$A$3:$A$110,A14,Detalle!$G$3:$G$110,"Pendiente"))</f>
        <v/>
      </c>
      <c r="J14" s="8">
        <f>IF(A14="","",IF(COUNTIF(Detalle!$A$3:$A$110,A14)=0,"Sin captura",IF(H14&gt;0,"Atender antes de cierre",IF(I14&gt;0,"Completar revisión","Puede cerrar registro"))))</f>
        <v/>
      </c>
      <c r="K14" s="18" t="n"/>
    </row>
    <row r="15" ht="30" customHeight="1">
      <c r="A15" s="13" t="n"/>
      <c r="B15" s="26" t="n"/>
      <c r="C15" s="13" t="n"/>
      <c r="D15" s="15" t="n"/>
      <c r="E15" s="16" t="n"/>
      <c r="F15" s="17" t="n"/>
      <c r="G15" s="17" t="n"/>
      <c r="H15" s="5">
        <f>IF(A15="","",COUNTIFS(Detalle!$A$3:$A$110,A15,Detalle!$G$3:$G$110,"Alta",Detalle!$K$3:$K$110,"&lt;&gt;Cerrado"))</f>
        <v/>
      </c>
      <c r="I15" s="5">
        <f>IF(A15="","",COUNTIFS(Detalle!$A$3:$A$110,A15,Detalle!$G$3:$G$110,"Pendiente"))</f>
        <v/>
      </c>
      <c r="J15" s="5">
        <f>IF(A15="","",IF(COUNTIF(Detalle!$A$3:$A$110,A15)=0,"Sin captura",IF(H15&gt;0,"Atender antes de cierre",IF(I15&gt;0,"Completar revisión","Puede cerrar registro"))))</f>
        <v/>
      </c>
      <c r="K15" s="18" t="n"/>
    </row>
    <row r="16" ht="30" customHeight="1">
      <c r="A16" s="13" t="n"/>
      <c r="B16" s="26" t="n"/>
      <c r="C16" s="13" t="n"/>
      <c r="D16" s="15" t="n"/>
      <c r="E16" s="16" t="n"/>
      <c r="F16" s="17" t="n"/>
      <c r="G16" s="17" t="n"/>
      <c r="H16" s="8">
        <f>IF(A16="","",COUNTIFS(Detalle!$A$3:$A$110,A16,Detalle!$G$3:$G$110,"Alta",Detalle!$K$3:$K$110,"&lt;&gt;Cerrado"))</f>
        <v/>
      </c>
      <c r="I16" s="8">
        <f>IF(A16="","",COUNTIFS(Detalle!$A$3:$A$110,A16,Detalle!$G$3:$G$110,"Pendiente"))</f>
        <v/>
      </c>
      <c r="J16" s="8">
        <f>IF(A16="","",IF(COUNTIF(Detalle!$A$3:$A$110,A16)=0,"Sin captura",IF(H16&gt;0,"Atender antes de cierre",IF(I16&gt;0,"Completar revisión","Puede cerrar registro"))))</f>
        <v/>
      </c>
      <c r="K16" s="18" t="n"/>
    </row>
    <row r="17" ht="30" customHeight="1">
      <c r="A17" s="13" t="n"/>
      <c r="B17" s="26" t="n"/>
      <c r="C17" s="13" t="n"/>
      <c r="D17" s="15" t="n"/>
      <c r="E17" s="16" t="n"/>
      <c r="F17" s="17" t="n"/>
      <c r="G17" s="17" t="n"/>
      <c r="H17" s="5">
        <f>IF(A17="","",COUNTIFS(Detalle!$A$3:$A$110,A17,Detalle!$G$3:$G$110,"Alta",Detalle!$K$3:$K$110,"&lt;&gt;Cerrado"))</f>
        <v/>
      </c>
      <c r="I17" s="5">
        <f>IF(A17="","",COUNTIFS(Detalle!$A$3:$A$110,A17,Detalle!$G$3:$G$110,"Pendiente"))</f>
        <v/>
      </c>
      <c r="J17" s="5">
        <f>IF(A17="","",IF(COUNTIF(Detalle!$A$3:$A$110,A17)=0,"Sin captura",IF(H17&gt;0,"Atender antes de cierre",IF(I17&gt;0,"Completar revisión","Puede cerrar registro"))))</f>
        <v/>
      </c>
      <c r="K17" s="18" t="n"/>
    </row>
    <row r="18" ht="30" customHeight="1">
      <c r="A18" s="13" t="n"/>
      <c r="B18" s="26" t="n"/>
      <c r="C18" s="13" t="n"/>
      <c r="D18" s="15" t="n"/>
      <c r="E18" s="16" t="n"/>
      <c r="F18" s="17" t="n"/>
      <c r="G18" s="17" t="n"/>
      <c r="H18" s="8">
        <f>IF(A18="","",COUNTIFS(Detalle!$A$3:$A$110,A18,Detalle!$G$3:$G$110,"Alta",Detalle!$K$3:$K$110,"&lt;&gt;Cerrado"))</f>
        <v/>
      </c>
      <c r="I18" s="8">
        <f>IF(A18="","",COUNTIFS(Detalle!$A$3:$A$110,A18,Detalle!$G$3:$G$110,"Pendiente"))</f>
        <v/>
      </c>
      <c r="J18" s="8">
        <f>IF(A18="","",IF(COUNTIF(Detalle!$A$3:$A$110,A18)=0,"Sin captura",IF(H18&gt;0,"Atender antes de cierre",IF(I18&gt;0,"Completar revisión","Puede cerrar registro"))))</f>
        <v/>
      </c>
      <c r="K18" s="18" t="n"/>
    </row>
    <row r="19" ht="30" customHeight="1">
      <c r="A19" s="13" t="n"/>
      <c r="B19" s="26" t="n"/>
      <c r="C19" s="13" t="n"/>
      <c r="D19" s="15" t="n"/>
      <c r="E19" s="16" t="n"/>
      <c r="F19" s="17" t="n"/>
      <c r="G19" s="17" t="n"/>
      <c r="H19" s="5">
        <f>IF(A19="","",COUNTIFS(Detalle!$A$3:$A$110,A19,Detalle!$G$3:$G$110,"Alta",Detalle!$K$3:$K$110,"&lt;&gt;Cerrado"))</f>
        <v/>
      </c>
      <c r="I19" s="5">
        <f>IF(A19="","",COUNTIFS(Detalle!$A$3:$A$110,A19,Detalle!$G$3:$G$110,"Pendiente"))</f>
        <v/>
      </c>
      <c r="J19" s="5">
        <f>IF(A19="","",IF(COUNTIF(Detalle!$A$3:$A$110,A19)=0,"Sin captura",IF(H19&gt;0,"Atender antes de cierre",IF(I19&gt;0,"Completar revisión","Puede cerrar registro"))))</f>
        <v/>
      </c>
      <c r="K19" s="18" t="n"/>
    </row>
    <row r="20" ht="30" customHeight="1">
      <c r="A20" s="13" t="n"/>
      <c r="B20" s="26" t="n"/>
      <c r="C20" s="13" t="n"/>
      <c r="D20" s="15" t="n"/>
      <c r="E20" s="16" t="n"/>
      <c r="F20" s="17" t="n"/>
      <c r="G20" s="17" t="n"/>
      <c r="H20" s="8">
        <f>IF(A20="","",COUNTIFS(Detalle!$A$3:$A$110,A20,Detalle!$G$3:$G$110,"Alta",Detalle!$K$3:$K$110,"&lt;&gt;Cerrado"))</f>
        <v/>
      </c>
      <c r="I20" s="8">
        <f>IF(A20="","",COUNTIFS(Detalle!$A$3:$A$110,A20,Detalle!$G$3:$G$110,"Pendiente"))</f>
        <v/>
      </c>
      <c r="J20" s="8">
        <f>IF(A20="","",IF(COUNTIF(Detalle!$A$3:$A$110,A20)=0,"Sin captura",IF(H20&gt;0,"Atender antes de cierre",IF(I20&gt;0,"Completar revisión","Puede cerrar registro"))))</f>
        <v/>
      </c>
      <c r="K20" s="18" t="n"/>
    </row>
    <row r="21" ht="30" customHeight="1">
      <c r="A21" s="13" t="n"/>
      <c r="B21" s="26" t="n"/>
      <c r="C21" s="13" t="n"/>
      <c r="D21" s="15" t="n"/>
      <c r="E21" s="16" t="n"/>
      <c r="F21" s="17" t="n"/>
      <c r="G21" s="17" t="n"/>
      <c r="H21" s="5">
        <f>IF(A21="","",COUNTIFS(Detalle!$A$3:$A$110,A21,Detalle!$G$3:$G$110,"Alta",Detalle!$K$3:$K$110,"&lt;&gt;Cerrado"))</f>
        <v/>
      </c>
      <c r="I21" s="5">
        <f>IF(A21="","",COUNTIFS(Detalle!$A$3:$A$110,A21,Detalle!$G$3:$G$110,"Pendiente"))</f>
        <v/>
      </c>
      <c r="J21" s="5">
        <f>IF(A21="","",IF(COUNTIF(Detalle!$A$3:$A$110,A21)=0,"Sin captura",IF(H21&gt;0,"Atender antes de cierre",IF(I21&gt;0,"Completar revisión","Puede cerrar registro"))))</f>
        <v/>
      </c>
      <c r="K21" s="18" t="n"/>
    </row>
    <row r="22" ht="30" customHeight="1">
      <c r="A22" s="13" t="n"/>
      <c r="B22" s="26" t="n"/>
      <c r="C22" s="13" t="n"/>
      <c r="D22" s="15" t="n"/>
      <c r="E22" s="16" t="n"/>
      <c r="F22" s="17" t="n"/>
      <c r="G22" s="17" t="n"/>
      <c r="H22" s="8">
        <f>IF(A22="","",COUNTIFS(Detalle!$A$3:$A$110,A22,Detalle!$G$3:$G$110,"Alta",Detalle!$K$3:$K$110,"&lt;&gt;Cerrado"))</f>
        <v/>
      </c>
      <c r="I22" s="8">
        <f>IF(A22="","",COUNTIFS(Detalle!$A$3:$A$110,A22,Detalle!$G$3:$G$110,"Pendiente"))</f>
        <v/>
      </c>
      <c r="J22" s="8">
        <f>IF(A22="","",IF(COUNTIF(Detalle!$A$3:$A$110,A22)=0,"Sin captura",IF(H22&gt;0,"Atender antes de cierre",IF(I22&gt;0,"Completar revisión","Puede cerrar registro"))))</f>
        <v/>
      </c>
      <c r="K22" s="18" t="n"/>
    </row>
    <row r="23" ht="30" customHeight="1">
      <c r="A23" s="13" t="n"/>
      <c r="B23" s="26" t="n"/>
      <c r="C23" s="13" t="n"/>
      <c r="D23" s="15" t="n"/>
      <c r="E23" s="16" t="n"/>
      <c r="F23" s="17" t="n"/>
      <c r="G23" s="17" t="n"/>
      <c r="H23" s="5">
        <f>IF(A23="","",COUNTIFS(Detalle!$A$3:$A$110,A23,Detalle!$G$3:$G$110,"Alta",Detalle!$K$3:$K$110,"&lt;&gt;Cerrado"))</f>
        <v/>
      </c>
      <c r="I23" s="5">
        <f>IF(A23="","",COUNTIFS(Detalle!$A$3:$A$110,A23,Detalle!$G$3:$G$110,"Pendiente"))</f>
        <v/>
      </c>
      <c r="J23" s="5">
        <f>IF(A23="","",IF(COUNTIF(Detalle!$A$3:$A$110,A23)=0,"Sin captura",IF(H23&gt;0,"Atender antes de cierre",IF(I23&gt;0,"Completar revisión","Puede cerrar registro"))))</f>
        <v/>
      </c>
      <c r="K23" s="18" t="n"/>
    </row>
    <row r="24" ht="30" customHeight="1">
      <c r="A24" s="13" t="n"/>
      <c r="B24" s="26" t="n"/>
      <c r="C24" s="13" t="n"/>
      <c r="D24" s="15" t="n"/>
      <c r="E24" s="16" t="n"/>
      <c r="F24" s="17" t="n"/>
      <c r="G24" s="17" t="n"/>
      <c r="H24" s="8">
        <f>IF(A24="","",COUNTIFS(Detalle!$A$3:$A$110,A24,Detalle!$G$3:$G$110,"Alta",Detalle!$K$3:$K$110,"&lt;&gt;Cerrado"))</f>
        <v/>
      </c>
      <c r="I24" s="8">
        <f>IF(A24="","",COUNTIFS(Detalle!$A$3:$A$110,A24,Detalle!$G$3:$G$110,"Pendiente"))</f>
        <v/>
      </c>
      <c r="J24" s="8">
        <f>IF(A24="","",IF(COUNTIF(Detalle!$A$3:$A$110,A24)=0,"Sin captura",IF(H24&gt;0,"Atender antes de cierre",IF(I24&gt;0,"Completar revisión","Puede cerrar registro"))))</f>
        <v/>
      </c>
      <c r="K24" s="18" t="n"/>
    </row>
    <row r="25" ht="30" customHeight="1">
      <c r="A25" s="13" t="n"/>
      <c r="B25" s="26" t="n"/>
      <c r="C25" s="13" t="n"/>
      <c r="D25" s="15" t="n"/>
      <c r="E25" s="16" t="n"/>
      <c r="F25" s="17" t="n"/>
      <c r="G25" s="17" t="n"/>
      <c r="H25" s="5">
        <f>IF(A25="","",COUNTIFS(Detalle!$A$3:$A$110,A25,Detalle!$G$3:$G$110,"Alta",Detalle!$K$3:$K$110,"&lt;&gt;Cerrado"))</f>
        <v/>
      </c>
      <c r="I25" s="5">
        <f>IF(A25="","",COUNTIFS(Detalle!$A$3:$A$110,A25,Detalle!$G$3:$G$110,"Pendiente"))</f>
        <v/>
      </c>
      <c r="J25" s="5">
        <f>IF(A25="","",IF(COUNTIF(Detalle!$A$3:$A$110,A25)=0,"Sin captura",IF(H25&gt;0,"Atender antes de cierre",IF(I25&gt;0,"Completar revisión","Puede cerrar registro"))))</f>
        <v/>
      </c>
      <c r="K25" s="18" t="n"/>
    </row>
    <row r="26" ht="30" customHeight="1">
      <c r="A26" s="13" t="n"/>
      <c r="B26" s="26" t="n"/>
      <c r="C26" s="13" t="n"/>
      <c r="D26" s="15" t="n"/>
      <c r="E26" s="16" t="n"/>
      <c r="F26" s="17" t="n"/>
      <c r="G26" s="17" t="n"/>
      <c r="H26" s="8">
        <f>IF(A26="","",COUNTIFS(Detalle!$A$3:$A$110,A26,Detalle!$G$3:$G$110,"Alta",Detalle!$K$3:$K$110,"&lt;&gt;Cerrado"))</f>
        <v/>
      </c>
      <c r="I26" s="8">
        <f>IF(A26="","",COUNTIFS(Detalle!$A$3:$A$110,A26,Detalle!$G$3:$G$110,"Pendiente"))</f>
        <v/>
      </c>
      <c r="J26" s="8">
        <f>IF(A26="","",IF(COUNTIF(Detalle!$A$3:$A$110,A26)=0,"Sin captura",IF(H26&gt;0,"Atender antes de cierre",IF(I26&gt;0,"Completar revisión","Puede cerrar registro"))))</f>
        <v/>
      </c>
      <c r="K26" s="18" t="n"/>
    </row>
    <row r="27" ht="30" customHeight="1">
      <c r="A27" s="13" t="n"/>
      <c r="B27" s="26" t="n"/>
      <c r="C27" s="13" t="n"/>
      <c r="D27" s="15" t="n"/>
      <c r="E27" s="16" t="n"/>
      <c r="F27" s="17" t="n"/>
      <c r="G27" s="17" t="n"/>
      <c r="H27" s="5">
        <f>IF(A27="","",COUNTIFS(Detalle!$A$3:$A$110,A27,Detalle!$G$3:$G$110,"Alta",Detalle!$K$3:$K$110,"&lt;&gt;Cerrado"))</f>
        <v/>
      </c>
      <c r="I27" s="5">
        <f>IF(A27="","",COUNTIFS(Detalle!$A$3:$A$110,A27,Detalle!$G$3:$G$110,"Pendiente"))</f>
        <v/>
      </c>
      <c r="J27" s="5">
        <f>IF(A27="","",IF(COUNTIF(Detalle!$A$3:$A$110,A27)=0,"Sin captura",IF(H27&gt;0,"Atender antes de cierre",IF(I27&gt;0,"Completar revisión","Puede cerrar registro"))))</f>
        <v/>
      </c>
      <c r="K27" s="18" t="n"/>
    </row>
    <row r="28" ht="30" customHeight="1">
      <c r="A28" s="13" t="n"/>
      <c r="B28" s="26" t="n"/>
      <c r="C28" s="13" t="n"/>
      <c r="D28" s="15" t="n"/>
      <c r="E28" s="16" t="n"/>
      <c r="F28" s="17" t="n"/>
      <c r="G28" s="17" t="n"/>
      <c r="H28" s="8">
        <f>IF(A28="","",COUNTIFS(Detalle!$A$3:$A$110,A28,Detalle!$G$3:$G$110,"Alta",Detalle!$K$3:$K$110,"&lt;&gt;Cerrado"))</f>
        <v/>
      </c>
      <c r="I28" s="8">
        <f>IF(A28="","",COUNTIFS(Detalle!$A$3:$A$110,A28,Detalle!$G$3:$G$110,"Pendiente"))</f>
        <v/>
      </c>
      <c r="J28" s="8">
        <f>IF(A28="","",IF(COUNTIF(Detalle!$A$3:$A$110,A28)=0,"Sin captura",IF(H28&gt;0,"Atender antes de cierre",IF(I28&gt;0,"Completar revisión","Puede cerrar registro"))))</f>
        <v/>
      </c>
      <c r="K28" s="18" t="n"/>
    </row>
    <row r="29" ht="30" customHeight="1">
      <c r="A29" s="13" t="n"/>
      <c r="B29" s="26" t="n"/>
      <c r="C29" s="13" t="n"/>
      <c r="D29" s="15" t="n"/>
      <c r="E29" s="16" t="n"/>
      <c r="F29" s="17" t="n"/>
      <c r="G29" s="17" t="n"/>
      <c r="H29" s="5">
        <f>IF(A29="","",COUNTIFS(Detalle!$A$3:$A$110,A29,Detalle!$G$3:$G$110,"Alta",Detalle!$K$3:$K$110,"&lt;&gt;Cerrado"))</f>
        <v/>
      </c>
      <c r="I29" s="5">
        <f>IF(A29="","",COUNTIFS(Detalle!$A$3:$A$110,A29,Detalle!$G$3:$G$110,"Pendiente"))</f>
        <v/>
      </c>
      <c r="J29" s="5">
        <f>IF(A29="","",IF(COUNTIF(Detalle!$A$3:$A$110,A29)=0,"Sin captura",IF(H29&gt;0,"Atender antes de cierre",IF(I29&gt;0,"Completar revisión","Puede cerrar registro"))))</f>
        <v/>
      </c>
      <c r="K29" s="18" t="n"/>
    </row>
    <row r="30" ht="30" customHeight="1">
      <c r="A30" s="13" t="n"/>
      <c r="B30" s="26" t="n"/>
      <c r="C30" s="13" t="n"/>
      <c r="D30" s="15" t="n"/>
      <c r="E30" s="16" t="n"/>
      <c r="F30" s="17" t="n"/>
      <c r="G30" s="17" t="n"/>
      <c r="H30" s="8">
        <f>IF(A30="","",COUNTIFS(Detalle!$A$3:$A$110,A30,Detalle!$G$3:$G$110,"Alta",Detalle!$K$3:$K$110,"&lt;&gt;Cerrado"))</f>
        <v/>
      </c>
      <c r="I30" s="8">
        <f>IF(A30="","",COUNTIFS(Detalle!$A$3:$A$110,A30,Detalle!$G$3:$G$110,"Pendiente"))</f>
        <v/>
      </c>
      <c r="J30" s="8">
        <f>IF(A30="","",IF(COUNTIF(Detalle!$A$3:$A$110,A30)=0,"Sin captura",IF(H30&gt;0,"Atender antes de cierre",IF(I30&gt;0,"Completar revisión","Puede cerrar registro"))))</f>
        <v/>
      </c>
      <c r="K30" s="18" t="n"/>
    </row>
    <row r="31" ht="30" customHeight="1">
      <c r="A31" s="13" t="n"/>
      <c r="B31" s="26" t="n"/>
      <c r="C31" s="13" t="n"/>
      <c r="D31" s="15" t="n"/>
      <c r="E31" s="16" t="n"/>
      <c r="F31" s="17" t="n"/>
      <c r="G31" s="17" t="n"/>
      <c r="H31" s="5">
        <f>IF(A31="","",COUNTIFS(Detalle!$A$3:$A$110,A31,Detalle!$G$3:$G$110,"Alta",Detalle!$K$3:$K$110,"&lt;&gt;Cerrado"))</f>
        <v/>
      </c>
      <c r="I31" s="5">
        <f>IF(A31="","",COUNTIFS(Detalle!$A$3:$A$110,A31,Detalle!$G$3:$G$110,"Pendiente"))</f>
        <v/>
      </c>
      <c r="J31" s="5">
        <f>IF(A31="","",IF(COUNTIF(Detalle!$A$3:$A$110,A31)=0,"Sin captura",IF(H31&gt;0,"Atender antes de cierre",IF(I31&gt;0,"Completar revisión","Puede cerrar registro"))))</f>
        <v/>
      </c>
      <c r="K31" s="18" t="n"/>
    </row>
    <row r="32" ht="30" customHeight="1">
      <c r="A32" s="13" t="n"/>
      <c r="B32" s="26" t="n"/>
      <c r="C32" s="13" t="n"/>
      <c r="D32" s="15" t="n"/>
      <c r="E32" s="16" t="n"/>
      <c r="F32" s="17" t="n"/>
      <c r="G32" s="17" t="n"/>
      <c r="H32" s="8">
        <f>IF(A32="","",COUNTIFS(Detalle!$A$3:$A$110,A32,Detalle!$G$3:$G$110,"Alta",Detalle!$K$3:$K$110,"&lt;&gt;Cerrado"))</f>
        <v/>
      </c>
      <c r="I32" s="8">
        <f>IF(A32="","",COUNTIFS(Detalle!$A$3:$A$110,A32,Detalle!$G$3:$G$110,"Pendiente"))</f>
        <v/>
      </c>
      <c r="J32" s="8">
        <f>IF(A32="","",IF(COUNTIF(Detalle!$A$3:$A$110,A32)=0,"Sin captura",IF(H32&gt;0,"Atender antes de cierre",IF(I32&gt;0,"Completar revisión","Puede cerrar registro"))))</f>
        <v/>
      </c>
      <c r="K32" s="18" t="n"/>
    </row>
    <row r="33" ht="30" customHeight="1">
      <c r="A33" s="13" t="n"/>
      <c r="B33" s="26" t="n"/>
      <c r="C33" s="13" t="n"/>
      <c r="D33" s="15" t="n"/>
      <c r="E33" s="16" t="n"/>
      <c r="F33" s="17" t="n"/>
      <c r="G33" s="17" t="n"/>
      <c r="H33" s="5">
        <f>IF(A33="","",COUNTIFS(Detalle!$A$3:$A$110,A33,Detalle!$G$3:$G$110,"Alta",Detalle!$K$3:$K$110,"&lt;&gt;Cerrado"))</f>
        <v/>
      </c>
      <c r="I33" s="5">
        <f>IF(A33="","",COUNTIFS(Detalle!$A$3:$A$110,A33,Detalle!$G$3:$G$110,"Pendiente"))</f>
        <v/>
      </c>
      <c r="J33" s="5">
        <f>IF(A33="","",IF(COUNTIF(Detalle!$A$3:$A$110,A33)=0,"Sin captura",IF(H33&gt;0,"Atender antes de cierre",IF(I33&gt;0,"Completar revisión","Puede cerrar registro"))))</f>
        <v/>
      </c>
      <c r="K33" s="18" t="n"/>
    </row>
    <row r="34" ht="30" customHeight="1">
      <c r="A34" s="13" t="n"/>
      <c r="B34" s="26" t="n"/>
      <c r="C34" s="13" t="n"/>
      <c r="D34" s="15" t="n"/>
      <c r="E34" s="16" t="n"/>
      <c r="F34" s="17" t="n"/>
      <c r="G34" s="17" t="n"/>
      <c r="H34" s="8">
        <f>IF(A34="","",COUNTIFS(Detalle!$A$3:$A$110,A34,Detalle!$G$3:$G$110,"Alta",Detalle!$K$3:$K$110,"&lt;&gt;Cerrado"))</f>
        <v/>
      </c>
      <c r="I34" s="8">
        <f>IF(A34="","",COUNTIFS(Detalle!$A$3:$A$110,A34,Detalle!$G$3:$G$110,"Pendiente"))</f>
        <v/>
      </c>
      <c r="J34" s="8">
        <f>IF(A34="","",IF(COUNTIF(Detalle!$A$3:$A$110,A34)=0,"Sin captura",IF(H34&gt;0,"Atender antes de cierre",IF(I34&gt;0,"Completar revisión","Puede cerrar registro"))))</f>
        <v/>
      </c>
      <c r="K34" s="18" t="n"/>
    </row>
    <row r="35" ht="30" customHeight="1">
      <c r="A35" s="13" t="n"/>
      <c r="B35" s="26" t="n"/>
      <c r="C35" s="13" t="n"/>
      <c r="D35" s="15" t="n"/>
      <c r="E35" s="16" t="n"/>
      <c r="F35" s="17" t="n"/>
      <c r="G35" s="17" t="n"/>
      <c r="H35" s="5">
        <f>IF(A35="","",COUNTIFS(Detalle!$A$3:$A$110,A35,Detalle!$G$3:$G$110,"Alta",Detalle!$K$3:$K$110,"&lt;&gt;Cerrado"))</f>
        <v/>
      </c>
      <c r="I35" s="5">
        <f>IF(A35="","",COUNTIFS(Detalle!$A$3:$A$110,A35,Detalle!$G$3:$G$110,"Pendiente"))</f>
        <v/>
      </c>
      <c r="J35" s="5">
        <f>IF(A35="","",IF(COUNTIF(Detalle!$A$3:$A$110,A35)=0,"Sin captura",IF(H35&gt;0,"Atender antes de cierre",IF(I35&gt;0,"Completar revisión","Puede cerrar registro"))))</f>
        <v/>
      </c>
      <c r="K35" s="18" t="n"/>
    </row>
    <row r="36" ht="30" customHeight="1">
      <c r="A36" s="13" t="n"/>
      <c r="B36" s="26" t="n"/>
      <c r="C36" s="13" t="n"/>
      <c r="D36" s="15" t="n"/>
      <c r="E36" s="16" t="n"/>
      <c r="F36" s="17" t="n"/>
      <c r="G36" s="17" t="n"/>
      <c r="H36" s="8">
        <f>IF(A36="","",COUNTIFS(Detalle!$A$3:$A$110,A36,Detalle!$G$3:$G$110,"Alta",Detalle!$K$3:$K$110,"&lt;&gt;Cerrado"))</f>
        <v/>
      </c>
      <c r="I36" s="8">
        <f>IF(A36="","",COUNTIFS(Detalle!$A$3:$A$110,A36,Detalle!$G$3:$G$110,"Pendiente"))</f>
        <v/>
      </c>
      <c r="J36" s="8">
        <f>IF(A36="","",IF(COUNTIF(Detalle!$A$3:$A$110,A36)=0,"Sin captura",IF(H36&gt;0,"Atender antes de cierre",IF(I36&gt;0,"Completar revisión","Puede cerrar registro"))))</f>
        <v/>
      </c>
      <c r="K36" s="18" t="n"/>
    </row>
    <row r="37" ht="30" customHeight="1">
      <c r="A37" s="13" t="n"/>
      <c r="B37" s="26" t="n"/>
      <c r="C37" s="13" t="n"/>
      <c r="D37" s="15" t="n"/>
      <c r="E37" s="16" t="n"/>
      <c r="F37" s="17" t="n"/>
      <c r="G37" s="17" t="n"/>
      <c r="H37" s="5">
        <f>IF(A37="","",COUNTIFS(Detalle!$A$3:$A$110,A37,Detalle!$G$3:$G$110,"Alta",Detalle!$K$3:$K$110,"&lt;&gt;Cerrado"))</f>
        <v/>
      </c>
      <c r="I37" s="5">
        <f>IF(A37="","",COUNTIFS(Detalle!$A$3:$A$110,A37,Detalle!$G$3:$G$110,"Pendiente"))</f>
        <v/>
      </c>
      <c r="J37" s="5">
        <f>IF(A37="","",IF(COUNTIF(Detalle!$A$3:$A$110,A37)=0,"Sin captura",IF(H37&gt;0,"Atender antes de cierre",IF(I37&gt;0,"Completar revisión","Puede cerrar registro"))))</f>
        <v/>
      </c>
      <c r="K37" s="18" t="n"/>
    </row>
    <row r="38" ht="30" customHeight="1">
      <c r="A38" s="13" t="n"/>
      <c r="B38" s="26" t="n"/>
      <c r="C38" s="13" t="n"/>
      <c r="D38" s="15" t="n"/>
      <c r="E38" s="16" t="n"/>
      <c r="F38" s="17" t="n"/>
      <c r="G38" s="17" t="n"/>
      <c r="H38" s="8">
        <f>IF(A38="","",COUNTIFS(Detalle!$A$3:$A$110,A38,Detalle!$G$3:$G$110,"Alta",Detalle!$K$3:$K$110,"&lt;&gt;Cerrado"))</f>
        <v/>
      </c>
      <c r="I38" s="8">
        <f>IF(A38="","",COUNTIFS(Detalle!$A$3:$A$110,A38,Detalle!$G$3:$G$110,"Pendiente"))</f>
        <v/>
      </c>
      <c r="J38" s="8">
        <f>IF(A38="","",IF(COUNTIF(Detalle!$A$3:$A$110,A38)=0,"Sin captura",IF(H38&gt;0,"Atender antes de cierre",IF(I38&gt;0,"Completar revisión","Puede cerrar registro"))))</f>
        <v/>
      </c>
      <c r="K38" s="18" t="n"/>
    </row>
    <row r="39" ht="30" customHeight="1">
      <c r="A39" s="13" t="n"/>
      <c r="B39" s="26" t="n"/>
      <c r="C39" s="13" t="n"/>
      <c r="D39" s="15" t="n"/>
      <c r="E39" s="16" t="n"/>
      <c r="F39" s="17" t="n"/>
      <c r="G39" s="17" t="n"/>
      <c r="H39" s="5">
        <f>IF(A39="","",COUNTIFS(Detalle!$A$3:$A$110,A39,Detalle!$G$3:$G$110,"Alta",Detalle!$K$3:$K$110,"&lt;&gt;Cerrado"))</f>
        <v/>
      </c>
      <c r="I39" s="5">
        <f>IF(A39="","",COUNTIFS(Detalle!$A$3:$A$110,A39,Detalle!$G$3:$G$110,"Pendiente"))</f>
        <v/>
      </c>
      <c r="J39" s="5">
        <f>IF(A39="","",IF(COUNTIF(Detalle!$A$3:$A$110,A39)=0,"Sin captura",IF(H39&gt;0,"Atender antes de cierre",IF(I39&gt;0,"Completar revisión","Puede cerrar registro"))))</f>
        <v/>
      </c>
      <c r="K39" s="18" t="n"/>
    </row>
    <row r="40" ht="30" customHeight="1">
      <c r="A40" s="13" t="n"/>
      <c r="B40" s="26" t="n"/>
      <c r="C40" s="13" t="n"/>
      <c r="D40" s="15" t="n"/>
      <c r="E40" s="16" t="n"/>
      <c r="F40" s="17" t="n"/>
      <c r="G40" s="17" t="n"/>
      <c r="H40" s="8">
        <f>IF(A40="","",COUNTIFS(Detalle!$A$3:$A$110,A40,Detalle!$G$3:$G$110,"Alta",Detalle!$K$3:$K$110,"&lt;&gt;Cerrado"))</f>
        <v/>
      </c>
      <c r="I40" s="8">
        <f>IF(A40="","",COUNTIFS(Detalle!$A$3:$A$110,A40,Detalle!$G$3:$G$110,"Pendiente"))</f>
        <v/>
      </c>
      <c r="J40" s="8">
        <f>IF(A40="","",IF(COUNTIF(Detalle!$A$3:$A$110,A40)=0,"Sin captura",IF(H40&gt;0,"Atender antes de cierre",IF(I40&gt;0,"Completar revisión","Puede cerrar registro"))))</f>
        <v/>
      </c>
      <c r="K40" s="18" t="n"/>
    </row>
    <row r="41" ht="30" customHeight="1">
      <c r="A41" s="13" t="n"/>
      <c r="B41" s="26" t="n"/>
      <c r="C41" s="13" t="n"/>
      <c r="D41" s="15" t="n"/>
      <c r="E41" s="16" t="n"/>
      <c r="F41" s="17" t="n"/>
      <c r="G41" s="17" t="n"/>
      <c r="H41" s="5">
        <f>IF(A41="","",COUNTIFS(Detalle!$A$3:$A$110,A41,Detalle!$G$3:$G$110,"Alta",Detalle!$K$3:$K$110,"&lt;&gt;Cerrado"))</f>
        <v/>
      </c>
      <c r="I41" s="5">
        <f>IF(A41="","",COUNTIFS(Detalle!$A$3:$A$110,A41,Detalle!$G$3:$G$110,"Pendiente"))</f>
        <v/>
      </c>
      <c r="J41" s="5">
        <f>IF(A41="","",IF(COUNTIF(Detalle!$A$3:$A$110,A41)=0,"Sin captura",IF(H41&gt;0,"Atender antes de cierre",IF(I41&gt;0,"Completar revisión","Puede cerrar registro"))))</f>
        <v/>
      </c>
      <c r="K41" s="18" t="n"/>
    </row>
    <row r="42" ht="30" customHeight="1">
      <c r="A42" s="13" t="n"/>
      <c r="B42" s="26" t="n"/>
      <c r="C42" s="13" t="n"/>
      <c r="D42" s="15" t="n"/>
      <c r="E42" s="16" t="n"/>
      <c r="F42" s="17" t="n"/>
      <c r="G42" s="17" t="n"/>
      <c r="H42" s="8">
        <f>IF(A42="","",COUNTIFS(Detalle!$A$3:$A$110,A42,Detalle!$G$3:$G$110,"Alta",Detalle!$K$3:$K$110,"&lt;&gt;Cerrado"))</f>
        <v/>
      </c>
      <c r="I42" s="8">
        <f>IF(A42="","",COUNTIFS(Detalle!$A$3:$A$110,A42,Detalle!$G$3:$G$110,"Pendiente"))</f>
        <v/>
      </c>
      <c r="J42" s="8">
        <f>IF(A42="","",IF(COUNTIF(Detalle!$A$3:$A$110,A42)=0,"Sin captura",IF(H42&gt;0,"Atender antes de cierre",IF(I42&gt;0,"Completar revisión","Puede cerrar registro"))))</f>
        <v/>
      </c>
      <c r="K42" s="18" t="n"/>
    </row>
    <row r="43" ht="30" customHeight="1">
      <c r="A43" s="13" t="n"/>
      <c r="B43" s="26" t="n"/>
      <c r="C43" s="13" t="n"/>
      <c r="D43" s="15" t="n"/>
      <c r="E43" s="16" t="n"/>
      <c r="F43" s="17" t="n"/>
      <c r="G43" s="17" t="n"/>
      <c r="H43" s="5">
        <f>IF(A43="","",COUNTIFS(Detalle!$A$3:$A$110,A43,Detalle!$G$3:$G$110,"Alta",Detalle!$K$3:$K$110,"&lt;&gt;Cerrado"))</f>
        <v/>
      </c>
      <c r="I43" s="5">
        <f>IF(A43="","",COUNTIFS(Detalle!$A$3:$A$110,A43,Detalle!$G$3:$G$110,"Pendiente"))</f>
        <v/>
      </c>
      <c r="J43" s="5">
        <f>IF(A43="","",IF(COUNTIF(Detalle!$A$3:$A$110,A43)=0,"Sin captura",IF(H43&gt;0,"Atender antes de cierre",IF(I43&gt;0,"Completar revisión","Puede cerrar registro"))))</f>
        <v/>
      </c>
      <c r="K43" s="18" t="n"/>
    </row>
    <row r="44" ht="30" customHeight="1">
      <c r="A44" s="13" t="n"/>
      <c r="B44" s="26" t="n"/>
      <c r="C44" s="13" t="n"/>
      <c r="D44" s="15" t="n"/>
      <c r="E44" s="16" t="n"/>
      <c r="F44" s="17" t="n"/>
      <c r="G44" s="17" t="n"/>
      <c r="H44" s="8">
        <f>IF(A44="","",COUNTIFS(Detalle!$A$3:$A$110,A44,Detalle!$G$3:$G$110,"Alta",Detalle!$K$3:$K$110,"&lt;&gt;Cerrado"))</f>
        <v/>
      </c>
      <c r="I44" s="8">
        <f>IF(A44="","",COUNTIFS(Detalle!$A$3:$A$110,A44,Detalle!$G$3:$G$110,"Pendiente"))</f>
        <v/>
      </c>
      <c r="J44" s="8">
        <f>IF(A44="","",IF(COUNTIF(Detalle!$A$3:$A$110,A44)=0,"Sin captura",IF(H44&gt;0,"Atender antes de cierre",IF(I44&gt;0,"Completar revisión","Puede cerrar registro"))))</f>
        <v/>
      </c>
      <c r="K44" s="18" t="n"/>
    </row>
    <row r="45" ht="30" customHeight="1">
      <c r="A45" s="13" t="n"/>
      <c r="B45" s="26" t="n"/>
      <c r="C45" s="13" t="n"/>
      <c r="D45" s="15" t="n"/>
      <c r="E45" s="16" t="n"/>
      <c r="F45" s="17" t="n"/>
      <c r="G45" s="17" t="n"/>
      <c r="H45" s="5">
        <f>IF(A45="","",COUNTIFS(Detalle!$A$3:$A$110,A45,Detalle!$G$3:$G$110,"Alta",Detalle!$K$3:$K$110,"&lt;&gt;Cerrado"))</f>
        <v/>
      </c>
      <c r="I45" s="5">
        <f>IF(A45="","",COUNTIFS(Detalle!$A$3:$A$110,A45,Detalle!$G$3:$G$110,"Pendiente"))</f>
        <v/>
      </c>
      <c r="J45" s="5">
        <f>IF(A45="","",IF(COUNTIF(Detalle!$A$3:$A$110,A45)=0,"Sin captura",IF(H45&gt;0,"Atender antes de cierre",IF(I45&gt;0,"Completar revisión","Puede cerrar registro"))))</f>
        <v/>
      </c>
      <c r="K45" s="18" t="n"/>
    </row>
    <row r="46" ht="30" customHeight="1">
      <c r="A46" s="13" t="n"/>
      <c r="B46" s="26" t="n"/>
      <c r="C46" s="13" t="n"/>
      <c r="D46" s="15" t="n"/>
      <c r="E46" s="16" t="n"/>
      <c r="F46" s="17" t="n"/>
      <c r="G46" s="17" t="n"/>
      <c r="H46" s="8">
        <f>IF(A46="","",COUNTIFS(Detalle!$A$3:$A$110,A46,Detalle!$G$3:$G$110,"Alta",Detalle!$K$3:$K$110,"&lt;&gt;Cerrado"))</f>
        <v/>
      </c>
      <c r="I46" s="8">
        <f>IF(A46="","",COUNTIFS(Detalle!$A$3:$A$110,A46,Detalle!$G$3:$G$110,"Pendiente"))</f>
        <v/>
      </c>
      <c r="J46" s="8">
        <f>IF(A46="","",IF(COUNTIF(Detalle!$A$3:$A$110,A46)=0,"Sin captura",IF(H46&gt;0,"Atender antes de cierre",IF(I46&gt;0,"Completar revisión","Puede cerrar registro"))))</f>
        <v/>
      </c>
      <c r="K46" s="18" t="n"/>
    </row>
    <row r="47" ht="30" customHeight="1">
      <c r="A47" s="13" t="n"/>
      <c r="B47" s="26" t="n"/>
      <c r="C47" s="13" t="n"/>
      <c r="D47" s="15" t="n"/>
      <c r="E47" s="16" t="n"/>
      <c r="F47" s="17" t="n"/>
      <c r="G47" s="17" t="n"/>
      <c r="H47" s="5">
        <f>IF(A47="","",COUNTIFS(Detalle!$A$3:$A$110,A47,Detalle!$G$3:$G$110,"Alta",Detalle!$K$3:$K$110,"&lt;&gt;Cerrado"))</f>
        <v/>
      </c>
      <c r="I47" s="5">
        <f>IF(A47="","",COUNTIFS(Detalle!$A$3:$A$110,A47,Detalle!$G$3:$G$110,"Pendiente"))</f>
        <v/>
      </c>
      <c r="J47" s="5">
        <f>IF(A47="","",IF(COUNTIF(Detalle!$A$3:$A$110,A47)=0,"Sin captura",IF(H47&gt;0,"Atender antes de cierre",IF(I47&gt;0,"Completar revisión","Puede cerrar registro"))))</f>
        <v/>
      </c>
      <c r="K47" s="18" t="n"/>
    </row>
    <row r="48" ht="30" customHeight="1">
      <c r="A48" s="13" t="n"/>
      <c r="B48" s="26" t="n"/>
      <c r="C48" s="13" t="n"/>
      <c r="D48" s="15" t="n"/>
      <c r="E48" s="16" t="n"/>
      <c r="F48" s="17" t="n"/>
      <c r="G48" s="17" t="n"/>
      <c r="H48" s="8">
        <f>IF(A48="","",COUNTIFS(Detalle!$A$3:$A$110,A48,Detalle!$G$3:$G$110,"Alta",Detalle!$K$3:$K$110,"&lt;&gt;Cerrado"))</f>
        <v/>
      </c>
      <c r="I48" s="8">
        <f>IF(A48="","",COUNTIFS(Detalle!$A$3:$A$110,A48,Detalle!$G$3:$G$110,"Pendiente"))</f>
        <v/>
      </c>
      <c r="J48" s="8">
        <f>IF(A48="","",IF(COUNTIF(Detalle!$A$3:$A$110,A48)=0,"Sin captura",IF(H48&gt;0,"Atender antes de cierre",IF(I48&gt;0,"Completar revisión","Puede cerrar registro"))))</f>
        <v/>
      </c>
      <c r="K48" s="18" t="n"/>
    </row>
    <row r="49" ht="30" customHeight="1">
      <c r="A49" s="13" t="n"/>
      <c r="B49" s="26" t="n"/>
      <c r="C49" s="13" t="n"/>
      <c r="D49" s="15" t="n"/>
      <c r="E49" s="16" t="n"/>
      <c r="F49" s="17" t="n"/>
      <c r="G49" s="17" t="n"/>
      <c r="H49" s="5">
        <f>IF(A49="","",COUNTIFS(Detalle!$A$3:$A$110,A49,Detalle!$G$3:$G$110,"Alta",Detalle!$K$3:$K$110,"&lt;&gt;Cerrado"))</f>
        <v/>
      </c>
      <c r="I49" s="5">
        <f>IF(A49="","",COUNTIFS(Detalle!$A$3:$A$110,A49,Detalle!$G$3:$G$110,"Pendiente"))</f>
        <v/>
      </c>
      <c r="J49" s="5">
        <f>IF(A49="","",IF(COUNTIF(Detalle!$A$3:$A$110,A49)=0,"Sin captura",IF(H49&gt;0,"Atender antes de cierre",IF(I49&gt;0,"Completar revisión","Puede cerrar registro"))))</f>
        <v/>
      </c>
      <c r="K49" s="18" t="n"/>
    </row>
    <row r="50" ht="30" customHeight="1">
      <c r="A50" s="13" t="n"/>
      <c r="B50" s="26" t="n"/>
      <c r="C50" s="13" t="n"/>
      <c r="D50" s="15" t="n"/>
      <c r="E50" s="16" t="n"/>
      <c r="F50" s="17" t="n"/>
      <c r="G50" s="17" t="n"/>
      <c r="H50" s="8">
        <f>IF(A50="","",COUNTIFS(Detalle!$A$3:$A$110,A50,Detalle!$G$3:$G$110,"Alta",Detalle!$K$3:$K$110,"&lt;&gt;Cerrado"))</f>
        <v/>
      </c>
      <c r="I50" s="8">
        <f>IF(A50="","",COUNTIFS(Detalle!$A$3:$A$110,A50,Detalle!$G$3:$G$110,"Pendiente"))</f>
        <v/>
      </c>
      <c r="J50" s="8">
        <f>IF(A50="","",IF(COUNTIF(Detalle!$A$3:$A$110,A50)=0,"Sin captura",IF(H50&gt;0,"Atender antes de cierre",IF(I50&gt;0,"Completar revisión","Puede cerrar registro"))))</f>
        <v/>
      </c>
      <c r="K50" s="18" t="n"/>
    </row>
    <row r="51" ht="30" customHeight="1">
      <c r="A51" s="13" t="n"/>
      <c r="B51" s="26" t="n"/>
      <c r="C51" s="13" t="n"/>
      <c r="D51" s="15" t="n"/>
      <c r="E51" s="16" t="n"/>
      <c r="F51" s="17" t="n"/>
      <c r="G51" s="17" t="n"/>
      <c r="H51" s="5">
        <f>IF(A51="","",COUNTIFS(Detalle!$A$3:$A$110,A51,Detalle!$G$3:$G$110,"Alta",Detalle!$K$3:$K$110,"&lt;&gt;Cerrado"))</f>
        <v/>
      </c>
      <c r="I51" s="5">
        <f>IF(A51="","",COUNTIFS(Detalle!$A$3:$A$110,A51,Detalle!$G$3:$G$110,"Pendiente"))</f>
        <v/>
      </c>
      <c r="J51" s="5">
        <f>IF(A51="","",IF(COUNTIF(Detalle!$A$3:$A$110,A51)=0,"Sin captura",IF(H51&gt;0,"Atender antes de cierre",IF(I51&gt;0,"Completar revisión","Puede cerrar registro"))))</f>
        <v/>
      </c>
      <c r="K51" s="18" t="n"/>
    </row>
    <row r="52" ht="30" customHeight="1">
      <c r="A52" s="13" t="n"/>
      <c r="B52" s="26" t="n"/>
      <c r="C52" s="13" t="n"/>
      <c r="D52" s="15" t="n"/>
      <c r="E52" s="16" t="n"/>
      <c r="F52" s="17" t="n"/>
      <c r="G52" s="17" t="n"/>
      <c r="H52" s="8">
        <f>IF(A52="","",COUNTIFS(Detalle!$A$3:$A$110,A52,Detalle!$G$3:$G$110,"Alta",Detalle!$K$3:$K$110,"&lt;&gt;Cerrado"))</f>
        <v/>
      </c>
      <c r="I52" s="8">
        <f>IF(A52="","",COUNTIFS(Detalle!$A$3:$A$110,A52,Detalle!$G$3:$G$110,"Pendiente"))</f>
        <v/>
      </c>
      <c r="J52" s="8">
        <f>IF(A52="","",IF(COUNTIF(Detalle!$A$3:$A$110,A52)=0,"Sin captura",IF(H52&gt;0,"Atender antes de cierre",IF(I52&gt;0,"Completar revisión","Puede cerrar registro"))))</f>
        <v/>
      </c>
      <c r="K52" s="18" t="n"/>
    </row>
    <row r="53" ht="30" customHeight="1">
      <c r="A53" s="13" t="n"/>
      <c r="B53" s="26" t="n"/>
      <c r="C53" s="13" t="n"/>
      <c r="D53" s="15" t="n"/>
      <c r="E53" s="16" t="n"/>
      <c r="F53" s="17" t="n"/>
      <c r="G53" s="17" t="n"/>
      <c r="H53" s="5">
        <f>IF(A53="","",COUNTIFS(Detalle!$A$3:$A$110,A53,Detalle!$G$3:$G$110,"Alta",Detalle!$K$3:$K$110,"&lt;&gt;Cerrado"))</f>
        <v/>
      </c>
      <c r="I53" s="5">
        <f>IF(A53="","",COUNTIFS(Detalle!$A$3:$A$110,A53,Detalle!$G$3:$G$110,"Pendiente"))</f>
        <v/>
      </c>
      <c r="J53" s="5">
        <f>IF(A53="","",IF(COUNTIF(Detalle!$A$3:$A$110,A53)=0,"Sin captura",IF(H53&gt;0,"Atender antes de cierre",IF(I53&gt;0,"Completar revisión","Puede cerrar registro"))))</f>
        <v/>
      </c>
      <c r="K53" s="18" t="n"/>
    </row>
    <row r="54" ht="30" customHeight="1">
      <c r="A54" s="13" t="n"/>
      <c r="B54" s="26" t="n"/>
      <c r="C54" s="13" t="n"/>
      <c r="D54" s="15" t="n"/>
      <c r="E54" s="16" t="n"/>
      <c r="F54" s="17" t="n"/>
      <c r="G54" s="17" t="n"/>
      <c r="H54" s="8">
        <f>IF(A54="","",COUNTIFS(Detalle!$A$3:$A$110,A54,Detalle!$G$3:$G$110,"Alta",Detalle!$K$3:$K$110,"&lt;&gt;Cerrado"))</f>
        <v/>
      </c>
      <c r="I54" s="8">
        <f>IF(A54="","",COUNTIFS(Detalle!$A$3:$A$110,A54,Detalle!$G$3:$G$110,"Pendiente"))</f>
        <v/>
      </c>
      <c r="J54" s="8">
        <f>IF(A54="","",IF(COUNTIF(Detalle!$A$3:$A$110,A54)=0,"Sin captura",IF(H54&gt;0,"Atender antes de cierre",IF(I54&gt;0,"Completar revisión","Puede cerrar registro"))))</f>
        <v/>
      </c>
      <c r="K54" s="18" t="n"/>
    </row>
    <row r="55" ht="30" customHeight="1">
      <c r="A55" s="13" t="n"/>
      <c r="B55" s="26" t="n"/>
      <c r="C55" s="13" t="n"/>
      <c r="D55" s="15" t="n"/>
      <c r="E55" s="16" t="n"/>
      <c r="F55" s="17" t="n"/>
      <c r="G55" s="17" t="n"/>
      <c r="H55" s="5">
        <f>IF(A55="","",COUNTIFS(Detalle!$A$3:$A$110,A55,Detalle!$G$3:$G$110,"Alta",Detalle!$K$3:$K$110,"&lt;&gt;Cerrado"))</f>
        <v/>
      </c>
      <c r="I55" s="5">
        <f>IF(A55="","",COUNTIFS(Detalle!$A$3:$A$110,A55,Detalle!$G$3:$G$110,"Pendiente"))</f>
        <v/>
      </c>
      <c r="J55" s="5">
        <f>IF(A55="","",IF(COUNTIF(Detalle!$A$3:$A$110,A55)=0,"Sin captura",IF(H55&gt;0,"Atender antes de cierre",IF(I55&gt;0,"Completar revisión","Puede cerrar registro"))))</f>
        <v/>
      </c>
      <c r="K55" s="18" t="n"/>
    </row>
    <row r="56" ht="30" customHeight="1">
      <c r="A56" s="13" t="n"/>
      <c r="B56" s="26" t="n"/>
      <c r="C56" s="13" t="n"/>
      <c r="D56" s="15" t="n"/>
      <c r="E56" s="16" t="n"/>
      <c r="F56" s="17" t="n"/>
      <c r="G56" s="17" t="n"/>
      <c r="H56" s="8">
        <f>IF(A56="","",COUNTIFS(Detalle!$A$3:$A$110,A56,Detalle!$G$3:$G$110,"Alta",Detalle!$K$3:$K$110,"&lt;&gt;Cerrado"))</f>
        <v/>
      </c>
      <c r="I56" s="8">
        <f>IF(A56="","",COUNTIFS(Detalle!$A$3:$A$110,A56,Detalle!$G$3:$G$110,"Pendiente"))</f>
        <v/>
      </c>
      <c r="J56" s="8">
        <f>IF(A56="","",IF(COUNTIF(Detalle!$A$3:$A$110,A56)=0,"Sin captura",IF(H56&gt;0,"Atender antes de cierre",IF(I56&gt;0,"Completar revisión","Puede cerrar registro"))))</f>
        <v/>
      </c>
      <c r="K56" s="18" t="n"/>
    </row>
    <row r="57" ht="30" customHeight="1">
      <c r="A57" s="13" t="n"/>
      <c r="B57" s="26" t="n"/>
      <c r="C57" s="13" t="n"/>
      <c r="D57" s="15" t="n"/>
      <c r="E57" s="16" t="n"/>
      <c r="F57" s="17" t="n"/>
      <c r="G57" s="17" t="n"/>
      <c r="H57" s="5">
        <f>IF(A57="","",COUNTIFS(Detalle!$A$3:$A$110,A57,Detalle!$G$3:$G$110,"Alta",Detalle!$K$3:$K$110,"&lt;&gt;Cerrado"))</f>
        <v/>
      </c>
      <c r="I57" s="5">
        <f>IF(A57="","",COUNTIFS(Detalle!$A$3:$A$110,A57,Detalle!$G$3:$G$110,"Pendiente"))</f>
        <v/>
      </c>
      <c r="J57" s="5">
        <f>IF(A57="","",IF(COUNTIF(Detalle!$A$3:$A$110,A57)=0,"Sin captura",IF(H57&gt;0,"Atender antes de cierre",IF(I57&gt;0,"Completar revisión","Puede cerrar registro"))))</f>
        <v/>
      </c>
      <c r="K57" s="18" t="n"/>
    </row>
    <row r="58" ht="30" customHeight="1">
      <c r="A58" s="13" t="n"/>
      <c r="B58" s="26" t="n"/>
      <c r="C58" s="13" t="n"/>
      <c r="D58" s="15" t="n"/>
      <c r="E58" s="16" t="n"/>
      <c r="F58" s="17" t="n"/>
      <c r="G58" s="17" t="n"/>
      <c r="H58" s="8">
        <f>IF(A58="","",COUNTIFS(Detalle!$A$3:$A$110,A58,Detalle!$G$3:$G$110,"Alta",Detalle!$K$3:$K$110,"&lt;&gt;Cerrado"))</f>
        <v/>
      </c>
      <c r="I58" s="8">
        <f>IF(A58="","",COUNTIFS(Detalle!$A$3:$A$110,A58,Detalle!$G$3:$G$110,"Pendiente"))</f>
        <v/>
      </c>
      <c r="J58" s="8">
        <f>IF(A58="","",IF(COUNTIF(Detalle!$A$3:$A$110,A58)=0,"Sin captura",IF(H58&gt;0,"Atender antes de cierre",IF(I58&gt;0,"Completar revisión","Puede cerrar registro"))))</f>
        <v/>
      </c>
      <c r="K58" s="18" t="n"/>
    </row>
    <row r="59" ht="30" customHeight="1">
      <c r="A59" s="13" t="n"/>
      <c r="B59" s="26" t="n"/>
      <c r="C59" s="13" t="n"/>
      <c r="D59" s="15" t="n"/>
      <c r="E59" s="16" t="n"/>
      <c r="F59" s="17" t="n"/>
      <c r="G59" s="17" t="n"/>
      <c r="H59" s="5">
        <f>IF(A59="","",COUNTIFS(Detalle!$A$3:$A$110,A59,Detalle!$G$3:$G$110,"Alta",Detalle!$K$3:$K$110,"&lt;&gt;Cerrado"))</f>
        <v/>
      </c>
      <c r="I59" s="5">
        <f>IF(A59="","",COUNTIFS(Detalle!$A$3:$A$110,A59,Detalle!$G$3:$G$110,"Pendiente"))</f>
        <v/>
      </c>
      <c r="J59" s="5">
        <f>IF(A59="","",IF(COUNTIF(Detalle!$A$3:$A$110,A59)=0,"Sin captura",IF(H59&gt;0,"Atender antes de cierre",IF(I59&gt;0,"Completar revisión","Puede cerrar registro"))))</f>
        <v/>
      </c>
      <c r="K59" s="18" t="n"/>
    </row>
    <row r="60" ht="30" customHeight="1">
      <c r="A60" s="13" t="n"/>
      <c r="B60" s="26" t="n"/>
      <c r="C60" s="13" t="n"/>
      <c r="D60" s="15" t="n"/>
      <c r="E60" s="16" t="n"/>
      <c r="F60" s="17" t="n"/>
      <c r="G60" s="17" t="n"/>
      <c r="H60" s="8">
        <f>IF(A60="","",COUNTIFS(Detalle!$A$3:$A$110,A60,Detalle!$G$3:$G$110,"Alta",Detalle!$K$3:$K$110,"&lt;&gt;Cerrado"))</f>
        <v/>
      </c>
      <c r="I60" s="8">
        <f>IF(A60="","",COUNTIFS(Detalle!$A$3:$A$110,A60,Detalle!$G$3:$G$110,"Pendiente"))</f>
        <v/>
      </c>
      <c r="J60" s="8">
        <f>IF(A60="","",IF(COUNTIF(Detalle!$A$3:$A$110,A60)=0,"Sin captura",IF(H60&gt;0,"Atender antes de cierre",IF(I60&gt;0,"Completar revisión","Puede cerrar registro"))))</f>
        <v/>
      </c>
      <c r="K60" s="18" t="n"/>
    </row>
    <row r="61" ht="30" customHeight="1">
      <c r="A61" s="13" t="n"/>
      <c r="B61" s="26" t="n"/>
      <c r="C61" s="13" t="n"/>
      <c r="D61" s="15" t="n"/>
      <c r="E61" s="16" t="n"/>
      <c r="F61" s="17" t="n"/>
      <c r="G61" s="17" t="n"/>
      <c r="H61" s="5">
        <f>IF(A61="","",COUNTIFS(Detalle!$A$3:$A$110,A61,Detalle!$G$3:$G$110,"Alta",Detalle!$K$3:$K$110,"&lt;&gt;Cerrado"))</f>
        <v/>
      </c>
      <c r="I61" s="5">
        <f>IF(A61="","",COUNTIFS(Detalle!$A$3:$A$110,A61,Detalle!$G$3:$G$110,"Pendiente"))</f>
        <v/>
      </c>
      <c r="J61" s="5">
        <f>IF(A61="","",IF(COUNTIF(Detalle!$A$3:$A$110,A61)=0,"Sin captura",IF(H61&gt;0,"Atender antes de cierre",IF(I61&gt;0,"Completar revisión","Puede cerrar registro"))))</f>
        <v/>
      </c>
      <c r="K61" s="18" t="n"/>
    </row>
    <row r="62" ht="30" customHeight="1">
      <c r="A62" s="13" t="n"/>
      <c r="B62" s="26" t="n"/>
      <c r="C62" s="13" t="n"/>
      <c r="D62" s="15" t="n"/>
      <c r="E62" s="16" t="n"/>
      <c r="F62" s="17" t="n"/>
      <c r="G62" s="17" t="n"/>
      <c r="H62" s="8">
        <f>IF(A62="","",COUNTIFS(Detalle!$A$3:$A$110,A62,Detalle!$G$3:$G$110,"Alta",Detalle!$K$3:$K$110,"&lt;&gt;Cerrado"))</f>
        <v/>
      </c>
      <c r="I62" s="8">
        <f>IF(A62="","",COUNTIFS(Detalle!$A$3:$A$110,A62,Detalle!$G$3:$G$110,"Pendiente"))</f>
        <v/>
      </c>
      <c r="J62" s="8">
        <f>IF(A62="","",IF(COUNTIF(Detalle!$A$3:$A$110,A62)=0,"Sin captura",IF(H62&gt;0,"Atender antes de cierre",IF(I62&gt;0,"Completar revisión","Puede cerrar registro"))))</f>
        <v/>
      </c>
      <c r="K62" s="18" t="n"/>
    </row>
    <row r="63" ht="30" customHeight="1">
      <c r="A63" s="13" t="n"/>
      <c r="B63" s="26" t="n"/>
      <c r="C63" s="13" t="n"/>
      <c r="D63" s="15" t="n"/>
      <c r="E63" s="16" t="n"/>
      <c r="F63" s="17" t="n"/>
      <c r="G63" s="17" t="n"/>
      <c r="H63" s="5">
        <f>IF(A63="","",COUNTIFS(Detalle!$A$3:$A$110,A63,Detalle!$G$3:$G$110,"Alta",Detalle!$K$3:$K$110,"&lt;&gt;Cerrado"))</f>
        <v/>
      </c>
      <c r="I63" s="5">
        <f>IF(A63="","",COUNTIFS(Detalle!$A$3:$A$110,A63,Detalle!$G$3:$G$110,"Pendiente"))</f>
        <v/>
      </c>
      <c r="J63" s="5">
        <f>IF(A63="","",IF(COUNTIF(Detalle!$A$3:$A$110,A63)=0,"Sin captura",IF(H63&gt;0,"Atender antes de cierre",IF(I63&gt;0,"Completar revisión","Puede cerrar registro"))))</f>
        <v/>
      </c>
      <c r="K63" s="18" t="n"/>
    </row>
    <row r="64" ht="30" customHeight="1">
      <c r="A64" s="13" t="n"/>
      <c r="B64" s="26" t="n"/>
      <c r="C64" s="13" t="n"/>
      <c r="D64" s="15" t="n"/>
      <c r="E64" s="16" t="n"/>
      <c r="F64" s="17" t="n"/>
      <c r="G64" s="17" t="n"/>
      <c r="H64" s="8">
        <f>IF(A64="","",COUNTIFS(Detalle!$A$3:$A$110,A64,Detalle!$G$3:$G$110,"Alta",Detalle!$K$3:$K$110,"&lt;&gt;Cerrado"))</f>
        <v/>
      </c>
      <c r="I64" s="8">
        <f>IF(A64="","",COUNTIFS(Detalle!$A$3:$A$110,A64,Detalle!$G$3:$G$110,"Pendiente"))</f>
        <v/>
      </c>
      <c r="J64" s="8">
        <f>IF(A64="","",IF(COUNTIF(Detalle!$A$3:$A$110,A64)=0,"Sin captura",IF(H64&gt;0,"Atender antes de cierre",IF(I64&gt;0,"Completar revisión","Puede cerrar registro"))))</f>
        <v/>
      </c>
      <c r="K64" s="18" t="n"/>
    </row>
    <row r="65" ht="30" customHeight="1">
      <c r="A65" s="13" t="n"/>
      <c r="B65" s="26" t="n"/>
      <c r="C65" s="13" t="n"/>
      <c r="D65" s="15" t="n"/>
      <c r="E65" s="16" t="n"/>
      <c r="F65" s="17" t="n"/>
      <c r="G65" s="17" t="n"/>
      <c r="H65" s="5">
        <f>IF(A65="","",COUNTIFS(Detalle!$A$3:$A$110,A65,Detalle!$G$3:$G$110,"Alta",Detalle!$K$3:$K$110,"&lt;&gt;Cerrado"))</f>
        <v/>
      </c>
      <c r="I65" s="5">
        <f>IF(A65="","",COUNTIFS(Detalle!$A$3:$A$110,A65,Detalle!$G$3:$G$110,"Pendiente"))</f>
        <v/>
      </c>
      <c r="J65" s="5">
        <f>IF(A65="","",IF(COUNTIF(Detalle!$A$3:$A$110,A65)=0,"Sin captura",IF(H65&gt;0,"Atender antes de cierre",IF(I65&gt;0,"Completar revisión","Puede cerrar registro"))))</f>
        <v/>
      </c>
      <c r="K65" s="18" t="n"/>
    </row>
    <row r="66" ht="30" customHeight="1">
      <c r="A66" s="13" t="n"/>
      <c r="B66" s="26" t="n"/>
      <c r="C66" s="13" t="n"/>
      <c r="D66" s="15" t="n"/>
      <c r="E66" s="16" t="n"/>
      <c r="F66" s="17" t="n"/>
      <c r="G66" s="17" t="n"/>
      <c r="H66" s="8">
        <f>IF(A66="","",COUNTIFS(Detalle!$A$3:$A$110,A66,Detalle!$G$3:$G$110,"Alta",Detalle!$K$3:$K$110,"&lt;&gt;Cerrado"))</f>
        <v/>
      </c>
      <c r="I66" s="8">
        <f>IF(A66="","",COUNTIFS(Detalle!$A$3:$A$110,A66,Detalle!$G$3:$G$110,"Pendiente"))</f>
        <v/>
      </c>
      <c r="J66" s="8">
        <f>IF(A66="","",IF(COUNTIF(Detalle!$A$3:$A$110,A66)=0,"Sin captura",IF(H66&gt;0,"Atender antes de cierre",IF(I66&gt;0,"Completar revisión","Puede cerrar registro"))))</f>
        <v/>
      </c>
      <c r="K66" s="18" t="n"/>
    </row>
    <row r="67" ht="30" customHeight="1">
      <c r="A67" s="13" t="n"/>
      <c r="B67" s="26" t="n"/>
      <c r="C67" s="13" t="n"/>
      <c r="D67" s="15" t="n"/>
      <c r="E67" s="16" t="n"/>
      <c r="F67" s="17" t="n"/>
      <c r="G67" s="17" t="n"/>
      <c r="H67" s="5">
        <f>IF(A67="","",COUNTIFS(Detalle!$A$3:$A$110,A67,Detalle!$G$3:$G$110,"Alta",Detalle!$K$3:$K$110,"&lt;&gt;Cerrado"))</f>
        <v/>
      </c>
      <c r="I67" s="5">
        <f>IF(A67="","",COUNTIFS(Detalle!$A$3:$A$110,A67,Detalle!$G$3:$G$110,"Pendiente"))</f>
        <v/>
      </c>
      <c r="J67" s="5">
        <f>IF(A67="","",IF(COUNTIF(Detalle!$A$3:$A$110,A67)=0,"Sin captura",IF(H67&gt;0,"Atender antes de cierre",IF(I67&gt;0,"Completar revisión","Puede cerrar registro"))))</f>
        <v/>
      </c>
      <c r="K67" s="18" t="n"/>
    </row>
    <row r="68" ht="30" customHeight="1">
      <c r="A68" s="13" t="n"/>
      <c r="B68" s="26" t="n"/>
      <c r="C68" s="13" t="n"/>
      <c r="D68" s="15" t="n"/>
      <c r="E68" s="16" t="n"/>
      <c r="F68" s="17" t="n"/>
      <c r="G68" s="17" t="n"/>
      <c r="H68" s="8">
        <f>IF(A68="","",COUNTIFS(Detalle!$A$3:$A$110,A68,Detalle!$G$3:$G$110,"Alta",Detalle!$K$3:$K$110,"&lt;&gt;Cerrado"))</f>
        <v/>
      </c>
      <c r="I68" s="8">
        <f>IF(A68="","",COUNTIFS(Detalle!$A$3:$A$110,A68,Detalle!$G$3:$G$110,"Pendiente"))</f>
        <v/>
      </c>
      <c r="J68" s="8">
        <f>IF(A68="","",IF(COUNTIF(Detalle!$A$3:$A$110,A68)=0,"Sin captura",IF(H68&gt;0,"Atender antes de cierre",IF(I68&gt;0,"Completar revisión","Puede cerrar registro"))))</f>
        <v/>
      </c>
      <c r="K68" s="18" t="n"/>
    </row>
    <row r="69" ht="30" customHeight="1">
      <c r="A69" s="13" t="n"/>
      <c r="B69" s="26" t="n"/>
      <c r="C69" s="13" t="n"/>
      <c r="D69" s="15" t="n"/>
      <c r="E69" s="16" t="n"/>
      <c r="F69" s="17" t="n"/>
      <c r="G69" s="17" t="n"/>
      <c r="H69" s="5">
        <f>IF(A69="","",COUNTIFS(Detalle!$A$3:$A$110,A69,Detalle!$G$3:$G$110,"Alta",Detalle!$K$3:$K$110,"&lt;&gt;Cerrado"))</f>
        <v/>
      </c>
      <c r="I69" s="5">
        <f>IF(A69="","",COUNTIFS(Detalle!$A$3:$A$110,A69,Detalle!$G$3:$G$110,"Pendiente"))</f>
        <v/>
      </c>
      <c r="J69" s="5">
        <f>IF(A69="","",IF(COUNTIF(Detalle!$A$3:$A$110,A69)=0,"Sin captura",IF(H69&gt;0,"Atender antes de cierre",IF(I69&gt;0,"Completar revisión","Puede cerrar registro"))))</f>
        <v/>
      </c>
      <c r="K69" s="18" t="n"/>
    </row>
    <row r="70" ht="30" customHeight="1">
      <c r="A70" s="13" t="n"/>
      <c r="B70" s="26" t="n"/>
      <c r="C70" s="13" t="n"/>
      <c r="D70" s="15" t="n"/>
      <c r="E70" s="16" t="n"/>
      <c r="F70" s="17" t="n"/>
      <c r="G70" s="17" t="n"/>
      <c r="H70" s="8">
        <f>IF(A70="","",COUNTIFS(Detalle!$A$3:$A$110,A70,Detalle!$G$3:$G$110,"Alta",Detalle!$K$3:$K$110,"&lt;&gt;Cerrado"))</f>
        <v/>
      </c>
      <c r="I70" s="8">
        <f>IF(A70="","",COUNTIFS(Detalle!$A$3:$A$110,A70,Detalle!$G$3:$G$110,"Pendiente"))</f>
        <v/>
      </c>
      <c r="J70" s="8">
        <f>IF(A70="","",IF(COUNTIF(Detalle!$A$3:$A$110,A70)=0,"Sin captura",IF(H70&gt;0,"Atender antes de cierre",IF(I70&gt;0,"Completar revisión","Puede cerrar registro"))))</f>
        <v/>
      </c>
      <c r="K70" s="18" t="n"/>
    </row>
    <row r="71" ht="30" customHeight="1">
      <c r="A71" s="13" t="n"/>
      <c r="B71" s="26" t="n"/>
      <c r="C71" s="13" t="n"/>
      <c r="D71" s="15" t="n"/>
      <c r="E71" s="16" t="n"/>
      <c r="F71" s="17" t="n"/>
      <c r="G71" s="17" t="n"/>
      <c r="H71" s="5">
        <f>IF(A71="","",COUNTIFS(Detalle!$A$3:$A$110,A71,Detalle!$G$3:$G$110,"Alta",Detalle!$K$3:$K$110,"&lt;&gt;Cerrado"))</f>
        <v/>
      </c>
      <c r="I71" s="5">
        <f>IF(A71="","",COUNTIFS(Detalle!$A$3:$A$110,A71,Detalle!$G$3:$G$110,"Pendiente"))</f>
        <v/>
      </c>
      <c r="J71" s="5">
        <f>IF(A71="","",IF(COUNTIF(Detalle!$A$3:$A$110,A71)=0,"Sin captura",IF(H71&gt;0,"Atender antes de cierre",IF(I71&gt;0,"Completar revisión","Puede cerrar registro"))))</f>
        <v/>
      </c>
      <c r="K71" s="18" t="n"/>
    </row>
    <row r="72" ht="30" customHeight="1">
      <c r="A72" s="13" t="n"/>
      <c r="B72" s="26" t="n"/>
      <c r="C72" s="13" t="n"/>
      <c r="D72" s="15" t="n"/>
      <c r="E72" s="16" t="n"/>
      <c r="F72" s="17" t="n"/>
      <c r="G72" s="17" t="n"/>
      <c r="H72" s="8">
        <f>IF(A72="","",COUNTIFS(Detalle!$A$3:$A$110,A72,Detalle!$G$3:$G$110,"Alta",Detalle!$K$3:$K$110,"&lt;&gt;Cerrado"))</f>
        <v/>
      </c>
      <c r="I72" s="8">
        <f>IF(A72="","",COUNTIFS(Detalle!$A$3:$A$110,A72,Detalle!$G$3:$G$110,"Pendiente"))</f>
        <v/>
      </c>
      <c r="J72" s="8">
        <f>IF(A72="","",IF(COUNTIF(Detalle!$A$3:$A$110,A72)=0,"Sin captura",IF(H72&gt;0,"Atender antes de cierre",IF(I72&gt;0,"Completar revisión","Puede cerrar registro"))))</f>
        <v/>
      </c>
      <c r="K72" s="18" t="n"/>
    </row>
    <row r="73" ht="30" customHeight="1">
      <c r="A73" s="13" t="n"/>
      <c r="B73" s="26" t="n"/>
      <c r="C73" s="13" t="n"/>
      <c r="D73" s="15" t="n"/>
      <c r="E73" s="16" t="n"/>
      <c r="F73" s="17" t="n"/>
      <c r="G73" s="17" t="n"/>
      <c r="H73" s="5">
        <f>IF(A73="","",COUNTIFS(Detalle!$A$3:$A$110,A73,Detalle!$G$3:$G$110,"Alta",Detalle!$K$3:$K$110,"&lt;&gt;Cerrado"))</f>
        <v/>
      </c>
      <c r="I73" s="5">
        <f>IF(A73="","",COUNTIFS(Detalle!$A$3:$A$110,A73,Detalle!$G$3:$G$110,"Pendiente"))</f>
        <v/>
      </c>
      <c r="J73" s="5">
        <f>IF(A73="","",IF(COUNTIF(Detalle!$A$3:$A$110,A73)=0,"Sin captura",IF(H73&gt;0,"Atender antes de cierre",IF(I73&gt;0,"Completar revisión","Puede cerrar registro"))))</f>
        <v/>
      </c>
      <c r="K73" s="18" t="n"/>
    </row>
    <row r="74" ht="30" customHeight="1">
      <c r="A74" s="13" t="n"/>
      <c r="B74" s="26" t="n"/>
      <c r="C74" s="13" t="n"/>
      <c r="D74" s="15" t="n"/>
      <c r="E74" s="16" t="n"/>
      <c r="F74" s="17" t="n"/>
      <c r="G74" s="17" t="n"/>
      <c r="H74" s="8">
        <f>IF(A74="","",COUNTIFS(Detalle!$A$3:$A$110,A74,Detalle!$G$3:$G$110,"Alta",Detalle!$K$3:$K$110,"&lt;&gt;Cerrado"))</f>
        <v/>
      </c>
      <c r="I74" s="8">
        <f>IF(A74="","",COUNTIFS(Detalle!$A$3:$A$110,A74,Detalle!$G$3:$G$110,"Pendiente"))</f>
        <v/>
      </c>
      <c r="J74" s="8">
        <f>IF(A74="","",IF(COUNTIF(Detalle!$A$3:$A$110,A74)=0,"Sin captura",IF(H74&gt;0,"Atender antes de cierre",IF(I74&gt;0,"Completar revisión","Puede cerrar registro"))))</f>
        <v/>
      </c>
      <c r="K74" s="18" t="n"/>
    </row>
    <row r="75" ht="30" customHeight="1">
      <c r="A75" s="13" t="n"/>
      <c r="B75" s="26" t="n"/>
      <c r="C75" s="13" t="n"/>
      <c r="D75" s="15" t="n"/>
      <c r="E75" s="16" t="n"/>
      <c r="F75" s="17" t="n"/>
      <c r="G75" s="17" t="n"/>
      <c r="H75" s="5">
        <f>IF(A75="","",COUNTIFS(Detalle!$A$3:$A$110,A75,Detalle!$G$3:$G$110,"Alta",Detalle!$K$3:$K$110,"&lt;&gt;Cerrado"))</f>
        <v/>
      </c>
      <c r="I75" s="5">
        <f>IF(A75="","",COUNTIFS(Detalle!$A$3:$A$110,A75,Detalle!$G$3:$G$110,"Pendiente"))</f>
        <v/>
      </c>
      <c r="J75" s="5">
        <f>IF(A75="","",IF(COUNTIF(Detalle!$A$3:$A$110,A75)=0,"Sin captura",IF(H75&gt;0,"Atender antes de cierre",IF(I75&gt;0,"Completar revisión","Puede cerrar registro"))))</f>
        <v/>
      </c>
      <c r="K75" s="18" t="n"/>
    </row>
    <row r="76" ht="30" customHeight="1">
      <c r="A76" s="13" t="n"/>
      <c r="B76" s="26" t="n"/>
      <c r="C76" s="13" t="n"/>
      <c r="D76" s="15" t="n"/>
      <c r="E76" s="16" t="n"/>
      <c r="F76" s="17" t="n"/>
      <c r="G76" s="17" t="n"/>
      <c r="H76" s="8">
        <f>IF(A76="","",COUNTIFS(Detalle!$A$3:$A$110,A76,Detalle!$G$3:$G$110,"Alta",Detalle!$K$3:$K$110,"&lt;&gt;Cerrado"))</f>
        <v/>
      </c>
      <c r="I76" s="8">
        <f>IF(A76="","",COUNTIFS(Detalle!$A$3:$A$110,A76,Detalle!$G$3:$G$110,"Pendiente"))</f>
        <v/>
      </c>
      <c r="J76" s="8">
        <f>IF(A76="","",IF(COUNTIF(Detalle!$A$3:$A$110,A76)=0,"Sin captura",IF(H76&gt;0,"Atender antes de cierre",IF(I76&gt;0,"Completar revisión","Puede cerrar registro"))))</f>
        <v/>
      </c>
      <c r="K76" s="18" t="n"/>
    </row>
    <row r="77" ht="30" customHeight="1">
      <c r="A77" s="13" t="n"/>
      <c r="B77" s="26" t="n"/>
      <c r="C77" s="13" t="n"/>
      <c r="D77" s="15" t="n"/>
      <c r="E77" s="16" t="n"/>
      <c r="F77" s="17" t="n"/>
      <c r="G77" s="17" t="n"/>
      <c r="H77" s="5">
        <f>IF(A77="","",COUNTIFS(Detalle!$A$3:$A$110,A77,Detalle!$G$3:$G$110,"Alta",Detalle!$K$3:$K$110,"&lt;&gt;Cerrado"))</f>
        <v/>
      </c>
      <c r="I77" s="5">
        <f>IF(A77="","",COUNTIFS(Detalle!$A$3:$A$110,A77,Detalle!$G$3:$G$110,"Pendiente"))</f>
        <v/>
      </c>
      <c r="J77" s="5">
        <f>IF(A77="","",IF(COUNTIF(Detalle!$A$3:$A$110,A77)=0,"Sin captura",IF(H77&gt;0,"Atender antes de cierre",IF(I77&gt;0,"Completar revisión","Puede cerrar registro"))))</f>
        <v/>
      </c>
      <c r="K77" s="18" t="n"/>
    </row>
    <row r="78" ht="30" customHeight="1">
      <c r="A78" s="13" t="n"/>
      <c r="B78" s="26" t="n"/>
      <c r="C78" s="13" t="n"/>
      <c r="D78" s="15" t="n"/>
      <c r="E78" s="16" t="n"/>
      <c r="F78" s="17" t="n"/>
      <c r="G78" s="17" t="n"/>
      <c r="H78" s="8">
        <f>IF(A78="","",COUNTIFS(Detalle!$A$3:$A$110,A78,Detalle!$G$3:$G$110,"Alta",Detalle!$K$3:$K$110,"&lt;&gt;Cerrado"))</f>
        <v/>
      </c>
      <c r="I78" s="8">
        <f>IF(A78="","",COUNTIFS(Detalle!$A$3:$A$110,A78,Detalle!$G$3:$G$110,"Pendiente"))</f>
        <v/>
      </c>
      <c r="J78" s="8">
        <f>IF(A78="","",IF(COUNTIF(Detalle!$A$3:$A$110,A78)=0,"Sin captura",IF(H78&gt;0,"Atender antes de cierre",IF(I78&gt;0,"Completar revisión","Puede cerrar registro"))))</f>
        <v/>
      </c>
      <c r="K78" s="18" t="n"/>
    </row>
    <row r="79" ht="30" customHeight="1">
      <c r="A79" s="13" t="n"/>
      <c r="B79" s="26" t="n"/>
      <c r="C79" s="13" t="n"/>
      <c r="D79" s="15" t="n"/>
      <c r="E79" s="16" t="n"/>
      <c r="F79" s="17" t="n"/>
      <c r="G79" s="17" t="n"/>
      <c r="H79" s="5">
        <f>IF(A79="","",COUNTIFS(Detalle!$A$3:$A$110,A79,Detalle!$G$3:$G$110,"Alta",Detalle!$K$3:$K$110,"&lt;&gt;Cerrado"))</f>
        <v/>
      </c>
      <c r="I79" s="5">
        <f>IF(A79="","",COUNTIFS(Detalle!$A$3:$A$110,A79,Detalle!$G$3:$G$110,"Pendiente"))</f>
        <v/>
      </c>
      <c r="J79" s="5">
        <f>IF(A79="","",IF(COUNTIF(Detalle!$A$3:$A$110,A79)=0,"Sin captura",IF(H79&gt;0,"Atender antes de cierre",IF(I79&gt;0,"Completar revisión","Puede cerrar registro"))))</f>
        <v/>
      </c>
      <c r="K79" s="18" t="n"/>
    </row>
    <row r="80" ht="30" customHeight="1">
      <c r="A80" s="13" t="n"/>
      <c r="B80" s="26" t="n"/>
      <c r="C80" s="13" t="n"/>
      <c r="D80" s="15" t="n"/>
      <c r="E80" s="16" t="n"/>
      <c r="F80" s="17" t="n"/>
      <c r="G80" s="17" t="n"/>
      <c r="H80" s="8">
        <f>IF(A80="","",COUNTIFS(Detalle!$A$3:$A$110,A80,Detalle!$G$3:$G$110,"Alta",Detalle!$K$3:$K$110,"&lt;&gt;Cerrado"))</f>
        <v/>
      </c>
      <c r="I80" s="8">
        <f>IF(A80="","",COUNTIFS(Detalle!$A$3:$A$110,A80,Detalle!$G$3:$G$110,"Pendiente"))</f>
        <v/>
      </c>
      <c r="J80" s="8">
        <f>IF(A80="","",IF(COUNTIF(Detalle!$A$3:$A$110,A80)=0,"Sin captura",IF(H80&gt;0,"Atender antes de cierre",IF(I80&gt;0,"Completar revisión","Puede cerrar registro"))))</f>
        <v/>
      </c>
      <c r="K80" s="18" t="n"/>
    </row>
    <row r="81" ht="30" customHeight="1">
      <c r="A81" s="13" t="n"/>
      <c r="B81" s="26" t="n"/>
      <c r="C81" s="13" t="n"/>
      <c r="D81" s="15" t="n"/>
      <c r="E81" s="16" t="n"/>
      <c r="F81" s="17" t="n"/>
      <c r="G81" s="17" t="n"/>
      <c r="H81" s="5">
        <f>IF(A81="","",COUNTIFS(Detalle!$A$3:$A$110,A81,Detalle!$G$3:$G$110,"Alta",Detalle!$K$3:$K$110,"&lt;&gt;Cerrado"))</f>
        <v/>
      </c>
      <c r="I81" s="5">
        <f>IF(A81="","",COUNTIFS(Detalle!$A$3:$A$110,A81,Detalle!$G$3:$G$110,"Pendiente"))</f>
        <v/>
      </c>
      <c r="J81" s="5">
        <f>IF(A81="","",IF(COUNTIF(Detalle!$A$3:$A$110,A81)=0,"Sin captura",IF(H81&gt;0,"Atender antes de cierre",IF(I81&gt;0,"Completar revisión","Puede cerrar registro"))))</f>
        <v/>
      </c>
      <c r="K81" s="18" t="n"/>
    </row>
    <row r="82" ht="30" customHeight="1">
      <c r="A82" s="13" t="n"/>
      <c r="B82" s="26" t="n"/>
      <c r="C82" s="13" t="n"/>
      <c r="D82" s="15" t="n"/>
      <c r="E82" s="16" t="n"/>
      <c r="F82" s="17" t="n"/>
      <c r="G82" s="17" t="n"/>
      <c r="H82" s="8">
        <f>IF(A82="","",COUNTIFS(Detalle!$A$3:$A$110,A82,Detalle!$G$3:$G$110,"Alta",Detalle!$K$3:$K$110,"&lt;&gt;Cerrado"))</f>
        <v/>
      </c>
      <c r="I82" s="8">
        <f>IF(A82="","",COUNTIFS(Detalle!$A$3:$A$110,A82,Detalle!$G$3:$G$110,"Pendiente"))</f>
        <v/>
      </c>
      <c r="J82" s="8">
        <f>IF(A82="","",IF(COUNTIF(Detalle!$A$3:$A$110,A82)=0,"Sin captura",IF(H82&gt;0,"Atender antes de cierre",IF(I82&gt;0,"Completar revisión","Puede cerrar registro"))))</f>
        <v/>
      </c>
      <c r="K82" s="18" t="n"/>
    </row>
    <row r="83" ht="30" customHeight="1">
      <c r="A83" s="13" t="n"/>
      <c r="B83" s="26" t="n"/>
      <c r="C83" s="13" t="n"/>
      <c r="D83" s="15" t="n"/>
      <c r="E83" s="16" t="n"/>
      <c r="F83" s="17" t="n"/>
      <c r="G83" s="17" t="n"/>
      <c r="H83" s="5">
        <f>IF(A83="","",COUNTIFS(Detalle!$A$3:$A$110,A83,Detalle!$G$3:$G$110,"Alta",Detalle!$K$3:$K$110,"&lt;&gt;Cerrado"))</f>
        <v/>
      </c>
      <c r="I83" s="5">
        <f>IF(A83="","",COUNTIFS(Detalle!$A$3:$A$110,A83,Detalle!$G$3:$G$110,"Pendiente"))</f>
        <v/>
      </c>
      <c r="J83" s="5">
        <f>IF(A83="","",IF(COUNTIF(Detalle!$A$3:$A$110,A83)=0,"Sin captura",IF(H83&gt;0,"Atender antes de cierre",IF(I83&gt;0,"Completar revisión","Puede cerrar registro"))))</f>
        <v/>
      </c>
      <c r="K83" s="18" t="n"/>
    </row>
    <row r="84" ht="30" customHeight="1">
      <c r="A84" s="13" t="n"/>
      <c r="B84" s="26" t="n"/>
      <c r="C84" s="13" t="n"/>
      <c r="D84" s="15" t="n"/>
      <c r="E84" s="16" t="n"/>
      <c r="F84" s="17" t="n"/>
      <c r="G84" s="17" t="n"/>
      <c r="H84" s="8">
        <f>IF(A84="","",COUNTIFS(Detalle!$A$3:$A$110,A84,Detalle!$G$3:$G$110,"Alta",Detalle!$K$3:$K$110,"&lt;&gt;Cerrado"))</f>
        <v/>
      </c>
      <c r="I84" s="8">
        <f>IF(A84="","",COUNTIFS(Detalle!$A$3:$A$110,A84,Detalle!$G$3:$G$110,"Pendiente"))</f>
        <v/>
      </c>
      <c r="J84" s="8">
        <f>IF(A84="","",IF(COUNTIF(Detalle!$A$3:$A$110,A84)=0,"Sin captura",IF(H84&gt;0,"Atender antes de cierre",IF(I84&gt;0,"Completar revisión","Puede cerrar registro"))))</f>
        <v/>
      </c>
      <c r="K84" s="18" t="n"/>
    </row>
    <row r="85" ht="30" customHeight="1">
      <c r="A85" s="13" t="n"/>
      <c r="B85" s="26" t="n"/>
      <c r="C85" s="13" t="n"/>
      <c r="D85" s="15" t="n"/>
      <c r="E85" s="16" t="n"/>
      <c r="F85" s="17" t="n"/>
      <c r="G85" s="17" t="n"/>
      <c r="H85" s="5">
        <f>IF(A85="","",COUNTIFS(Detalle!$A$3:$A$110,A85,Detalle!$G$3:$G$110,"Alta",Detalle!$K$3:$K$110,"&lt;&gt;Cerrado"))</f>
        <v/>
      </c>
      <c r="I85" s="5">
        <f>IF(A85="","",COUNTIFS(Detalle!$A$3:$A$110,A85,Detalle!$G$3:$G$110,"Pendiente"))</f>
        <v/>
      </c>
      <c r="J85" s="5">
        <f>IF(A85="","",IF(COUNTIF(Detalle!$A$3:$A$110,A85)=0,"Sin captura",IF(H85&gt;0,"Atender antes de cierre",IF(I85&gt;0,"Completar revisión","Puede cerrar registro"))))</f>
        <v/>
      </c>
      <c r="K85" s="18" t="n"/>
    </row>
    <row r="86" ht="30" customHeight="1">
      <c r="A86" s="13" t="n"/>
      <c r="B86" s="26" t="n"/>
      <c r="C86" s="13" t="n"/>
      <c r="D86" s="15" t="n"/>
      <c r="E86" s="16" t="n"/>
      <c r="F86" s="17" t="n"/>
      <c r="G86" s="17" t="n"/>
      <c r="H86" s="8">
        <f>IF(A86="","",COUNTIFS(Detalle!$A$3:$A$110,A86,Detalle!$G$3:$G$110,"Alta",Detalle!$K$3:$K$110,"&lt;&gt;Cerrado"))</f>
        <v/>
      </c>
      <c r="I86" s="8">
        <f>IF(A86="","",COUNTIFS(Detalle!$A$3:$A$110,A86,Detalle!$G$3:$G$110,"Pendiente"))</f>
        <v/>
      </c>
      <c r="J86" s="8">
        <f>IF(A86="","",IF(COUNTIF(Detalle!$A$3:$A$110,A86)=0,"Sin captura",IF(H86&gt;0,"Atender antes de cierre",IF(I86&gt;0,"Completar revisión","Puede cerrar registro"))))</f>
        <v/>
      </c>
      <c r="K86" s="18" t="n"/>
    </row>
    <row r="87" ht="30" customHeight="1">
      <c r="A87" s="13" t="n"/>
      <c r="B87" s="26" t="n"/>
      <c r="C87" s="13" t="n"/>
      <c r="D87" s="15" t="n"/>
      <c r="E87" s="16" t="n"/>
      <c r="F87" s="17" t="n"/>
      <c r="G87" s="17" t="n"/>
      <c r="H87" s="5">
        <f>IF(A87="","",COUNTIFS(Detalle!$A$3:$A$110,A87,Detalle!$G$3:$G$110,"Alta",Detalle!$K$3:$K$110,"&lt;&gt;Cerrado"))</f>
        <v/>
      </c>
      <c r="I87" s="5">
        <f>IF(A87="","",COUNTIFS(Detalle!$A$3:$A$110,A87,Detalle!$G$3:$G$110,"Pendiente"))</f>
        <v/>
      </c>
      <c r="J87" s="5">
        <f>IF(A87="","",IF(COUNTIF(Detalle!$A$3:$A$110,A87)=0,"Sin captura",IF(H87&gt;0,"Atender antes de cierre",IF(I87&gt;0,"Completar revisión","Puede cerrar registro"))))</f>
        <v/>
      </c>
      <c r="K87" s="18" t="n"/>
    </row>
    <row r="88" ht="30" customHeight="1">
      <c r="A88" s="13" t="n"/>
      <c r="B88" s="26" t="n"/>
      <c r="C88" s="13" t="n"/>
      <c r="D88" s="15" t="n"/>
      <c r="E88" s="16" t="n"/>
      <c r="F88" s="17" t="n"/>
      <c r="G88" s="17" t="n"/>
      <c r="H88" s="8">
        <f>IF(A88="","",COUNTIFS(Detalle!$A$3:$A$110,A88,Detalle!$G$3:$G$110,"Alta",Detalle!$K$3:$K$110,"&lt;&gt;Cerrado"))</f>
        <v/>
      </c>
      <c r="I88" s="8">
        <f>IF(A88="","",COUNTIFS(Detalle!$A$3:$A$110,A88,Detalle!$G$3:$G$110,"Pendiente"))</f>
        <v/>
      </c>
      <c r="J88" s="8">
        <f>IF(A88="","",IF(COUNTIF(Detalle!$A$3:$A$110,A88)=0,"Sin captura",IF(H88&gt;0,"Atender antes de cierre",IF(I88&gt;0,"Completar revisión","Puede cerrar registro"))))</f>
        <v/>
      </c>
      <c r="K88" s="18" t="n"/>
    </row>
    <row r="89" ht="30" customHeight="1">
      <c r="A89" s="13" t="n"/>
      <c r="B89" s="26" t="n"/>
      <c r="C89" s="13" t="n"/>
      <c r="D89" s="15" t="n"/>
      <c r="E89" s="16" t="n"/>
      <c r="F89" s="17" t="n"/>
      <c r="G89" s="17" t="n"/>
      <c r="H89" s="5">
        <f>IF(A89="","",COUNTIFS(Detalle!$A$3:$A$110,A89,Detalle!$G$3:$G$110,"Alta",Detalle!$K$3:$K$110,"&lt;&gt;Cerrado"))</f>
        <v/>
      </c>
      <c r="I89" s="5">
        <f>IF(A89="","",COUNTIFS(Detalle!$A$3:$A$110,A89,Detalle!$G$3:$G$110,"Pendiente"))</f>
        <v/>
      </c>
      <c r="J89" s="5">
        <f>IF(A89="","",IF(COUNTIF(Detalle!$A$3:$A$110,A89)=0,"Sin captura",IF(H89&gt;0,"Atender antes de cierre",IF(I89&gt;0,"Completar revisión","Puede cerrar registro"))))</f>
        <v/>
      </c>
      <c r="K89" s="18" t="n"/>
    </row>
    <row r="90" ht="30" customHeight="1">
      <c r="A90" s="13" t="n"/>
      <c r="B90" s="26" t="n"/>
      <c r="C90" s="13" t="n"/>
      <c r="D90" s="15" t="n"/>
      <c r="E90" s="16" t="n"/>
      <c r="F90" s="17" t="n"/>
      <c r="G90" s="17" t="n"/>
      <c r="H90" s="8">
        <f>IF(A90="","",COUNTIFS(Detalle!$A$3:$A$110,A90,Detalle!$G$3:$G$110,"Alta",Detalle!$K$3:$K$110,"&lt;&gt;Cerrado"))</f>
        <v/>
      </c>
      <c r="I90" s="8">
        <f>IF(A90="","",COUNTIFS(Detalle!$A$3:$A$110,A90,Detalle!$G$3:$G$110,"Pendiente"))</f>
        <v/>
      </c>
      <c r="J90" s="8">
        <f>IF(A90="","",IF(COUNTIF(Detalle!$A$3:$A$110,A90)=0,"Sin captura",IF(H90&gt;0,"Atender antes de cierre",IF(I90&gt;0,"Completar revisión","Puede cerrar registro"))))</f>
        <v/>
      </c>
      <c r="K90" s="18" t="n"/>
    </row>
    <row r="91" ht="30" customHeight="1">
      <c r="A91" s="13" t="n"/>
      <c r="B91" s="26" t="n"/>
      <c r="C91" s="13" t="n"/>
      <c r="D91" s="15" t="n"/>
      <c r="E91" s="16" t="n"/>
      <c r="F91" s="17" t="n"/>
      <c r="G91" s="17" t="n"/>
      <c r="H91" s="5">
        <f>IF(A91="","",COUNTIFS(Detalle!$A$3:$A$110,A91,Detalle!$G$3:$G$110,"Alta",Detalle!$K$3:$K$110,"&lt;&gt;Cerrado"))</f>
        <v/>
      </c>
      <c r="I91" s="5">
        <f>IF(A91="","",COUNTIFS(Detalle!$A$3:$A$110,A91,Detalle!$G$3:$G$110,"Pendiente"))</f>
        <v/>
      </c>
      <c r="J91" s="5">
        <f>IF(A91="","",IF(COUNTIF(Detalle!$A$3:$A$110,A91)=0,"Sin captura",IF(H91&gt;0,"Atender antes de cierre",IF(I91&gt;0,"Completar revisión","Puede cerrar registro"))))</f>
        <v/>
      </c>
      <c r="K91" s="18" t="n"/>
    </row>
    <row r="92" ht="30" customHeight="1">
      <c r="A92" s="13" t="n"/>
      <c r="B92" s="26" t="n"/>
      <c r="C92" s="13" t="n"/>
      <c r="D92" s="15" t="n"/>
      <c r="E92" s="16" t="n"/>
      <c r="F92" s="17" t="n"/>
      <c r="G92" s="17" t="n"/>
      <c r="H92" s="8">
        <f>IF(A92="","",COUNTIFS(Detalle!$A$3:$A$110,A92,Detalle!$G$3:$G$110,"Alta",Detalle!$K$3:$K$110,"&lt;&gt;Cerrado"))</f>
        <v/>
      </c>
      <c r="I92" s="8">
        <f>IF(A92="","",COUNTIFS(Detalle!$A$3:$A$110,A92,Detalle!$G$3:$G$110,"Pendiente"))</f>
        <v/>
      </c>
      <c r="J92" s="8">
        <f>IF(A92="","",IF(COUNTIF(Detalle!$A$3:$A$110,A92)=0,"Sin captura",IF(H92&gt;0,"Atender antes de cierre",IF(I92&gt;0,"Completar revisión","Puede cerrar registro"))))</f>
        <v/>
      </c>
      <c r="K92" s="18" t="n"/>
    </row>
    <row r="93" ht="30" customHeight="1">
      <c r="A93" s="13" t="n"/>
      <c r="B93" s="26" t="n"/>
      <c r="C93" s="13" t="n"/>
      <c r="D93" s="15" t="n"/>
      <c r="E93" s="16" t="n"/>
      <c r="F93" s="17" t="n"/>
      <c r="G93" s="17" t="n"/>
      <c r="H93" s="5">
        <f>IF(A93="","",COUNTIFS(Detalle!$A$3:$A$110,A93,Detalle!$G$3:$G$110,"Alta",Detalle!$K$3:$K$110,"&lt;&gt;Cerrado"))</f>
        <v/>
      </c>
      <c r="I93" s="5">
        <f>IF(A93="","",COUNTIFS(Detalle!$A$3:$A$110,A93,Detalle!$G$3:$G$110,"Pendiente"))</f>
        <v/>
      </c>
      <c r="J93" s="5">
        <f>IF(A93="","",IF(COUNTIF(Detalle!$A$3:$A$110,A93)=0,"Sin captura",IF(H93&gt;0,"Atender antes de cierre",IF(I93&gt;0,"Completar revisión","Puede cerrar registro"))))</f>
        <v/>
      </c>
      <c r="K93" s="18" t="n"/>
    </row>
    <row r="94" ht="30" customHeight="1">
      <c r="A94" s="13" t="n"/>
      <c r="B94" s="26" t="n"/>
      <c r="C94" s="13" t="n"/>
      <c r="D94" s="15" t="n"/>
      <c r="E94" s="16" t="n"/>
      <c r="F94" s="17" t="n"/>
      <c r="G94" s="17" t="n"/>
      <c r="H94" s="8">
        <f>IF(A94="","",COUNTIFS(Detalle!$A$3:$A$110,A94,Detalle!$G$3:$G$110,"Alta",Detalle!$K$3:$K$110,"&lt;&gt;Cerrado"))</f>
        <v/>
      </c>
      <c r="I94" s="8">
        <f>IF(A94="","",COUNTIFS(Detalle!$A$3:$A$110,A94,Detalle!$G$3:$G$110,"Pendiente"))</f>
        <v/>
      </c>
      <c r="J94" s="8">
        <f>IF(A94="","",IF(COUNTIF(Detalle!$A$3:$A$110,A94)=0,"Sin captura",IF(H94&gt;0,"Atender antes de cierre",IF(I94&gt;0,"Completar revisión","Puede cerrar registro"))))</f>
        <v/>
      </c>
      <c r="K94" s="18" t="n"/>
    </row>
    <row r="95" ht="30" customHeight="1">
      <c r="A95" s="13" t="n"/>
      <c r="B95" s="26" t="n"/>
      <c r="C95" s="13" t="n"/>
      <c r="D95" s="15" t="n"/>
      <c r="E95" s="16" t="n"/>
      <c r="F95" s="17" t="n"/>
      <c r="G95" s="17" t="n"/>
      <c r="H95" s="5">
        <f>IF(A95="","",COUNTIFS(Detalle!$A$3:$A$110,A95,Detalle!$G$3:$G$110,"Alta",Detalle!$K$3:$K$110,"&lt;&gt;Cerrado"))</f>
        <v/>
      </c>
      <c r="I95" s="5">
        <f>IF(A95="","",COUNTIFS(Detalle!$A$3:$A$110,A95,Detalle!$G$3:$G$110,"Pendiente"))</f>
        <v/>
      </c>
      <c r="J95" s="5">
        <f>IF(A95="","",IF(COUNTIF(Detalle!$A$3:$A$110,A95)=0,"Sin captura",IF(H95&gt;0,"Atender antes de cierre",IF(I95&gt;0,"Completar revisión","Puede cerrar registro"))))</f>
        <v/>
      </c>
      <c r="K95" s="18" t="n"/>
    </row>
    <row r="96" ht="30" customHeight="1">
      <c r="A96" s="13" t="n"/>
      <c r="B96" s="26" t="n"/>
      <c r="C96" s="13" t="n"/>
      <c r="D96" s="15" t="n"/>
      <c r="E96" s="16" t="n"/>
      <c r="F96" s="17" t="n"/>
      <c r="G96" s="17" t="n"/>
      <c r="H96" s="8">
        <f>IF(A96="","",COUNTIFS(Detalle!$A$3:$A$110,A96,Detalle!$G$3:$G$110,"Alta",Detalle!$K$3:$K$110,"&lt;&gt;Cerrado"))</f>
        <v/>
      </c>
      <c r="I96" s="8">
        <f>IF(A96="","",COUNTIFS(Detalle!$A$3:$A$110,A96,Detalle!$G$3:$G$110,"Pendiente"))</f>
        <v/>
      </c>
      <c r="J96" s="8">
        <f>IF(A96="","",IF(COUNTIF(Detalle!$A$3:$A$110,A96)=0,"Sin captura",IF(H96&gt;0,"Atender antes de cierre",IF(I96&gt;0,"Completar revisión","Puede cerrar registro"))))</f>
        <v/>
      </c>
      <c r="K96" s="18" t="n"/>
    </row>
    <row r="97" ht="30" customHeight="1">
      <c r="A97" s="13" t="n"/>
      <c r="B97" s="26" t="n"/>
      <c r="C97" s="13" t="n"/>
      <c r="D97" s="15" t="n"/>
      <c r="E97" s="16" t="n"/>
      <c r="F97" s="17" t="n"/>
      <c r="G97" s="17" t="n"/>
      <c r="H97" s="5">
        <f>IF(A97="","",COUNTIFS(Detalle!$A$3:$A$110,A97,Detalle!$G$3:$G$110,"Alta",Detalle!$K$3:$K$110,"&lt;&gt;Cerrado"))</f>
        <v/>
      </c>
      <c r="I97" s="5">
        <f>IF(A97="","",COUNTIFS(Detalle!$A$3:$A$110,A97,Detalle!$G$3:$G$110,"Pendiente"))</f>
        <v/>
      </c>
      <c r="J97" s="5">
        <f>IF(A97="","",IF(COUNTIF(Detalle!$A$3:$A$110,A97)=0,"Sin captura",IF(H97&gt;0,"Atender antes de cierre",IF(I97&gt;0,"Completar revisión","Puede cerrar registro"))))</f>
        <v/>
      </c>
      <c r="K97" s="18" t="n"/>
    </row>
    <row r="98" ht="30" customHeight="1">
      <c r="A98" s="13" t="n"/>
      <c r="B98" s="26" t="n"/>
      <c r="C98" s="13" t="n"/>
      <c r="D98" s="15" t="n"/>
      <c r="E98" s="16" t="n"/>
      <c r="F98" s="17" t="n"/>
      <c r="G98" s="17" t="n"/>
      <c r="H98" s="8">
        <f>IF(A98="","",COUNTIFS(Detalle!$A$3:$A$110,A98,Detalle!$G$3:$G$110,"Alta",Detalle!$K$3:$K$110,"&lt;&gt;Cerrado"))</f>
        <v/>
      </c>
      <c r="I98" s="8">
        <f>IF(A98="","",COUNTIFS(Detalle!$A$3:$A$110,A98,Detalle!$G$3:$G$110,"Pendiente"))</f>
        <v/>
      </c>
      <c r="J98" s="8">
        <f>IF(A98="","",IF(COUNTIF(Detalle!$A$3:$A$110,A98)=0,"Sin captura",IF(H98&gt;0,"Atender antes de cierre",IF(I98&gt;0,"Completar revisión","Puede cerrar registro"))))</f>
        <v/>
      </c>
      <c r="K98" s="18" t="n"/>
    </row>
    <row r="99" ht="30" customHeight="1">
      <c r="A99" s="13" t="n"/>
      <c r="B99" s="26" t="n"/>
      <c r="C99" s="13" t="n"/>
      <c r="D99" s="15" t="n"/>
      <c r="E99" s="16" t="n"/>
      <c r="F99" s="17" t="n"/>
      <c r="G99" s="17" t="n"/>
      <c r="H99" s="5">
        <f>IF(A99="","",COUNTIFS(Detalle!$A$3:$A$110,A99,Detalle!$G$3:$G$110,"Alta",Detalle!$K$3:$K$110,"&lt;&gt;Cerrado"))</f>
        <v/>
      </c>
      <c r="I99" s="5">
        <f>IF(A99="","",COUNTIFS(Detalle!$A$3:$A$110,A99,Detalle!$G$3:$G$110,"Pendiente"))</f>
        <v/>
      </c>
      <c r="J99" s="5">
        <f>IF(A99="","",IF(COUNTIF(Detalle!$A$3:$A$110,A99)=0,"Sin captura",IF(H99&gt;0,"Atender antes de cierre",IF(I99&gt;0,"Completar revisión","Puede cerrar registro"))))</f>
        <v/>
      </c>
      <c r="K99" s="18" t="n"/>
    </row>
    <row r="100" ht="30" customHeight="1">
      <c r="A100" s="13" t="n"/>
      <c r="B100" s="26" t="n"/>
      <c r="C100" s="13" t="n"/>
      <c r="D100" s="15" t="n"/>
      <c r="E100" s="16" t="n"/>
      <c r="F100" s="17" t="n"/>
      <c r="G100" s="17" t="n"/>
      <c r="H100" s="8">
        <f>IF(A100="","",COUNTIFS(Detalle!$A$3:$A$110,A100,Detalle!$G$3:$G$110,"Alta",Detalle!$K$3:$K$110,"&lt;&gt;Cerrado"))</f>
        <v/>
      </c>
      <c r="I100" s="8">
        <f>IF(A100="","",COUNTIFS(Detalle!$A$3:$A$110,A100,Detalle!$G$3:$G$110,"Pendiente"))</f>
        <v/>
      </c>
      <c r="J100" s="8">
        <f>IF(A100="","",IF(COUNTIF(Detalle!$A$3:$A$110,A100)=0,"Sin captura",IF(H100&gt;0,"Atender antes de cierre",IF(I100&gt;0,"Completar revisión","Puede cerrar registro"))))</f>
        <v/>
      </c>
      <c r="K100" s="18" t="n"/>
    </row>
    <row r="101" ht="30" customHeight="1">
      <c r="A101" s="13" t="n"/>
      <c r="B101" s="26" t="n"/>
      <c r="C101" s="13" t="n"/>
      <c r="D101" s="15" t="n"/>
      <c r="E101" s="16" t="n"/>
      <c r="F101" s="17" t="n"/>
      <c r="G101" s="17" t="n"/>
      <c r="H101" s="5">
        <f>IF(A101="","",COUNTIFS(Detalle!$A$3:$A$110,A101,Detalle!$G$3:$G$110,"Alta",Detalle!$K$3:$K$110,"&lt;&gt;Cerrado"))</f>
        <v/>
      </c>
      <c r="I101" s="5">
        <f>IF(A101="","",COUNTIFS(Detalle!$A$3:$A$110,A101,Detalle!$G$3:$G$110,"Pendiente"))</f>
        <v/>
      </c>
      <c r="J101" s="5">
        <f>IF(A101="","",IF(COUNTIF(Detalle!$A$3:$A$110,A101)=0,"Sin captura",IF(H101&gt;0,"Atender antes de cierre",IF(I101&gt;0,"Completar revisión","Puede cerrar registro"))))</f>
        <v/>
      </c>
      <c r="K101" s="18" t="n"/>
    </row>
    <row r="102" ht="30" customHeight="1">
      <c r="A102" s="13" t="n"/>
      <c r="B102" s="26" t="n"/>
      <c r="C102" s="13" t="n"/>
      <c r="D102" s="15" t="n"/>
      <c r="E102" s="16" t="n"/>
      <c r="F102" s="17" t="n"/>
      <c r="G102" s="17" t="n"/>
      <c r="H102" s="8">
        <f>IF(A102="","",COUNTIFS(Detalle!$A$3:$A$110,A102,Detalle!$G$3:$G$110,"Alta",Detalle!$K$3:$K$110,"&lt;&gt;Cerrado"))</f>
        <v/>
      </c>
      <c r="I102" s="8">
        <f>IF(A102="","",COUNTIFS(Detalle!$A$3:$A$110,A102,Detalle!$G$3:$G$110,"Pendiente"))</f>
        <v/>
      </c>
      <c r="J102" s="8">
        <f>IF(A102="","",IF(COUNTIF(Detalle!$A$3:$A$110,A102)=0,"Sin captura",IF(H102&gt;0,"Atender antes de cierre",IF(I102&gt;0,"Completar revisión","Puede cerrar registro"))))</f>
        <v/>
      </c>
      <c r="K102" s="18" t="n"/>
    </row>
    <row r="103" ht="30" customHeight="1">
      <c r="A103" s="13" t="n"/>
      <c r="B103" s="26" t="n"/>
      <c r="C103" s="13" t="n"/>
      <c r="D103" s="15" t="n"/>
      <c r="E103" s="16" t="n"/>
      <c r="F103" s="17" t="n"/>
      <c r="G103" s="17" t="n"/>
      <c r="H103" s="5">
        <f>IF(A103="","",COUNTIFS(Detalle!$A$3:$A$110,A103,Detalle!$G$3:$G$110,"Alta",Detalle!$K$3:$K$110,"&lt;&gt;Cerrado"))</f>
        <v/>
      </c>
      <c r="I103" s="5">
        <f>IF(A103="","",COUNTIFS(Detalle!$A$3:$A$110,A103,Detalle!$G$3:$G$110,"Pendiente"))</f>
        <v/>
      </c>
      <c r="J103" s="5">
        <f>IF(A103="","",IF(COUNTIF(Detalle!$A$3:$A$110,A103)=0,"Sin captura",IF(H103&gt;0,"Atender antes de cierre",IF(I103&gt;0,"Completar revisión","Puede cerrar registro"))))</f>
        <v/>
      </c>
      <c r="K103" s="18" t="n"/>
    </row>
    <row r="104" ht="30" customHeight="1">
      <c r="A104" s="13" t="n"/>
      <c r="B104" s="26" t="n"/>
      <c r="C104" s="13" t="n"/>
      <c r="D104" s="15" t="n"/>
      <c r="E104" s="16" t="n"/>
      <c r="F104" s="17" t="n"/>
      <c r="G104" s="17" t="n"/>
      <c r="H104" s="8">
        <f>IF(A104="","",COUNTIFS(Detalle!$A$3:$A$110,A104,Detalle!$G$3:$G$110,"Alta",Detalle!$K$3:$K$110,"&lt;&gt;Cerrado"))</f>
        <v/>
      </c>
      <c r="I104" s="8">
        <f>IF(A104="","",COUNTIFS(Detalle!$A$3:$A$110,A104,Detalle!$G$3:$G$110,"Pendiente"))</f>
        <v/>
      </c>
      <c r="J104" s="8">
        <f>IF(A104="","",IF(COUNTIF(Detalle!$A$3:$A$110,A104)=0,"Sin captura",IF(H104&gt;0,"Atender antes de cierre",IF(I104&gt;0,"Completar revisión","Puede cerrar registro"))))</f>
        <v/>
      </c>
      <c r="K104" s="18" t="n"/>
    </row>
    <row r="105" ht="30" customHeight="1">
      <c r="A105" s="13" t="n"/>
      <c r="B105" s="26" t="n"/>
      <c r="C105" s="13" t="n"/>
      <c r="D105" s="15" t="n"/>
      <c r="E105" s="16" t="n"/>
      <c r="F105" s="17" t="n"/>
      <c r="G105" s="17" t="n"/>
      <c r="H105" s="5">
        <f>IF(A105="","",COUNTIFS(Detalle!$A$3:$A$110,A105,Detalle!$G$3:$G$110,"Alta",Detalle!$K$3:$K$110,"&lt;&gt;Cerrado"))</f>
        <v/>
      </c>
      <c r="I105" s="5">
        <f>IF(A105="","",COUNTIFS(Detalle!$A$3:$A$110,A105,Detalle!$G$3:$G$110,"Pendiente"))</f>
        <v/>
      </c>
      <c r="J105" s="5">
        <f>IF(A105="","",IF(COUNTIF(Detalle!$A$3:$A$110,A105)=0,"Sin captura",IF(H105&gt;0,"Atender antes de cierre",IF(I105&gt;0,"Completar revisión","Puede cerrar registro"))))</f>
        <v/>
      </c>
      <c r="K105" s="18" t="n"/>
    </row>
    <row r="106" ht="30" customHeight="1">
      <c r="A106" s="13" t="n"/>
      <c r="B106" s="26" t="n"/>
      <c r="C106" s="13" t="n"/>
      <c r="D106" s="15" t="n"/>
      <c r="E106" s="16" t="n"/>
      <c r="F106" s="17" t="n"/>
      <c r="G106" s="17" t="n"/>
      <c r="H106" s="8">
        <f>IF(A106="","",COUNTIFS(Detalle!$A$3:$A$110,A106,Detalle!$G$3:$G$110,"Alta",Detalle!$K$3:$K$110,"&lt;&gt;Cerrado"))</f>
        <v/>
      </c>
      <c r="I106" s="8">
        <f>IF(A106="","",COUNTIFS(Detalle!$A$3:$A$110,A106,Detalle!$G$3:$G$110,"Pendiente"))</f>
        <v/>
      </c>
      <c r="J106" s="8">
        <f>IF(A106="","",IF(COUNTIF(Detalle!$A$3:$A$110,A106)=0,"Sin captura",IF(H106&gt;0,"Atender antes de cierre",IF(I106&gt;0,"Completar revisión","Puede cerrar registro"))))</f>
        <v/>
      </c>
      <c r="K106" s="18" t="n"/>
    </row>
    <row r="107" ht="30" customHeight="1">
      <c r="A107" s="13" t="n"/>
      <c r="B107" s="26" t="n"/>
      <c r="C107" s="13" t="n"/>
      <c r="D107" s="15" t="n"/>
      <c r="E107" s="16" t="n"/>
      <c r="F107" s="17" t="n"/>
      <c r="G107" s="17" t="n"/>
      <c r="H107" s="5">
        <f>IF(A107="","",COUNTIFS(Detalle!$A$3:$A$110,A107,Detalle!$G$3:$G$110,"Alta",Detalle!$K$3:$K$110,"&lt;&gt;Cerrado"))</f>
        <v/>
      </c>
      <c r="I107" s="5">
        <f>IF(A107="","",COUNTIFS(Detalle!$A$3:$A$110,A107,Detalle!$G$3:$G$110,"Pendiente"))</f>
        <v/>
      </c>
      <c r="J107" s="5">
        <f>IF(A107="","",IF(COUNTIF(Detalle!$A$3:$A$110,A107)=0,"Sin captura",IF(H107&gt;0,"Atender antes de cierre",IF(I107&gt;0,"Completar revisión","Puede cerrar registro"))))</f>
        <v/>
      </c>
      <c r="K107" s="18" t="n"/>
    </row>
    <row r="108" ht="30" customHeight="1">
      <c r="A108" s="13" t="n"/>
      <c r="B108" s="26" t="n"/>
      <c r="C108" s="13" t="n"/>
      <c r="D108" s="15" t="n"/>
      <c r="E108" s="16" t="n"/>
      <c r="F108" s="17" t="n"/>
      <c r="G108" s="17" t="n"/>
      <c r="H108" s="8">
        <f>IF(A108="","",COUNTIFS(Detalle!$A$3:$A$110,A108,Detalle!$G$3:$G$110,"Alta",Detalle!$K$3:$K$110,"&lt;&gt;Cerrado"))</f>
        <v/>
      </c>
      <c r="I108" s="8">
        <f>IF(A108="","",COUNTIFS(Detalle!$A$3:$A$110,A108,Detalle!$G$3:$G$110,"Pendiente"))</f>
        <v/>
      </c>
      <c r="J108" s="8">
        <f>IF(A108="","",IF(COUNTIF(Detalle!$A$3:$A$110,A108)=0,"Sin captura",IF(H108&gt;0,"Atender antes de cierre",IF(I108&gt;0,"Completar revisión","Puede cerrar registro"))))</f>
        <v/>
      </c>
      <c r="K108" s="18" t="n"/>
    </row>
    <row r="109" ht="30" customHeight="1">
      <c r="A109" s="13" t="n"/>
      <c r="B109" s="26" t="n"/>
      <c r="C109" s="13" t="n"/>
      <c r="D109" s="15" t="n"/>
      <c r="E109" s="16" t="n"/>
      <c r="F109" s="17" t="n"/>
      <c r="G109" s="17" t="n"/>
      <c r="H109" s="5">
        <f>IF(A109="","",COUNTIFS(Detalle!$A$3:$A$110,A109,Detalle!$G$3:$G$110,"Alta",Detalle!$K$3:$K$110,"&lt;&gt;Cerrado"))</f>
        <v/>
      </c>
      <c r="I109" s="5">
        <f>IF(A109="","",COUNTIFS(Detalle!$A$3:$A$110,A109,Detalle!$G$3:$G$110,"Pendiente"))</f>
        <v/>
      </c>
      <c r="J109" s="5">
        <f>IF(A109="","",IF(COUNTIF(Detalle!$A$3:$A$110,A109)=0,"Sin captura",IF(H109&gt;0,"Atender antes de cierre",IF(I109&gt;0,"Completar revisión","Puede cerrar registro"))))</f>
        <v/>
      </c>
      <c r="K109" s="18" t="n"/>
    </row>
    <row r="110" ht="30" customHeight="1">
      <c r="A110" s="13" t="n"/>
      <c r="B110" s="26" t="n"/>
      <c r="C110" s="13" t="n"/>
      <c r="D110" s="15" t="n"/>
      <c r="E110" s="16" t="n"/>
      <c r="F110" s="17" t="n"/>
      <c r="G110" s="17" t="n"/>
      <c r="H110" s="8">
        <f>IF(A110="","",COUNTIFS(Detalle!$A$3:$A$110,A110,Detalle!$G$3:$G$110,"Alta",Detalle!$K$3:$K$110,"&lt;&gt;Cerrado"))</f>
        <v/>
      </c>
      <c r="I110" s="8">
        <f>IF(A110="","",COUNTIFS(Detalle!$A$3:$A$110,A110,Detalle!$G$3:$G$110,"Pendiente"))</f>
        <v/>
      </c>
      <c r="J110" s="8">
        <f>IF(A110="","",IF(COUNTIF(Detalle!$A$3:$A$110,A110)=0,"Sin captura",IF(H110&gt;0,"Atender antes de cierre",IF(I110&gt;0,"Completar revisión","Puede cerrar registro"))))</f>
        <v/>
      </c>
      <c r="K110" s="18" t="n"/>
    </row>
    <row r="111" ht="30" customHeight="1">
      <c r="A111" s="13" t="n"/>
      <c r="B111" s="26" t="n"/>
      <c r="C111" s="13" t="n"/>
      <c r="D111" s="15" t="n"/>
      <c r="E111" s="16" t="n"/>
      <c r="F111" s="17" t="n"/>
      <c r="G111" s="17" t="n"/>
      <c r="H111" s="5">
        <f>IF(A111="","",COUNTIFS(Detalle!$A$3:$A$110,A111,Detalle!$G$3:$G$110,"Alta",Detalle!$K$3:$K$110,"&lt;&gt;Cerrado"))</f>
        <v/>
      </c>
      <c r="I111" s="5">
        <f>IF(A111="","",COUNTIFS(Detalle!$A$3:$A$110,A111,Detalle!$G$3:$G$110,"Pendiente"))</f>
        <v/>
      </c>
      <c r="J111" s="5">
        <f>IF(A111="","",IF(COUNTIF(Detalle!$A$3:$A$110,A111)=0,"Sin captura",IF(H111&gt;0,"Atender antes de cierre",IF(I111&gt;0,"Completar revisión","Puede cerrar registro"))))</f>
        <v/>
      </c>
      <c r="K111" s="18" t="n"/>
    </row>
    <row r="112" ht="30" customHeight="1">
      <c r="A112" s="13" t="n"/>
      <c r="B112" s="26" t="n"/>
      <c r="C112" s="13" t="n"/>
      <c r="D112" s="15" t="n"/>
      <c r="E112" s="16" t="n"/>
      <c r="F112" s="17" t="n"/>
      <c r="G112" s="17" t="n"/>
      <c r="H112" s="8">
        <f>IF(A112="","",COUNTIFS(Detalle!$A$3:$A$110,A112,Detalle!$G$3:$G$110,"Alta",Detalle!$K$3:$K$110,"&lt;&gt;Cerrado"))</f>
        <v/>
      </c>
      <c r="I112" s="8">
        <f>IF(A112="","",COUNTIFS(Detalle!$A$3:$A$110,A112,Detalle!$G$3:$G$110,"Pendiente"))</f>
        <v/>
      </c>
      <c r="J112" s="8">
        <f>IF(A112="","",IF(COUNTIF(Detalle!$A$3:$A$110,A112)=0,"Sin captura",IF(H112&gt;0,"Atender antes de cierre",IF(I112&gt;0,"Completar revisión","Puede cerrar registro"))))</f>
        <v/>
      </c>
      <c r="K112" s="18" t="n"/>
    </row>
  </sheetData>
  <mergeCells count="1">
    <mergeCell ref="A1:K1"/>
  </mergeCells>
  <conditionalFormatting sqref="A3:A112">
    <cfRule type="expression" priority="1" dxfId="0">
      <formula>AND($A3&lt;&gt;"",COUNTIF($A$3:$A$112,$A3)&gt;1)</formula>
    </cfRule>
  </conditionalFormatting>
  <conditionalFormatting sqref="J3:J112">
    <cfRule type="expression" priority="2" dxfId="0">
      <formula>$J3="Atender antes de cierre"</formula>
    </cfRule>
    <cfRule type="expression" priority="3" dxfId="2">
      <formula>$J3="Completar revisión"</formula>
    </cfRule>
    <cfRule type="expression" priority="4" dxfId="1">
      <formula>$J3="Puede cerrar registro"</formula>
    </cfRule>
    <cfRule type="expression" priority="5" dxfId="3">
      <formula>$J3="Sin captura"</formula>
    </cfRule>
  </conditionalFormatting>
  <dataValidations count="5">
    <dataValidation sqref="A3:A112" showDropDown="0" showInputMessage="0" showErrorMessage="1" allowBlank="0" errorTitle="Folio duplicado" error="El folio debe ser único en la hoja Inspecciones." type="custom">
      <formula1>OR(A3="",COUNTIF($A$3:$A$112,A3)=1)</formula1>
    </dataValidation>
    <dataValidation sqref="B3:B112" showDropDown="0" showInputMessage="0" showErrorMessage="1" allowBlank="0" errorTitle="Fecha fuera de rango" error="Capture una fecha entre 01/01/2020 y la fecha actual." type="date" operator="between">
      <formula1>DATE(2020,1,1)</formula1>
      <formula2>TODAY()</formula2>
    </dataValidation>
    <dataValidation sqref="D3:D112" showDropDown="0" showInputMessage="0" showErrorMessage="1" allowBlank="0" errorTitle="Año no permitido" error="Capture un año modelo entre 1980 y 2027." type="whole" operator="between">
      <formula1>1980</formula1>
      <formula2>2027</formula2>
    </dataValidation>
    <dataValidation sqref="E3:E112" showDropDown="0" showInputMessage="0" showErrorMessage="1" allowBlank="0" errorTitle="Kilometraje fuera de rango" error="Capture un kilometraje entero entre 0 y 999999." type="whole" operator="between">
      <formula1>0</formula1>
      <formula2>999999</formula2>
    </dataValidation>
    <dataValidation sqref="F3:F112" showDropDown="0" showInputMessage="0" showErrorMessage="1" allowBlank="0" errorTitle="Tipo no permitido" error="Seleccione un tipo de vehículo del catálogo." type="list">
      <formula1>INDIRECT("'Catálogos'!$L$2:$L$6")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L1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2" customWidth="1" min="3" max="3"/>
    <col width="52" customWidth="1" min="4" max="4"/>
    <col width="21" customWidth="1" min="5" max="5"/>
    <col width="16" customWidth="1" min="6" max="6"/>
    <col width="15" customWidth="1" min="7" max="7"/>
    <col width="48" customWidth="1" min="8" max="8"/>
    <col width="25" customWidth="1" min="9" max="9"/>
    <col width="24" customWidth="1" min="10" max="10"/>
    <col width="18" customWidth="1" min="11" max="11"/>
    <col width="16" customWidth="1" min="12" max="12"/>
  </cols>
  <sheetData>
    <row r="1" ht="29" customHeight="1">
      <c r="A1" s="1" t="inlineStr">
        <is>
          <t>Detalle de revisión | Hallazgos y seguimientos de registros DEMO ficticios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n"/>
    </row>
    <row r="2" ht="42" customHeight="1">
      <c r="A2" s="12" t="inlineStr">
        <is>
          <t>Folio</t>
        </is>
      </c>
      <c r="B2" s="12" t="inlineStr">
        <is>
          <t>Punto de revisión</t>
        </is>
      </c>
      <c r="C2" s="12" t="inlineStr">
        <is>
          <t>Sistema</t>
        </is>
      </c>
      <c r="D2" s="12" t="inlineStr">
        <is>
          <t>Criterio visible</t>
        </is>
      </c>
      <c r="E2" s="12" t="inlineStr">
        <is>
          <t>Resultado</t>
        </is>
      </c>
      <c r="F2" s="12" t="inlineStr">
        <is>
          <t>Criticidad base</t>
        </is>
      </c>
      <c r="G2" s="12" t="inlineStr">
        <is>
          <t>Prioridad</t>
        </is>
      </c>
      <c r="H2" s="12" t="inlineStr">
        <is>
          <t>Observaciones</t>
        </is>
      </c>
      <c r="I2" s="12" t="inlineStr">
        <is>
          <t>Referencia de evidencia</t>
        </is>
      </c>
      <c r="J2" s="12" t="inlineStr">
        <is>
          <t>Responsable de seguimiento</t>
        </is>
      </c>
      <c r="K2" s="12" t="inlineStr">
        <is>
          <t>Estado</t>
        </is>
      </c>
      <c r="L2" s="12" t="inlineStr">
        <is>
          <t>Fecha objetivo</t>
        </is>
      </c>
    </row>
    <row r="3" ht="42" customHeight="1">
      <c r="A3" s="17" t="inlineStr">
        <is>
          <t>DEMO-001</t>
        </is>
      </c>
      <c r="B3" s="13" t="inlineStr">
        <is>
          <t>Luces delanteras</t>
        </is>
      </c>
      <c r="C3" s="3">
        <f>IF(B3="","",IFERROR(VLOOKUP(B3,'Catálogos'!$A$2:$D$21,2,FALSE),"REVISAR"))</f>
        <v/>
      </c>
      <c r="D3" s="19">
        <f>IF(B3="","",IFERROR(VLOOKUP(B3,'Catálogos'!$A$2:$D$21,3,FALSE),"REVISAR"))</f>
        <v/>
      </c>
      <c r="E3" s="17" t="inlineStr">
        <is>
          <t>Conforme</t>
        </is>
      </c>
      <c r="F3" s="5">
        <f>IF(B3="","",IFERROR(VLOOKUP(B3,'Catálogos'!$A$2:$D$21,4,FALSE),"REVISAR"))</f>
        <v/>
      </c>
      <c r="G3" s="5">
        <f>IF(OR(A3="",E3=""),"",IF(E3="Conforme","Sin acción",IF(E3="No aplica","No aplica",IF(E3="No revisado","Pendiente",IF(AND(E3="Requiere atención",F3="Alta"),"Alta",IF(E3="Requiere atención","Media","Baja"))))))</f>
        <v/>
      </c>
      <c r="H3" s="18" t="inlineStr">
        <is>
          <t>Encendido funcional durante la comprobación general.</t>
        </is>
      </c>
      <c r="I3" s="13" t="inlineStr">
        <is>
          <t>REF-DEMO-001</t>
        </is>
      </c>
      <c r="J3" s="17" t="inlineStr">
        <is>
          <t>TEC-01</t>
        </is>
      </c>
      <c r="K3" s="17" t="inlineStr">
        <is>
          <t>Cerrado</t>
        </is>
      </c>
      <c r="L3" s="27">
        <f>IF(OR(A3="",G3="",G3="Sin acción",G3="No aplica",G3="Pendiente"),"",IFERROR(VLOOKUP(G3,'Catálogos'!$G$2:$H$4,2,FALSE)+IFERROR(VLOOKUP(A3,Inspecciones!$A$3:$B$112,2,FALSE),0),""))</f>
        <v/>
      </c>
    </row>
    <row r="4" ht="42" customHeight="1">
      <c r="A4" s="17" t="inlineStr">
        <is>
          <t>DEMO-001</t>
        </is>
      </c>
      <c r="B4" s="13" t="inlineStr">
        <is>
          <t>Limpiaparabrisas</t>
        </is>
      </c>
      <c r="C4" s="6">
        <f>IF(B4="","",IFERROR(VLOOKUP(B4,'Catálogos'!$A$2:$D$21,2,FALSE),"REVISAR"))</f>
        <v/>
      </c>
      <c r="D4" s="21">
        <f>IF(B4="","",IFERROR(VLOOKUP(B4,'Catálogos'!$A$2:$D$21,3,FALSE),"REVISAR"))</f>
        <v/>
      </c>
      <c r="E4" s="17" t="inlineStr">
        <is>
          <t>Observación</t>
        </is>
      </c>
      <c r="F4" s="8">
        <f>IF(B4="","",IFERROR(VLOOKUP(B4,'Catálogos'!$A$2:$D$21,4,FALSE),"REVISAR"))</f>
        <v/>
      </c>
      <c r="G4" s="8">
        <f>IF(OR(A4="",E4=""),"",IF(E4="Conforme","Sin acción",IF(E4="No aplica","No aplica",IF(E4="No revisado","Pendiente",IF(AND(E4="Requiere atención",F4="Alta"),"Alta",IF(E4="Requiere atención","Media","Baja"))))))</f>
        <v/>
      </c>
      <c r="H4" s="18" t="inlineStr">
        <is>
          <t>Movimiento funcional; se registró desgaste visible en una hoja.</t>
        </is>
      </c>
      <c r="I4" s="13" t="inlineStr">
        <is>
          <t>REF-DEMO-002</t>
        </is>
      </c>
      <c r="J4" s="17" t="inlineStr">
        <is>
          <t>TEC-01</t>
        </is>
      </c>
      <c r="K4" s="17" t="inlineStr">
        <is>
          <t>Abierto</t>
        </is>
      </c>
      <c r="L4" s="28">
        <f>IF(OR(A4="",G4="",G4="Sin acción",G4="No aplica",G4="Pendiente"),"",IFERROR(VLOOKUP(G4,'Catálogos'!$G$2:$H$4,2,FALSE)+IFERROR(VLOOKUP(A4,Inspecciones!$A$3:$B$112,2,FALSE),0),""))</f>
        <v/>
      </c>
    </row>
    <row r="5" ht="42" customHeight="1">
      <c r="A5" s="17" t="inlineStr">
        <is>
          <t>DEMO-001</t>
        </is>
      </c>
      <c r="B5" s="13" t="inlineStr">
        <is>
          <t>Condición visual de llantas</t>
        </is>
      </c>
      <c r="C5" s="3">
        <f>IF(B5="","",IFERROR(VLOOKUP(B5,'Catálogos'!$A$2:$D$21,2,FALSE),"REVISAR"))</f>
        <v/>
      </c>
      <c r="D5" s="19">
        <f>IF(B5="","",IFERROR(VLOOKUP(B5,'Catálogos'!$A$2:$D$21,3,FALSE),"REVISAR"))</f>
        <v/>
      </c>
      <c r="E5" s="17" t="inlineStr">
        <is>
          <t>Requiere atención</t>
        </is>
      </c>
      <c r="F5" s="5">
        <f>IF(B5="","",IFERROR(VLOOKUP(B5,'Catálogos'!$A$2:$D$21,4,FALSE),"REVISAR"))</f>
        <v/>
      </c>
      <c r="G5" s="5">
        <f>IF(OR(A5="",E5=""),"",IF(E5="Conforme","Sin acción",IF(E5="No aplica","No aplica",IF(E5="No revisado","Pendiente",IF(AND(E5="Requiere atención",F5="Alta"),"Alta",IF(E5="Requiere atención","Media","Baja"))))))</f>
        <v/>
      </c>
      <c r="H5" s="18" t="inlineStr">
        <is>
          <t>Se registró desgaste visual irregular en una llanta.</t>
        </is>
      </c>
      <c r="I5" s="13" t="inlineStr">
        <is>
          <t>REF-DEMO-003</t>
        </is>
      </c>
      <c r="J5" s="17" t="inlineStr">
        <is>
          <t>TEC-02</t>
        </is>
      </c>
      <c r="K5" s="17" t="inlineStr">
        <is>
          <t>Abierto</t>
        </is>
      </c>
      <c r="L5" s="27">
        <f>IF(OR(A5="",G5="",G5="Sin acción",G5="No aplica",G5="Pendiente"),"",IFERROR(VLOOKUP(G5,'Catálogos'!$G$2:$H$4,2,FALSE)+IFERROR(VLOOKUP(A5,Inspecciones!$A$3:$B$112,2,FALSE),0),""))</f>
        <v/>
      </c>
    </row>
    <row r="6" ht="42" customHeight="1">
      <c r="A6" s="17" t="inlineStr">
        <is>
          <t>DEMO-001</t>
        </is>
      </c>
      <c r="B6" s="13" t="inlineStr">
        <is>
          <t>Cinturones</t>
        </is>
      </c>
      <c r="C6" s="6">
        <f>IF(B6="","",IFERROR(VLOOKUP(B6,'Catálogos'!$A$2:$D$21,2,FALSE),"REVISAR"))</f>
        <v/>
      </c>
      <c r="D6" s="21">
        <f>IF(B6="","",IFERROR(VLOOKUP(B6,'Catálogos'!$A$2:$D$21,3,FALSE),"REVISAR"))</f>
        <v/>
      </c>
      <c r="E6" s="17" t="inlineStr">
        <is>
          <t>Conforme</t>
        </is>
      </c>
      <c r="F6" s="8">
        <f>IF(B6="","",IFERROR(VLOOKUP(B6,'Catálogos'!$A$2:$D$21,4,FALSE),"REVISAR"))</f>
        <v/>
      </c>
      <c r="G6" s="8">
        <f>IF(OR(A6="",E6=""),"",IF(E6="Conforme","Sin acción",IF(E6="No aplica","No aplica",IF(E6="No revisado","Pendiente",IF(AND(E6="Requiere atención",F6="Alta"),"Alta",IF(E6="Requiere atención","Media","Baja"))))))</f>
        <v/>
      </c>
      <c r="H6" s="18" t="inlineStr">
        <is>
          <t>Cierres funcionales en los lugares revisados.</t>
        </is>
      </c>
      <c r="I6" s="13" t="inlineStr">
        <is>
          <t>REF-DEMO-004</t>
        </is>
      </c>
      <c r="J6" s="17" t="inlineStr">
        <is>
          <t>TEC-01</t>
        </is>
      </c>
      <c r="K6" s="17" t="inlineStr">
        <is>
          <t>Cerrado</t>
        </is>
      </c>
      <c r="L6" s="28">
        <f>IF(OR(A6="",G6="",G6="Sin acción",G6="No aplica",G6="Pendiente"),"",IFERROR(VLOOKUP(G6,'Catálogos'!$G$2:$H$4,2,FALSE)+IFERROR(VLOOKUP(A6,Inspecciones!$A$3:$B$112,2,FALSE),0),""))</f>
        <v/>
      </c>
    </row>
    <row r="7" ht="42" customHeight="1">
      <c r="A7" s="17" t="inlineStr">
        <is>
          <t>DEMO-002</t>
        </is>
      </c>
      <c r="B7" s="13" t="inlineStr">
        <is>
          <t>Fugas visibles</t>
        </is>
      </c>
      <c r="C7" s="3">
        <f>IF(B7="","",IFERROR(VLOOKUP(B7,'Catálogos'!$A$2:$D$21,2,FALSE),"REVISAR"))</f>
        <v/>
      </c>
      <c r="D7" s="19">
        <f>IF(B7="","",IFERROR(VLOOKUP(B7,'Catálogos'!$A$2:$D$21,3,FALSE),"REVISAR"))</f>
        <v/>
      </c>
      <c r="E7" s="17" t="inlineStr">
        <is>
          <t>No revisado</t>
        </is>
      </c>
      <c r="F7" s="5">
        <f>IF(B7="","",IFERROR(VLOOKUP(B7,'Catálogos'!$A$2:$D$21,4,FALSE),"REVISAR"))</f>
        <v/>
      </c>
      <c r="G7" s="5">
        <f>IF(OR(A7="",E7=""),"",IF(E7="Conforme","Sin acción",IF(E7="No aplica","No aplica",IF(E7="No revisado","Pendiente",IF(AND(E7="Requiere atención",F7="Alta"),"Alta",IF(E7="Requiere atención","Media","Baja"))))))</f>
        <v/>
      </c>
      <c r="H7" s="18" t="inlineStr">
        <is>
          <t>Zona no accesible durante esta captura general.</t>
        </is>
      </c>
      <c r="I7" s="13" t="inlineStr">
        <is>
          <t>REF-DEMO-005</t>
        </is>
      </c>
      <c r="J7" s="17" t="inlineStr">
        <is>
          <t>TEC-02</t>
        </is>
      </c>
      <c r="K7" s="17" t="inlineStr">
        <is>
          <t>Abierto</t>
        </is>
      </c>
      <c r="L7" s="27">
        <f>IF(OR(A7="",G7="",G7="Sin acción",G7="No aplica",G7="Pendiente"),"",IFERROR(VLOOKUP(G7,'Catálogos'!$G$2:$H$4,2,FALSE)+IFERROR(VLOOKUP(A7,Inspecciones!$A$3:$B$112,2,FALSE),0),""))</f>
        <v/>
      </c>
    </row>
    <row r="8" ht="42" customHeight="1">
      <c r="A8" s="17" t="inlineStr">
        <is>
          <t>DEMO-002</t>
        </is>
      </c>
      <c r="B8" s="13" t="inlineStr">
        <is>
          <t>Batería y sujeción</t>
        </is>
      </c>
      <c r="C8" s="6">
        <f>IF(B8="","",IFERROR(VLOOKUP(B8,'Catálogos'!$A$2:$D$21,2,FALSE),"REVISAR"))</f>
        <v/>
      </c>
      <c r="D8" s="21">
        <f>IF(B8="","",IFERROR(VLOOKUP(B8,'Catálogos'!$A$2:$D$21,3,FALSE),"REVISAR"))</f>
        <v/>
      </c>
      <c r="E8" s="17" t="inlineStr">
        <is>
          <t>Conforme</t>
        </is>
      </c>
      <c r="F8" s="8">
        <f>IF(B8="","",IFERROR(VLOOKUP(B8,'Catálogos'!$A$2:$D$21,4,FALSE),"REVISAR"))</f>
        <v/>
      </c>
      <c r="G8" s="8">
        <f>IF(OR(A8="",E8=""),"",IF(E8="Conforme","Sin acción",IF(E8="No aplica","No aplica",IF(E8="No revisado","Pendiente",IF(AND(E8="Requiere atención",F8="Alta"),"Alta",IF(E8="Requiere atención","Media","Baja"))))))</f>
        <v/>
      </c>
      <c r="H8" s="18" t="inlineStr">
        <is>
          <t>Sujeción presente y sin daño visible relevante.</t>
        </is>
      </c>
      <c r="I8" s="13" t="inlineStr">
        <is>
          <t>REF-DEMO-006</t>
        </is>
      </c>
      <c r="J8" s="17" t="inlineStr">
        <is>
          <t>TEC-02</t>
        </is>
      </c>
      <c r="K8" s="17" t="inlineStr">
        <is>
          <t>Cerrado</t>
        </is>
      </c>
      <c r="L8" s="28">
        <f>IF(OR(A8="",G8="",G8="Sin acción",G8="No aplica",G8="Pendiente"),"",IFERROR(VLOOKUP(G8,'Catálogos'!$G$2:$H$4,2,FALSE)+IFERROR(VLOOKUP(A8,Inspecciones!$A$3:$B$112,2,FALSE),0),""))</f>
        <v/>
      </c>
    </row>
    <row r="9" ht="42" customHeight="1">
      <c r="A9" s="17" t="inlineStr">
        <is>
          <t>DEMO-002</t>
        </is>
      </c>
      <c r="B9" s="13" t="inlineStr">
        <is>
          <t>Luces traseras</t>
        </is>
      </c>
      <c r="C9" s="3">
        <f>IF(B9="","",IFERROR(VLOOKUP(B9,'Catálogos'!$A$2:$D$21,2,FALSE),"REVISAR"))</f>
        <v/>
      </c>
      <c r="D9" s="19">
        <f>IF(B9="","",IFERROR(VLOOKUP(B9,'Catálogos'!$A$2:$D$21,3,FALSE),"REVISAR"))</f>
        <v/>
      </c>
      <c r="E9" s="17" t="inlineStr">
        <is>
          <t>Requiere atención</t>
        </is>
      </c>
      <c r="F9" s="5">
        <f>IF(B9="","",IFERROR(VLOOKUP(B9,'Catálogos'!$A$2:$D$21,4,FALSE),"REVISAR"))</f>
        <v/>
      </c>
      <c r="G9" s="5">
        <f>IF(OR(A9="",E9=""),"",IF(E9="Conforme","Sin acción",IF(E9="No aplica","No aplica",IF(E9="No revisado","Pendiente",IF(AND(E9="Requiere atención",F9="Alta"),"Alta",IF(E9="Requiere atención","Media","Baja"))))))</f>
        <v/>
      </c>
      <c r="H9" s="18" t="inlineStr">
        <is>
          <t>Una luz no respondió durante la comprobación funcional.</t>
        </is>
      </c>
      <c r="I9" s="13" t="inlineStr">
        <is>
          <t>REF-DEMO-007</t>
        </is>
      </c>
      <c r="J9" s="17" t="inlineStr">
        <is>
          <t>TEC-02</t>
        </is>
      </c>
      <c r="K9" s="17" t="inlineStr">
        <is>
          <t>En seguimiento</t>
        </is>
      </c>
      <c r="L9" s="27">
        <f>IF(OR(A9="",G9="",G9="Sin acción",G9="No aplica",G9="Pendiente"),"",IFERROR(VLOOKUP(G9,'Catálogos'!$G$2:$H$4,2,FALSE)+IFERROR(VLOOKUP(A9,Inspecciones!$A$3:$B$112,2,FALSE),0),""))</f>
        <v/>
      </c>
    </row>
    <row r="10" ht="42" customHeight="1">
      <c r="A10" s="17" t="inlineStr">
        <is>
          <t>DEMO-002</t>
        </is>
      </c>
      <c r="B10" s="13" t="inlineStr">
        <is>
          <t>Rueda de refacción</t>
        </is>
      </c>
      <c r="C10" s="6">
        <f>IF(B10="","",IFERROR(VLOOKUP(B10,'Catálogos'!$A$2:$D$21,2,FALSE),"REVISAR"))</f>
        <v/>
      </c>
      <c r="D10" s="21">
        <f>IF(B10="","",IFERROR(VLOOKUP(B10,'Catálogos'!$A$2:$D$21,3,FALSE),"REVISAR"))</f>
        <v/>
      </c>
      <c r="E10" s="17" t="inlineStr">
        <is>
          <t>No aplica</t>
        </is>
      </c>
      <c r="F10" s="8">
        <f>IF(B10="","",IFERROR(VLOOKUP(B10,'Catálogos'!$A$2:$D$21,4,FALSE),"REVISAR"))</f>
        <v/>
      </c>
      <c r="G10" s="8">
        <f>IF(OR(A10="",E10=""),"",IF(E10="Conforme","Sin acción",IF(E10="No aplica","No aplica",IF(E10="No revisado","Pendiente",IF(AND(E10="Requiere atención",F10="Alta"),"Alta",IF(E10="Requiere atención","Media","Baja"))))))</f>
        <v/>
      </c>
      <c r="H10" s="18" t="inlineStr">
        <is>
          <t>Configuración ficticia declarada sin rueda de refacción.</t>
        </is>
      </c>
      <c r="I10" s="13" t="inlineStr">
        <is>
          <t>REF-DEMO-008</t>
        </is>
      </c>
      <c r="J10" s="17" t="inlineStr">
        <is>
          <t>TEC-02</t>
        </is>
      </c>
      <c r="K10" s="17" t="inlineStr">
        <is>
          <t>Cerrado</t>
        </is>
      </c>
      <c r="L10" s="28">
        <f>IF(OR(A10="",G10="",G10="Sin acción",G10="No aplica",G10="Pendiente"),"",IFERROR(VLOOKUP(G10,'Catálogos'!$G$2:$H$4,2,FALSE)+IFERROR(VLOOKUP(A10,Inspecciones!$A$3:$B$112,2,FALSE),0),""))</f>
        <v/>
      </c>
    </row>
    <row r="11" ht="42" customHeight="1">
      <c r="A11" s="17" t="n"/>
      <c r="B11" s="13" t="n"/>
      <c r="C11" s="3">
        <f>IF(B11="","",IFERROR(VLOOKUP(B11,'Catálogos'!$A$2:$D$21,2,FALSE),"REVISAR"))</f>
        <v/>
      </c>
      <c r="D11" s="19">
        <f>IF(B11="","",IFERROR(VLOOKUP(B11,'Catálogos'!$A$2:$D$21,3,FALSE),"REVISAR"))</f>
        <v/>
      </c>
      <c r="E11" s="17" t="n"/>
      <c r="F11" s="5">
        <f>IF(B11="","",IFERROR(VLOOKUP(B11,'Catálogos'!$A$2:$D$21,4,FALSE),"REVISAR"))</f>
        <v/>
      </c>
      <c r="G11" s="5">
        <f>IF(OR(A11="",E11=""),"",IF(E11="Conforme","Sin acción",IF(E11="No aplica","No aplica",IF(E11="No revisado","Pendiente",IF(AND(E11="Requiere atención",F11="Alta"),"Alta",IF(E11="Requiere atención","Media","Baja"))))))</f>
        <v/>
      </c>
      <c r="H11" s="18" t="n"/>
      <c r="I11" s="13" t="n"/>
      <c r="J11" s="17" t="n"/>
      <c r="K11" s="17" t="n"/>
      <c r="L11" s="27">
        <f>IF(OR(A11="",G11="",G11="Sin acción",G11="No aplica",G11="Pendiente"),"",IFERROR(VLOOKUP(G11,'Catálogos'!$G$2:$H$4,2,FALSE)+IFERROR(VLOOKUP(A11,Inspecciones!$A$3:$B$112,2,FALSE),0),""))</f>
        <v/>
      </c>
    </row>
    <row r="12" ht="42" customHeight="1">
      <c r="A12" s="17" t="n"/>
      <c r="B12" s="13" t="n"/>
      <c r="C12" s="6">
        <f>IF(B12="","",IFERROR(VLOOKUP(B12,'Catálogos'!$A$2:$D$21,2,FALSE),"REVISAR"))</f>
        <v/>
      </c>
      <c r="D12" s="21">
        <f>IF(B12="","",IFERROR(VLOOKUP(B12,'Catálogos'!$A$2:$D$21,3,FALSE),"REVISAR"))</f>
        <v/>
      </c>
      <c r="E12" s="17" t="n"/>
      <c r="F12" s="8">
        <f>IF(B12="","",IFERROR(VLOOKUP(B12,'Catálogos'!$A$2:$D$21,4,FALSE),"REVISAR"))</f>
        <v/>
      </c>
      <c r="G12" s="8">
        <f>IF(OR(A12="",E12=""),"",IF(E12="Conforme","Sin acción",IF(E12="No aplica","No aplica",IF(E12="No revisado","Pendiente",IF(AND(E12="Requiere atención",F12="Alta"),"Alta",IF(E12="Requiere atención","Media","Baja"))))))</f>
        <v/>
      </c>
      <c r="H12" s="18" t="n"/>
      <c r="I12" s="13" t="n"/>
      <c r="J12" s="17" t="n"/>
      <c r="K12" s="17" t="n"/>
      <c r="L12" s="28">
        <f>IF(OR(A12="",G12="",G12="Sin acción",G12="No aplica",G12="Pendiente"),"",IFERROR(VLOOKUP(G12,'Catálogos'!$G$2:$H$4,2,FALSE)+IFERROR(VLOOKUP(A12,Inspecciones!$A$3:$B$112,2,FALSE),0),""))</f>
        <v/>
      </c>
    </row>
    <row r="13" ht="42" customHeight="1">
      <c r="A13" s="17" t="n"/>
      <c r="B13" s="13" t="n"/>
      <c r="C13" s="3">
        <f>IF(B13="","",IFERROR(VLOOKUP(B13,'Catálogos'!$A$2:$D$21,2,FALSE),"REVISAR"))</f>
        <v/>
      </c>
      <c r="D13" s="19">
        <f>IF(B13="","",IFERROR(VLOOKUP(B13,'Catálogos'!$A$2:$D$21,3,FALSE),"REVISAR"))</f>
        <v/>
      </c>
      <c r="E13" s="17" t="n"/>
      <c r="F13" s="5">
        <f>IF(B13="","",IFERROR(VLOOKUP(B13,'Catálogos'!$A$2:$D$21,4,FALSE),"REVISAR"))</f>
        <v/>
      </c>
      <c r="G13" s="5">
        <f>IF(OR(A13="",E13=""),"",IF(E13="Conforme","Sin acción",IF(E13="No aplica","No aplica",IF(E13="No revisado","Pendiente",IF(AND(E13="Requiere atención",F13="Alta"),"Alta",IF(E13="Requiere atención","Media","Baja"))))))</f>
        <v/>
      </c>
      <c r="H13" s="18" t="n"/>
      <c r="I13" s="13" t="n"/>
      <c r="J13" s="17" t="n"/>
      <c r="K13" s="17" t="n"/>
      <c r="L13" s="27">
        <f>IF(OR(A13="",G13="",G13="Sin acción",G13="No aplica",G13="Pendiente"),"",IFERROR(VLOOKUP(G13,'Catálogos'!$G$2:$H$4,2,FALSE)+IFERROR(VLOOKUP(A13,Inspecciones!$A$3:$B$112,2,FALSE),0),""))</f>
        <v/>
      </c>
    </row>
    <row r="14" ht="42" customHeight="1">
      <c r="A14" s="17" t="n"/>
      <c r="B14" s="13" t="n"/>
      <c r="C14" s="6">
        <f>IF(B14="","",IFERROR(VLOOKUP(B14,'Catálogos'!$A$2:$D$21,2,FALSE),"REVISAR"))</f>
        <v/>
      </c>
      <c r="D14" s="21">
        <f>IF(B14="","",IFERROR(VLOOKUP(B14,'Catálogos'!$A$2:$D$21,3,FALSE),"REVISAR"))</f>
        <v/>
      </c>
      <c r="E14" s="17" t="n"/>
      <c r="F14" s="8">
        <f>IF(B14="","",IFERROR(VLOOKUP(B14,'Catálogos'!$A$2:$D$21,4,FALSE),"REVISAR"))</f>
        <v/>
      </c>
      <c r="G14" s="8">
        <f>IF(OR(A14="",E14=""),"",IF(E14="Conforme","Sin acción",IF(E14="No aplica","No aplica",IF(E14="No revisado","Pendiente",IF(AND(E14="Requiere atención",F14="Alta"),"Alta",IF(E14="Requiere atención","Media","Baja"))))))</f>
        <v/>
      </c>
      <c r="H14" s="18" t="n"/>
      <c r="I14" s="13" t="n"/>
      <c r="J14" s="17" t="n"/>
      <c r="K14" s="17" t="n"/>
      <c r="L14" s="28">
        <f>IF(OR(A14="",G14="",G14="Sin acción",G14="No aplica",G14="Pendiente"),"",IFERROR(VLOOKUP(G14,'Catálogos'!$G$2:$H$4,2,FALSE)+IFERROR(VLOOKUP(A14,Inspecciones!$A$3:$B$112,2,FALSE),0),""))</f>
        <v/>
      </c>
    </row>
    <row r="15" ht="42" customHeight="1">
      <c r="A15" s="17" t="n"/>
      <c r="B15" s="13" t="n"/>
      <c r="C15" s="3">
        <f>IF(B15="","",IFERROR(VLOOKUP(B15,'Catálogos'!$A$2:$D$21,2,FALSE),"REVISAR"))</f>
        <v/>
      </c>
      <c r="D15" s="19">
        <f>IF(B15="","",IFERROR(VLOOKUP(B15,'Catálogos'!$A$2:$D$21,3,FALSE),"REVISAR"))</f>
        <v/>
      </c>
      <c r="E15" s="17" t="n"/>
      <c r="F15" s="5">
        <f>IF(B15="","",IFERROR(VLOOKUP(B15,'Catálogos'!$A$2:$D$21,4,FALSE),"REVISAR"))</f>
        <v/>
      </c>
      <c r="G15" s="5">
        <f>IF(OR(A15="",E15=""),"",IF(E15="Conforme","Sin acción",IF(E15="No aplica","No aplica",IF(E15="No revisado","Pendiente",IF(AND(E15="Requiere atención",F15="Alta"),"Alta",IF(E15="Requiere atención","Media","Baja"))))))</f>
        <v/>
      </c>
      <c r="H15" s="18" t="n"/>
      <c r="I15" s="13" t="n"/>
      <c r="J15" s="17" t="n"/>
      <c r="K15" s="17" t="n"/>
      <c r="L15" s="27">
        <f>IF(OR(A15="",G15="",G15="Sin acción",G15="No aplica",G15="Pendiente"),"",IFERROR(VLOOKUP(G15,'Catálogos'!$G$2:$H$4,2,FALSE)+IFERROR(VLOOKUP(A15,Inspecciones!$A$3:$B$112,2,FALSE),0),""))</f>
        <v/>
      </c>
    </row>
    <row r="16" ht="42" customHeight="1">
      <c r="A16" s="17" t="n"/>
      <c r="B16" s="13" t="n"/>
      <c r="C16" s="6">
        <f>IF(B16="","",IFERROR(VLOOKUP(B16,'Catálogos'!$A$2:$D$21,2,FALSE),"REVISAR"))</f>
        <v/>
      </c>
      <c r="D16" s="21">
        <f>IF(B16="","",IFERROR(VLOOKUP(B16,'Catálogos'!$A$2:$D$21,3,FALSE),"REVISAR"))</f>
        <v/>
      </c>
      <c r="E16" s="17" t="n"/>
      <c r="F16" s="8">
        <f>IF(B16="","",IFERROR(VLOOKUP(B16,'Catálogos'!$A$2:$D$21,4,FALSE),"REVISAR"))</f>
        <v/>
      </c>
      <c r="G16" s="8">
        <f>IF(OR(A16="",E16=""),"",IF(E16="Conforme","Sin acción",IF(E16="No aplica","No aplica",IF(E16="No revisado","Pendiente",IF(AND(E16="Requiere atención",F16="Alta"),"Alta",IF(E16="Requiere atención","Media","Baja"))))))</f>
        <v/>
      </c>
      <c r="H16" s="18" t="n"/>
      <c r="I16" s="13" t="n"/>
      <c r="J16" s="17" t="n"/>
      <c r="K16" s="17" t="n"/>
      <c r="L16" s="28">
        <f>IF(OR(A16="",G16="",G16="Sin acción",G16="No aplica",G16="Pendiente"),"",IFERROR(VLOOKUP(G16,'Catálogos'!$G$2:$H$4,2,FALSE)+IFERROR(VLOOKUP(A16,Inspecciones!$A$3:$B$112,2,FALSE),0),""))</f>
        <v/>
      </c>
    </row>
    <row r="17" ht="42" customHeight="1">
      <c r="A17" s="17" t="n"/>
      <c r="B17" s="13" t="n"/>
      <c r="C17" s="3">
        <f>IF(B17="","",IFERROR(VLOOKUP(B17,'Catálogos'!$A$2:$D$21,2,FALSE),"REVISAR"))</f>
        <v/>
      </c>
      <c r="D17" s="19">
        <f>IF(B17="","",IFERROR(VLOOKUP(B17,'Catálogos'!$A$2:$D$21,3,FALSE),"REVISAR"))</f>
        <v/>
      </c>
      <c r="E17" s="17" t="n"/>
      <c r="F17" s="5">
        <f>IF(B17="","",IFERROR(VLOOKUP(B17,'Catálogos'!$A$2:$D$21,4,FALSE),"REVISAR"))</f>
        <v/>
      </c>
      <c r="G17" s="5">
        <f>IF(OR(A17="",E17=""),"",IF(E17="Conforme","Sin acción",IF(E17="No aplica","No aplica",IF(E17="No revisado","Pendiente",IF(AND(E17="Requiere atención",F17="Alta"),"Alta",IF(E17="Requiere atención","Media","Baja"))))))</f>
        <v/>
      </c>
      <c r="H17" s="18" t="n"/>
      <c r="I17" s="13" t="n"/>
      <c r="J17" s="17" t="n"/>
      <c r="K17" s="17" t="n"/>
      <c r="L17" s="27">
        <f>IF(OR(A17="",G17="",G17="Sin acción",G17="No aplica",G17="Pendiente"),"",IFERROR(VLOOKUP(G17,'Catálogos'!$G$2:$H$4,2,FALSE)+IFERROR(VLOOKUP(A17,Inspecciones!$A$3:$B$112,2,FALSE),0),""))</f>
        <v/>
      </c>
    </row>
    <row r="18" ht="42" customHeight="1">
      <c r="A18" s="17" t="n"/>
      <c r="B18" s="13" t="n"/>
      <c r="C18" s="6">
        <f>IF(B18="","",IFERROR(VLOOKUP(B18,'Catálogos'!$A$2:$D$21,2,FALSE),"REVISAR"))</f>
        <v/>
      </c>
      <c r="D18" s="21">
        <f>IF(B18="","",IFERROR(VLOOKUP(B18,'Catálogos'!$A$2:$D$21,3,FALSE),"REVISAR"))</f>
        <v/>
      </c>
      <c r="E18" s="17" t="n"/>
      <c r="F18" s="8">
        <f>IF(B18="","",IFERROR(VLOOKUP(B18,'Catálogos'!$A$2:$D$21,4,FALSE),"REVISAR"))</f>
        <v/>
      </c>
      <c r="G18" s="8">
        <f>IF(OR(A18="",E18=""),"",IF(E18="Conforme","Sin acción",IF(E18="No aplica","No aplica",IF(E18="No revisado","Pendiente",IF(AND(E18="Requiere atención",F18="Alta"),"Alta",IF(E18="Requiere atención","Media","Baja"))))))</f>
        <v/>
      </c>
      <c r="H18" s="18" t="n"/>
      <c r="I18" s="13" t="n"/>
      <c r="J18" s="17" t="n"/>
      <c r="K18" s="17" t="n"/>
      <c r="L18" s="28">
        <f>IF(OR(A18="",G18="",G18="Sin acción",G18="No aplica",G18="Pendiente"),"",IFERROR(VLOOKUP(G18,'Catálogos'!$G$2:$H$4,2,FALSE)+IFERROR(VLOOKUP(A18,Inspecciones!$A$3:$B$112,2,FALSE),0),""))</f>
        <v/>
      </c>
    </row>
    <row r="19" ht="42" customHeight="1">
      <c r="A19" s="17" t="n"/>
      <c r="B19" s="13" t="n"/>
      <c r="C19" s="3">
        <f>IF(B19="","",IFERROR(VLOOKUP(B19,'Catálogos'!$A$2:$D$21,2,FALSE),"REVISAR"))</f>
        <v/>
      </c>
      <c r="D19" s="19">
        <f>IF(B19="","",IFERROR(VLOOKUP(B19,'Catálogos'!$A$2:$D$21,3,FALSE),"REVISAR"))</f>
        <v/>
      </c>
      <c r="E19" s="17" t="n"/>
      <c r="F19" s="5">
        <f>IF(B19="","",IFERROR(VLOOKUP(B19,'Catálogos'!$A$2:$D$21,4,FALSE),"REVISAR"))</f>
        <v/>
      </c>
      <c r="G19" s="5">
        <f>IF(OR(A19="",E19=""),"",IF(E19="Conforme","Sin acción",IF(E19="No aplica","No aplica",IF(E19="No revisado","Pendiente",IF(AND(E19="Requiere atención",F19="Alta"),"Alta",IF(E19="Requiere atención","Media","Baja"))))))</f>
        <v/>
      </c>
      <c r="H19" s="18" t="n"/>
      <c r="I19" s="13" t="n"/>
      <c r="J19" s="17" t="n"/>
      <c r="K19" s="17" t="n"/>
      <c r="L19" s="27">
        <f>IF(OR(A19="",G19="",G19="Sin acción",G19="No aplica",G19="Pendiente"),"",IFERROR(VLOOKUP(G19,'Catálogos'!$G$2:$H$4,2,FALSE)+IFERROR(VLOOKUP(A19,Inspecciones!$A$3:$B$112,2,FALSE),0),""))</f>
        <v/>
      </c>
    </row>
    <row r="20" ht="42" customHeight="1">
      <c r="A20" s="17" t="n"/>
      <c r="B20" s="13" t="n"/>
      <c r="C20" s="6">
        <f>IF(B20="","",IFERROR(VLOOKUP(B20,'Catálogos'!$A$2:$D$21,2,FALSE),"REVISAR"))</f>
        <v/>
      </c>
      <c r="D20" s="21">
        <f>IF(B20="","",IFERROR(VLOOKUP(B20,'Catálogos'!$A$2:$D$21,3,FALSE),"REVISAR"))</f>
        <v/>
      </c>
      <c r="E20" s="17" t="n"/>
      <c r="F20" s="8">
        <f>IF(B20="","",IFERROR(VLOOKUP(B20,'Catálogos'!$A$2:$D$21,4,FALSE),"REVISAR"))</f>
        <v/>
      </c>
      <c r="G20" s="8">
        <f>IF(OR(A20="",E20=""),"",IF(E20="Conforme","Sin acción",IF(E20="No aplica","No aplica",IF(E20="No revisado","Pendiente",IF(AND(E20="Requiere atención",F20="Alta"),"Alta",IF(E20="Requiere atención","Media","Baja"))))))</f>
        <v/>
      </c>
      <c r="H20" s="18" t="n"/>
      <c r="I20" s="13" t="n"/>
      <c r="J20" s="17" t="n"/>
      <c r="K20" s="17" t="n"/>
      <c r="L20" s="28">
        <f>IF(OR(A20="",G20="",G20="Sin acción",G20="No aplica",G20="Pendiente"),"",IFERROR(VLOOKUP(G20,'Catálogos'!$G$2:$H$4,2,FALSE)+IFERROR(VLOOKUP(A20,Inspecciones!$A$3:$B$112,2,FALSE),0),""))</f>
        <v/>
      </c>
    </row>
    <row r="21" ht="42" customHeight="1">
      <c r="A21" s="17" t="n"/>
      <c r="B21" s="13" t="n"/>
      <c r="C21" s="3">
        <f>IF(B21="","",IFERROR(VLOOKUP(B21,'Catálogos'!$A$2:$D$21,2,FALSE),"REVISAR"))</f>
        <v/>
      </c>
      <c r="D21" s="19">
        <f>IF(B21="","",IFERROR(VLOOKUP(B21,'Catálogos'!$A$2:$D$21,3,FALSE),"REVISAR"))</f>
        <v/>
      </c>
      <c r="E21" s="17" t="n"/>
      <c r="F21" s="5">
        <f>IF(B21="","",IFERROR(VLOOKUP(B21,'Catálogos'!$A$2:$D$21,4,FALSE),"REVISAR"))</f>
        <v/>
      </c>
      <c r="G21" s="5">
        <f>IF(OR(A21="",E21=""),"",IF(E21="Conforme","Sin acción",IF(E21="No aplica","No aplica",IF(E21="No revisado","Pendiente",IF(AND(E21="Requiere atención",F21="Alta"),"Alta",IF(E21="Requiere atención","Media","Baja"))))))</f>
        <v/>
      </c>
      <c r="H21" s="18" t="n"/>
      <c r="I21" s="13" t="n"/>
      <c r="J21" s="17" t="n"/>
      <c r="K21" s="17" t="n"/>
      <c r="L21" s="27">
        <f>IF(OR(A21="",G21="",G21="Sin acción",G21="No aplica",G21="Pendiente"),"",IFERROR(VLOOKUP(G21,'Catálogos'!$G$2:$H$4,2,FALSE)+IFERROR(VLOOKUP(A21,Inspecciones!$A$3:$B$112,2,FALSE),0),""))</f>
        <v/>
      </c>
    </row>
    <row r="22" ht="42" customHeight="1">
      <c r="A22" s="17" t="n"/>
      <c r="B22" s="13" t="n"/>
      <c r="C22" s="6">
        <f>IF(B22="","",IFERROR(VLOOKUP(B22,'Catálogos'!$A$2:$D$21,2,FALSE),"REVISAR"))</f>
        <v/>
      </c>
      <c r="D22" s="21">
        <f>IF(B22="","",IFERROR(VLOOKUP(B22,'Catálogos'!$A$2:$D$21,3,FALSE),"REVISAR"))</f>
        <v/>
      </c>
      <c r="E22" s="17" t="n"/>
      <c r="F22" s="8">
        <f>IF(B22="","",IFERROR(VLOOKUP(B22,'Catálogos'!$A$2:$D$21,4,FALSE),"REVISAR"))</f>
        <v/>
      </c>
      <c r="G22" s="8">
        <f>IF(OR(A22="",E22=""),"",IF(E22="Conforme","Sin acción",IF(E22="No aplica","No aplica",IF(E22="No revisado","Pendiente",IF(AND(E22="Requiere atención",F22="Alta"),"Alta",IF(E22="Requiere atención","Media","Baja"))))))</f>
        <v/>
      </c>
      <c r="H22" s="18" t="n"/>
      <c r="I22" s="13" t="n"/>
      <c r="J22" s="17" t="n"/>
      <c r="K22" s="17" t="n"/>
      <c r="L22" s="28">
        <f>IF(OR(A22="",G22="",G22="Sin acción",G22="No aplica",G22="Pendiente"),"",IFERROR(VLOOKUP(G22,'Catálogos'!$G$2:$H$4,2,FALSE)+IFERROR(VLOOKUP(A22,Inspecciones!$A$3:$B$112,2,FALSE),0),""))</f>
        <v/>
      </c>
    </row>
    <row r="23" ht="42" customHeight="1">
      <c r="A23" s="17" t="n"/>
      <c r="B23" s="13" t="n"/>
      <c r="C23" s="3">
        <f>IF(B23="","",IFERROR(VLOOKUP(B23,'Catálogos'!$A$2:$D$21,2,FALSE),"REVISAR"))</f>
        <v/>
      </c>
      <c r="D23" s="19">
        <f>IF(B23="","",IFERROR(VLOOKUP(B23,'Catálogos'!$A$2:$D$21,3,FALSE),"REVISAR"))</f>
        <v/>
      </c>
      <c r="E23" s="17" t="n"/>
      <c r="F23" s="5">
        <f>IF(B23="","",IFERROR(VLOOKUP(B23,'Catálogos'!$A$2:$D$21,4,FALSE),"REVISAR"))</f>
        <v/>
      </c>
      <c r="G23" s="5">
        <f>IF(OR(A23="",E23=""),"",IF(E23="Conforme","Sin acción",IF(E23="No aplica","No aplica",IF(E23="No revisado","Pendiente",IF(AND(E23="Requiere atención",F23="Alta"),"Alta",IF(E23="Requiere atención","Media","Baja"))))))</f>
        <v/>
      </c>
      <c r="H23" s="18" t="n"/>
      <c r="I23" s="13" t="n"/>
      <c r="J23" s="17" t="n"/>
      <c r="K23" s="17" t="n"/>
      <c r="L23" s="27">
        <f>IF(OR(A23="",G23="",G23="Sin acción",G23="No aplica",G23="Pendiente"),"",IFERROR(VLOOKUP(G23,'Catálogos'!$G$2:$H$4,2,FALSE)+IFERROR(VLOOKUP(A23,Inspecciones!$A$3:$B$112,2,FALSE),0),""))</f>
        <v/>
      </c>
    </row>
    <row r="24" ht="42" customHeight="1">
      <c r="A24" s="17" t="n"/>
      <c r="B24" s="13" t="n"/>
      <c r="C24" s="6">
        <f>IF(B24="","",IFERROR(VLOOKUP(B24,'Catálogos'!$A$2:$D$21,2,FALSE),"REVISAR"))</f>
        <v/>
      </c>
      <c r="D24" s="21">
        <f>IF(B24="","",IFERROR(VLOOKUP(B24,'Catálogos'!$A$2:$D$21,3,FALSE),"REVISAR"))</f>
        <v/>
      </c>
      <c r="E24" s="17" t="n"/>
      <c r="F24" s="8">
        <f>IF(B24="","",IFERROR(VLOOKUP(B24,'Catálogos'!$A$2:$D$21,4,FALSE),"REVISAR"))</f>
        <v/>
      </c>
      <c r="G24" s="8">
        <f>IF(OR(A24="",E24=""),"",IF(E24="Conforme","Sin acción",IF(E24="No aplica","No aplica",IF(E24="No revisado","Pendiente",IF(AND(E24="Requiere atención",F24="Alta"),"Alta",IF(E24="Requiere atención","Media","Baja"))))))</f>
        <v/>
      </c>
      <c r="H24" s="18" t="n"/>
      <c r="I24" s="13" t="n"/>
      <c r="J24" s="17" t="n"/>
      <c r="K24" s="17" t="n"/>
      <c r="L24" s="28">
        <f>IF(OR(A24="",G24="",G24="Sin acción",G24="No aplica",G24="Pendiente"),"",IFERROR(VLOOKUP(G24,'Catálogos'!$G$2:$H$4,2,FALSE)+IFERROR(VLOOKUP(A24,Inspecciones!$A$3:$B$112,2,FALSE),0),""))</f>
        <v/>
      </c>
    </row>
    <row r="25" ht="42" customHeight="1">
      <c r="A25" s="17" t="n"/>
      <c r="B25" s="13" t="n"/>
      <c r="C25" s="3">
        <f>IF(B25="","",IFERROR(VLOOKUP(B25,'Catálogos'!$A$2:$D$21,2,FALSE),"REVISAR"))</f>
        <v/>
      </c>
      <c r="D25" s="19">
        <f>IF(B25="","",IFERROR(VLOOKUP(B25,'Catálogos'!$A$2:$D$21,3,FALSE),"REVISAR"))</f>
        <v/>
      </c>
      <c r="E25" s="17" t="n"/>
      <c r="F25" s="5">
        <f>IF(B25="","",IFERROR(VLOOKUP(B25,'Catálogos'!$A$2:$D$21,4,FALSE),"REVISAR"))</f>
        <v/>
      </c>
      <c r="G25" s="5">
        <f>IF(OR(A25="",E25=""),"",IF(E25="Conforme","Sin acción",IF(E25="No aplica","No aplica",IF(E25="No revisado","Pendiente",IF(AND(E25="Requiere atención",F25="Alta"),"Alta",IF(E25="Requiere atención","Media","Baja"))))))</f>
        <v/>
      </c>
      <c r="H25" s="18" t="n"/>
      <c r="I25" s="13" t="n"/>
      <c r="J25" s="17" t="n"/>
      <c r="K25" s="17" t="n"/>
      <c r="L25" s="27">
        <f>IF(OR(A25="",G25="",G25="Sin acción",G25="No aplica",G25="Pendiente"),"",IFERROR(VLOOKUP(G25,'Catálogos'!$G$2:$H$4,2,FALSE)+IFERROR(VLOOKUP(A25,Inspecciones!$A$3:$B$112,2,FALSE),0),""))</f>
        <v/>
      </c>
    </row>
    <row r="26" ht="42" customHeight="1">
      <c r="A26" s="17" t="n"/>
      <c r="B26" s="13" t="n"/>
      <c r="C26" s="6">
        <f>IF(B26="","",IFERROR(VLOOKUP(B26,'Catálogos'!$A$2:$D$21,2,FALSE),"REVISAR"))</f>
        <v/>
      </c>
      <c r="D26" s="21">
        <f>IF(B26="","",IFERROR(VLOOKUP(B26,'Catálogos'!$A$2:$D$21,3,FALSE),"REVISAR"))</f>
        <v/>
      </c>
      <c r="E26" s="17" t="n"/>
      <c r="F26" s="8">
        <f>IF(B26="","",IFERROR(VLOOKUP(B26,'Catálogos'!$A$2:$D$21,4,FALSE),"REVISAR"))</f>
        <v/>
      </c>
      <c r="G26" s="8">
        <f>IF(OR(A26="",E26=""),"",IF(E26="Conforme","Sin acción",IF(E26="No aplica","No aplica",IF(E26="No revisado","Pendiente",IF(AND(E26="Requiere atención",F26="Alta"),"Alta",IF(E26="Requiere atención","Media","Baja"))))))</f>
        <v/>
      </c>
      <c r="H26" s="18" t="n"/>
      <c r="I26" s="13" t="n"/>
      <c r="J26" s="17" t="n"/>
      <c r="K26" s="17" t="n"/>
      <c r="L26" s="28">
        <f>IF(OR(A26="",G26="",G26="Sin acción",G26="No aplica",G26="Pendiente"),"",IFERROR(VLOOKUP(G26,'Catálogos'!$G$2:$H$4,2,FALSE)+IFERROR(VLOOKUP(A26,Inspecciones!$A$3:$B$112,2,FALSE),0),""))</f>
        <v/>
      </c>
    </row>
    <row r="27" ht="42" customHeight="1">
      <c r="A27" s="17" t="n"/>
      <c r="B27" s="13" t="n"/>
      <c r="C27" s="3">
        <f>IF(B27="","",IFERROR(VLOOKUP(B27,'Catálogos'!$A$2:$D$21,2,FALSE),"REVISAR"))</f>
        <v/>
      </c>
      <c r="D27" s="19">
        <f>IF(B27="","",IFERROR(VLOOKUP(B27,'Catálogos'!$A$2:$D$21,3,FALSE),"REVISAR"))</f>
        <v/>
      </c>
      <c r="E27" s="17" t="n"/>
      <c r="F27" s="5">
        <f>IF(B27="","",IFERROR(VLOOKUP(B27,'Catálogos'!$A$2:$D$21,4,FALSE),"REVISAR"))</f>
        <v/>
      </c>
      <c r="G27" s="5">
        <f>IF(OR(A27="",E27=""),"",IF(E27="Conforme","Sin acción",IF(E27="No aplica","No aplica",IF(E27="No revisado","Pendiente",IF(AND(E27="Requiere atención",F27="Alta"),"Alta",IF(E27="Requiere atención","Media","Baja"))))))</f>
        <v/>
      </c>
      <c r="H27" s="18" t="n"/>
      <c r="I27" s="13" t="n"/>
      <c r="J27" s="17" t="n"/>
      <c r="K27" s="17" t="n"/>
      <c r="L27" s="27">
        <f>IF(OR(A27="",G27="",G27="Sin acción",G27="No aplica",G27="Pendiente"),"",IFERROR(VLOOKUP(G27,'Catálogos'!$G$2:$H$4,2,FALSE)+IFERROR(VLOOKUP(A27,Inspecciones!$A$3:$B$112,2,FALSE),0),""))</f>
        <v/>
      </c>
    </row>
    <row r="28" ht="42" customHeight="1">
      <c r="A28" s="17" t="n"/>
      <c r="B28" s="13" t="n"/>
      <c r="C28" s="6">
        <f>IF(B28="","",IFERROR(VLOOKUP(B28,'Catálogos'!$A$2:$D$21,2,FALSE),"REVISAR"))</f>
        <v/>
      </c>
      <c r="D28" s="21">
        <f>IF(B28="","",IFERROR(VLOOKUP(B28,'Catálogos'!$A$2:$D$21,3,FALSE),"REVISAR"))</f>
        <v/>
      </c>
      <c r="E28" s="17" t="n"/>
      <c r="F28" s="8">
        <f>IF(B28="","",IFERROR(VLOOKUP(B28,'Catálogos'!$A$2:$D$21,4,FALSE),"REVISAR"))</f>
        <v/>
      </c>
      <c r="G28" s="8">
        <f>IF(OR(A28="",E28=""),"",IF(E28="Conforme","Sin acción",IF(E28="No aplica","No aplica",IF(E28="No revisado","Pendiente",IF(AND(E28="Requiere atención",F28="Alta"),"Alta",IF(E28="Requiere atención","Media","Baja"))))))</f>
        <v/>
      </c>
      <c r="H28" s="18" t="n"/>
      <c r="I28" s="13" t="n"/>
      <c r="J28" s="17" t="n"/>
      <c r="K28" s="17" t="n"/>
      <c r="L28" s="28">
        <f>IF(OR(A28="",G28="",G28="Sin acción",G28="No aplica",G28="Pendiente"),"",IFERROR(VLOOKUP(G28,'Catálogos'!$G$2:$H$4,2,FALSE)+IFERROR(VLOOKUP(A28,Inspecciones!$A$3:$B$112,2,FALSE),0),""))</f>
        <v/>
      </c>
    </row>
    <row r="29" ht="42" customHeight="1">
      <c r="A29" s="17" t="n"/>
      <c r="B29" s="13" t="n"/>
      <c r="C29" s="3">
        <f>IF(B29="","",IFERROR(VLOOKUP(B29,'Catálogos'!$A$2:$D$21,2,FALSE),"REVISAR"))</f>
        <v/>
      </c>
      <c r="D29" s="19">
        <f>IF(B29="","",IFERROR(VLOOKUP(B29,'Catálogos'!$A$2:$D$21,3,FALSE),"REVISAR"))</f>
        <v/>
      </c>
      <c r="E29" s="17" t="n"/>
      <c r="F29" s="5">
        <f>IF(B29="","",IFERROR(VLOOKUP(B29,'Catálogos'!$A$2:$D$21,4,FALSE),"REVISAR"))</f>
        <v/>
      </c>
      <c r="G29" s="5">
        <f>IF(OR(A29="",E29=""),"",IF(E29="Conforme","Sin acción",IF(E29="No aplica","No aplica",IF(E29="No revisado","Pendiente",IF(AND(E29="Requiere atención",F29="Alta"),"Alta",IF(E29="Requiere atención","Media","Baja"))))))</f>
        <v/>
      </c>
      <c r="H29" s="18" t="n"/>
      <c r="I29" s="13" t="n"/>
      <c r="J29" s="17" t="n"/>
      <c r="K29" s="17" t="n"/>
      <c r="L29" s="27">
        <f>IF(OR(A29="",G29="",G29="Sin acción",G29="No aplica",G29="Pendiente"),"",IFERROR(VLOOKUP(G29,'Catálogos'!$G$2:$H$4,2,FALSE)+IFERROR(VLOOKUP(A29,Inspecciones!$A$3:$B$112,2,FALSE),0),""))</f>
        <v/>
      </c>
    </row>
    <row r="30" ht="42" customHeight="1">
      <c r="A30" s="17" t="n"/>
      <c r="B30" s="13" t="n"/>
      <c r="C30" s="6">
        <f>IF(B30="","",IFERROR(VLOOKUP(B30,'Catálogos'!$A$2:$D$21,2,FALSE),"REVISAR"))</f>
        <v/>
      </c>
      <c r="D30" s="21">
        <f>IF(B30="","",IFERROR(VLOOKUP(B30,'Catálogos'!$A$2:$D$21,3,FALSE),"REVISAR"))</f>
        <v/>
      </c>
      <c r="E30" s="17" t="n"/>
      <c r="F30" s="8">
        <f>IF(B30="","",IFERROR(VLOOKUP(B30,'Catálogos'!$A$2:$D$21,4,FALSE),"REVISAR"))</f>
        <v/>
      </c>
      <c r="G30" s="8">
        <f>IF(OR(A30="",E30=""),"",IF(E30="Conforme","Sin acción",IF(E30="No aplica","No aplica",IF(E30="No revisado","Pendiente",IF(AND(E30="Requiere atención",F30="Alta"),"Alta",IF(E30="Requiere atención","Media","Baja"))))))</f>
        <v/>
      </c>
      <c r="H30" s="18" t="n"/>
      <c r="I30" s="13" t="n"/>
      <c r="J30" s="17" t="n"/>
      <c r="K30" s="17" t="n"/>
      <c r="L30" s="28">
        <f>IF(OR(A30="",G30="",G30="Sin acción",G30="No aplica",G30="Pendiente"),"",IFERROR(VLOOKUP(G30,'Catálogos'!$G$2:$H$4,2,FALSE)+IFERROR(VLOOKUP(A30,Inspecciones!$A$3:$B$112,2,FALSE),0),""))</f>
        <v/>
      </c>
    </row>
    <row r="31" ht="42" customHeight="1">
      <c r="A31" s="17" t="n"/>
      <c r="B31" s="13" t="n"/>
      <c r="C31" s="3">
        <f>IF(B31="","",IFERROR(VLOOKUP(B31,'Catálogos'!$A$2:$D$21,2,FALSE),"REVISAR"))</f>
        <v/>
      </c>
      <c r="D31" s="19">
        <f>IF(B31="","",IFERROR(VLOOKUP(B31,'Catálogos'!$A$2:$D$21,3,FALSE),"REVISAR"))</f>
        <v/>
      </c>
      <c r="E31" s="17" t="n"/>
      <c r="F31" s="5">
        <f>IF(B31="","",IFERROR(VLOOKUP(B31,'Catálogos'!$A$2:$D$21,4,FALSE),"REVISAR"))</f>
        <v/>
      </c>
      <c r="G31" s="5">
        <f>IF(OR(A31="",E31=""),"",IF(E31="Conforme","Sin acción",IF(E31="No aplica","No aplica",IF(E31="No revisado","Pendiente",IF(AND(E31="Requiere atención",F31="Alta"),"Alta",IF(E31="Requiere atención","Media","Baja"))))))</f>
        <v/>
      </c>
      <c r="H31" s="18" t="n"/>
      <c r="I31" s="13" t="n"/>
      <c r="J31" s="17" t="n"/>
      <c r="K31" s="17" t="n"/>
      <c r="L31" s="27">
        <f>IF(OR(A31="",G31="",G31="Sin acción",G31="No aplica",G31="Pendiente"),"",IFERROR(VLOOKUP(G31,'Catálogos'!$G$2:$H$4,2,FALSE)+IFERROR(VLOOKUP(A31,Inspecciones!$A$3:$B$112,2,FALSE),0),""))</f>
        <v/>
      </c>
    </row>
    <row r="32" ht="42" customHeight="1">
      <c r="A32" s="17" t="n"/>
      <c r="B32" s="13" t="n"/>
      <c r="C32" s="6">
        <f>IF(B32="","",IFERROR(VLOOKUP(B32,'Catálogos'!$A$2:$D$21,2,FALSE),"REVISAR"))</f>
        <v/>
      </c>
      <c r="D32" s="21">
        <f>IF(B32="","",IFERROR(VLOOKUP(B32,'Catálogos'!$A$2:$D$21,3,FALSE),"REVISAR"))</f>
        <v/>
      </c>
      <c r="E32" s="17" t="n"/>
      <c r="F32" s="8">
        <f>IF(B32="","",IFERROR(VLOOKUP(B32,'Catálogos'!$A$2:$D$21,4,FALSE),"REVISAR"))</f>
        <v/>
      </c>
      <c r="G32" s="8">
        <f>IF(OR(A32="",E32=""),"",IF(E32="Conforme","Sin acción",IF(E32="No aplica","No aplica",IF(E32="No revisado","Pendiente",IF(AND(E32="Requiere atención",F32="Alta"),"Alta",IF(E32="Requiere atención","Media","Baja"))))))</f>
        <v/>
      </c>
      <c r="H32" s="18" t="n"/>
      <c r="I32" s="13" t="n"/>
      <c r="J32" s="17" t="n"/>
      <c r="K32" s="17" t="n"/>
      <c r="L32" s="28">
        <f>IF(OR(A32="",G32="",G32="Sin acción",G32="No aplica",G32="Pendiente"),"",IFERROR(VLOOKUP(G32,'Catálogos'!$G$2:$H$4,2,FALSE)+IFERROR(VLOOKUP(A32,Inspecciones!$A$3:$B$112,2,FALSE),0),""))</f>
        <v/>
      </c>
    </row>
    <row r="33" ht="42" customHeight="1">
      <c r="A33" s="17" t="n"/>
      <c r="B33" s="13" t="n"/>
      <c r="C33" s="3">
        <f>IF(B33="","",IFERROR(VLOOKUP(B33,'Catálogos'!$A$2:$D$21,2,FALSE),"REVISAR"))</f>
        <v/>
      </c>
      <c r="D33" s="19">
        <f>IF(B33="","",IFERROR(VLOOKUP(B33,'Catálogos'!$A$2:$D$21,3,FALSE),"REVISAR"))</f>
        <v/>
      </c>
      <c r="E33" s="17" t="n"/>
      <c r="F33" s="5">
        <f>IF(B33="","",IFERROR(VLOOKUP(B33,'Catálogos'!$A$2:$D$21,4,FALSE),"REVISAR"))</f>
        <v/>
      </c>
      <c r="G33" s="5">
        <f>IF(OR(A33="",E33=""),"",IF(E33="Conforme","Sin acción",IF(E33="No aplica","No aplica",IF(E33="No revisado","Pendiente",IF(AND(E33="Requiere atención",F33="Alta"),"Alta",IF(E33="Requiere atención","Media","Baja"))))))</f>
        <v/>
      </c>
      <c r="H33" s="18" t="n"/>
      <c r="I33" s="13" t="n"/>
      <c r="J33" s="17" t="n"/>
      <c r="K33" s="17" t="n"/>
      <c r="L33" s="27">
        <f>IF(OR(A33="",G33="",G33="Sin acción",G33="No aplica",G33="Pendiente"),"",IFERROR(VLOOKUP(G33,'Catálogos'!$G$2:$H$4,2,FALSE)+IFERROR(VLOOKUP(A33,Inspecciones!$A$3:$B$112,2,FALSE),0),""))</f>
        <v/>
      </c>
    </row>
    <row r="34" ht="42" customHeight="1">
      <c r="A34" s="17" t="n"/>
      <c r="B34" s="13" t="n"/>
      <c r="C34" s="6">
        <f>IF(B34="","",IFERROR(VLOOKUP(B34,'Catálogos'!$A$2:$D$21,2,FALSE),"REVISAR"))</f>
        <v/>
      </c>
      <c r="D34" s="21">
        <f>IF(B34="","",IFERROR(VLOOKUP(B34,'Catálogos'!$A$2:$D$21,3,FALSE),"REVISAR"))</f>
        <v/>
      </c>
      <c r="E34" s="17" t="n"/>
      <c r="F34" s="8">
        <f>IF(B34="","",IFERROR(VLOOKUP(B34,'Catálogos'!$A$2:$D$21,4,FALSE),"REVISAR"))</f>
        <v/>
      </c>
      <c r="G34" s="8">
        <f>IF(OR(A34="",E34=""),"",IF(E34="Conforme","Sin acción",IF(E34="No aplica","No aplica",IF(E34="No revisado","Pendiente",IF(AND(E34="Requiere atención",F34="Alta"),"Alta",IF(E34="Requiere atención","Media","Baja"))))))</f>
        <v/>
      </c>
      <c r="H34" s="18" t="n"/>
      <c r="I34" s="13" t="n"/>
      <c r="J34" s="17" t="n"/>
      <c r="K34" s="17" t="n"/>
      <c r="L34" s="28">
        <f>IF(OR(A34="",G34="",G34="Sin acción",G34="No aplica",G34="Pendiente"),"",IFERROR(VLOOKUP(G34,'Catálogos'!$G$2:$H$4,2,FALSE)+IFERROR(VLOOKUP(A34,Inspecciones!$A$3:$B$112,2,FALSE),0),""))</f>
        <v/>
      </c>
    </row>
    <row r="35" ht="42" customHeight="1">
      <c r="A35" s="17" t="n"/>
      <c r="B35" s="13" t="n"/>
      <c r="C35" s="3">
        <f>IF(B35="","",IFERROR(VLOOKUP(B35,'Catálogos'!$A$2:$D$21,2,FALSE),"REVISAR"))</f>
        <v/>
      </c>
      <c r="D35" s="19">
        <f>IF(B35="","",IFERROR(VLOOKUP(B35,'Catálogos'!$A$2:$D$21,3,FALSE),"REVISAR"))</f>
        <v/>
      </c>
      <c r="E35" s="17" t="n"/>
      <c r="F35" s="5">
        <f>IF(B35="","",IFERROR(VLOOKUP(B35,'Catálogos'!$A$2:$D$21,4,FALSE),"REVISAR"))</f>
        <v/>
      </c>
      <c r="G35" s="5">
        <f>IF(OR(A35="",E35=""),"",IF(E35="Conforme","Sin acción",IF(E35="No aplica","No aplica",IF(E35="No revisado","Pendiente",IF(AND(E35="Requiere atención",F35="Alta"),"Alta",IF(E35="Requiere atención","Media","Baja"))))))</f>
        <v/>
      </c>
      <c r="H35" s="18" t="n"/>
      <c r="I35" s="13" t="n"/>
      <c r="J35" s="17" t="n"/>
      <c r="K35" s="17" t="n"/>
      <c r="L35" s="27">
        <f>IF(OR(A35="",G35="",G35="Sin acción",G35="No aplica",G35="Pendiente"),"",IFERROR(VLOOKUP(G35,'Catálogos'!$G$2:$H$4,2,FALSE)+IFERROR(VLOOKUP(A35,Inspecciones!$A$3:$B$112,2,FALSE),0),""))</f>
        <v/>
      </c>
    </row>
    <row r="36" ht="42" customHeight="1">
      <c r="A36" s="17" t="n"/>
      <c r="B36" s="13" t="n"/>
      <c r="C36" s="6">
        <f>IF(B36="","",IFERROR(VLOOKUP(B36,'Catálogos'!$A$2:$D$21,2,FALSE),"REVISAR"))</f>
        <v/>
      </c>
      <c r="D36" s="21">
        <f>IF(B36="","",IFERROR(VLOOKUP(B36,'Catálogos'!$A$2:$D$21,3,FALSE),"REVISAR"))</f>
        <v/>
      </c>
      <c r="E36" s="17" t="n"/>
      <c r="F36" s="8">
        <f>IF(B36="","",IFERROR(VLOOKUP(B36,'Catálogos'!$A$2:$D$21,4,FALSE),"REVISAR"))</f>
        <v/>
      </c>
      <c r="G36" s="8">
        <f>IF(OR(A36="",E36=""),"",IF(E36="Conforme","Sin acción",IF(E36="No aplica","No aplica",IF(E36="No revisado","Pendiente",IF(AND(E36="Requiere atención",F36="Alta"),"Alta",IF(E36="Requiere atención","Media","Baja"))))))</f>
        <v/>
      </c>
      <c r="H36" s="18" t="n"/>
      <c r="I36" s="13" t="n"/>
      <c r="J36" s="17" t="n"/>
      <c r="K36" s="17" t="n"/>
      <c r="L36" s="28">
        <f>IF(OR(A36="",G36="",G36="Sin acción",G36="No aplica",G36="Pendiente"),"",IFERROR(VLOOKUP(G36,'Catálogos'!$G$2:$H$4,2,FALSE)+IFERROR(VLOOKUP(A36,Inspecciones!$A$3:$B$112,2,FALSE),0),""))</f>
        <v/>
      </c>
    </row>
    <row r="37" ht="42" customHeight="1">
      <c r="A37" s="17" t="n"/>
      <c r="B37" s="13" t="n"/>
      <c r="C37" s="3">
        <f>IF(B37="","",IFERROR(VLOOKUP(B37,'Catálogos'!$A$2:$D$21,2,FALSE),"REVISAR"))</f>
        <v/>
      </c>
      <c r="D37" s="19">
        <f>IF(B37="","",IFERROR(VLOOKUP(B37,'Catálogos'!$A$2:$D$21,3,FALSE),"REVISAR"))</f>
        <v/>
      </c>
      <c r="E37" s="17" t="n"/>
      <c r="F37" s="5">
        <f>IF(B37="","",IFERROR(VLOOKUP(B37,'Catálogos'!$A$2:$D$21,4,FALSE),"REVISAR"))</f>
        <v/>
      </c>
      <c r="G37" s="5">
        <f>IF(OR(A37="",E37=""),"",IF(E37="Conforme","Sin acción",IF(E37="No aplica","No aplica",IF(E37="No revisado","Pendiente",IF(AND(E37="Requiere atención",F37="Alta"),"Alta",IF(E37="Requiere atención","Media","Baja"))))))</f>
        <v/>
      </c>
      <c r="H37" s="18" t="n"/>
      <c r="I37" s="13" t="n"/>
      <c r="J37" s="17" t="n"/>
      <c r="K37" s="17" t="n"/>
      <c r="L37" s="27">
        <f>IF(OR(A37="",G37="",G37="Sin acción",G37="No aplica",G37="Pendiente"),"",IFERROR(VLOOKUP(G37,'Catálogos'!$G$2:$H$4,2,FALSE)+IFERROR(VLOOKUP(A37,Inspecciones!$A$3:$B$112,2,FALSE),0),""))</f>
        <v/>
      </c>
    </row>
    <row r="38" ht="42" customHeight="1">
      <c r="A38" s="17" t="n"/>
      <c r="B38" s="13" t="n"/>
      <c r="C38" s="6">
        <f>IF(B38="","",IFERROR(VLOOKUP(B38,'Catálogos'!$A$2:$D$21,2,FALSE),"REVISAR"))</f>
        <v/>
      </c>
      <c r="D38" s="21">
        <f>IF(B38="","",IFERROR(VLOOKUP(B38,'Catálogos'!$A$2:$D$21,3,FALSE),"REVISAR"))</f>
        <v/>
      </c>
      <c r="E38" s="17" t="n"/>
      <c r="F38" s="8">
        <f>IF(B38="","",IFERROR(VLOOKUP(B38,'Catálogos'!$A$2:$D$21,4,FALSE),"REVISAR"))</f>
        <v/>
      </c>
      <c r="G38" s="8">
        <f>IF(OR(A38="",E38=""),"",IF(E38="Conforme","Sin acción",IF(E38="No aplica","No aplica",IF(E38="No revisado","Pendiente",IF(AND(E38="Requiere atención",F38="Alta"),"Alta",IF(E38="Requiere atención","Media","Baja"))))))</f>
        <v/>
      </c>
      <c r="H38" s="18" t="n"/>
      <c r="I38" s="13" t="n"/>
      <c r="J38" s="17" t="n"/>
      <c r="K38" s="17" t="n"/>
      <c r="L38" s="28">
        <f>IF(OR(A38="",G38="",G38="Sin acción",G38="No aplica",G38="Pendiente"),"",IFERROR(VLOOKUP(G38,'Catálogos'!$G$2:$H$4,2,FALSE)+IFERROR(VLOOKUP(A38,Inspecciones!$A$3:$B$112,2,FALSE),0),""))</f>
        <v/>
      </c>
    </row>
    <row r="39" ht="42" customHeight="1">
      <c r="A39" s="17" t="n"/>
      <c r="B39" s="13" t="n"/>
      <c r="C39" s="3">
        <f>IF(B39="","",IFERROR(VLOOKUP(B39,'Catálogos'!$A$2:$D$21,2,FALSE),"REVISAR"))</f>
        <v/>
      </c>
      <c r="D39" s="19">
        <f>IF(B39="","",IFERROR(VLOOKUP(B39,'Catálogos'!$A$2:$D$21,3,FALSE),"REVISAR"))</f>
        <v/>
      </c>
      <c r="E39" s="17" t="n"/>
      <c r="F39" s="5">
        <f>IF(B39="","",IFERROR(VLOOKUP(B39,'Catálogos'!$A$2:$D$21,4,FALSE),"REVISAR"))</f>
        <v/>
      </c>
      <c r="G39" s="5">
        <f>IF(OR(A39="",E39=""),"",IF(E39="Conforme","Sin acción",IF(E39="No aplica","No aplica",IF(E39="No revisado","Pendiente",IF(AND(E39="Requiere atención",F39="Alta"),"Alta",IF(E39="Requiere atención","Media","Baja"))))))</f>
        <v/>
      </c>
      <c r="H39" s="18" t="n"/>
      <c r="I39" s="13" t="n"/>
      <c r="J39" s="17" t="n"/>
      <c r="K39" s="17" t="n"/>
      <c r="L39" s="27">
        <f>IF(OR(A39="",G39="",G39="Sin acción",G39="No aplica",G39="Pendiente"),"",IFERROR(VLOOKUP(G39,'Catálogos'!$G$2:$H$4,2,FALSE)+IFERROR(VLOOKUP(A39,Inspecciones!$A$3:$B$112,2,FALSE),0),""))</f>
        <v/>
      </c>
    </row>
    <row r="40" ht="42" customHeight="1">
      <c r="A40" s="17" t="n"/>
      <c r="B40" s="13" t="n"/>
      <c r="C40" s="6">
        <f>IF(B40="","",IFERROR(VLOOKUP(B40,'Catálogos'!$A$2:$D$21,2,FALSE),"REVISAR"))</f>
        <v/>
      </c>
      <c r="D40" s="21">
        <f>IF(B40="","",IFERROR(VLOOKUP(B40,'Catálogos'!$A$2:$D$21,3,FALSE),"REVISAR"))</f>
        <v/>
      </c>
      <c r="E40" s="17" t="n"/>
      <c r="F40" s="8">
        <f>IF(B40="","",IFERROR(VLOOKUP(B40,'Catálogos'!$A$2:$D$21,4,FALSE),"REVISAR"))</f>
        <v/>
      </c>
      <c r="G40" s="8">
        <f>IF(OR(A40="",E40=""),"",IF(E40="Conforme","Sin acción",IF(E40="No aplica","No aplica",IF(E40="No revisado","Pendiente",IF(AND(E40="Requiere atención",F40="Alta"),"Alta",IF(E40="Requiere atención","Media","Baja"))))))</f>
        <v/>
      </c>
      <c r="H40" s="18" t="n"/>
      <c r="I40" s="13" t="n"/>
      <c r="J40" s="17" t="n"/>
      <c r="K40" s="17" t="n"/>
      <c r="L40" s="28">
        <f>IF(OR(A40="",G40="",G40="Sin acción",G40="No aplica",G40="Pendiente"),"",IFERROR(VLOOKUP(G40,'Catálogos'!$G$2:$H$4,2,FALSE)+IFERROR(VLOOKUP(A40,Inspecciones!$A$3:$B$112,2,FALSE),0),""))</f>
        <v/>
      </c>
    </row>
    <row r="41" ht="42" customHeight="1">
      <c r="A41" s="17" t="n"/>
      <c r="B41" s="13" t="n"/>
      <c r="C41" s="3">
        <f>IF(B41="","",IFERROR(VLOOKUP(B41,'Catálogos'!$A$2:$D$21,2,FALSE),"REVISAR"))</f>
        <v/>
      </c>
      <c r="D41" s="19">
        <f>IF(B41="","",IFERROR(VLOOKUP(B41,'Catálogos'!$A$2:$D$21,3,FALSE),"REVISAR"))</f>
        <v/>
      </c>
      <c r="E41" s="17" t="n"/>
      <c r="F41" s="5">
        <f>IF(B41="","",IFERROR(VLOOKUP(B41,'Catálogos'!$A$2:$D$21,4,FALSE),"REVISAR"))</f>
        <v/>
      </c>
      <c r="G41" s="5">
        <f>IF(OR(A41="",E41=""),"",IF(E41="Conforme","Sin acción",IF(E41="No aplica","No aplica",IF(E41="No revisado","Pendiente",IF(AND(E41="Requiere atención",F41="Alta"),"Alta",IF(E41="Requiere atención","Media","Baja"))))))</f>
        <v/>
      </c>
      <c r="H41" s="18" t="n"/>
      <c r="I41" s="13" t="n"/>
      <c r="J41" s="17" t="n"/>
      <c r="K41" s="17" t="n"/>
      <c r="L41" s="27">
        <f>IF(OR(A41="",G41="",G41="Sin acción",G41="No aplica",G41="Pendiente"),"",IFERROR(VLOOKUP(G41,'Catálogos'!$G$2:$H$4,2,FALSE)+IFERROR(VLOOKUP(A41,Inspecciones!$A$3:$B$112,2,FALSE),0),""))</f>
        <v/>
      </c>
    </row>
    <row r="42" ht="42" customHeight="1">
      <c r="A42" s="17" t="n"/>
      <c r="B42" s="13" t="n"/>
      <c r="C42" s="6">
        <f>IF(B42="","",IFERROR(VLOOKUP(B42,'Catálogos'!$A$2:$D$21,2,FALSE),"REVISAR"))</f>
        <v/>
      </c>
      <c r="D42" s="21">
        <f>IF(B42="","",IFERROR(VLOOKUP(B42,'Catálogos'!$A$2:$D$21,3,FALSE),"REVISAR"))</f>
        <v/>
      </c>
      <c r="E42" s="17" t="n"/>
      <c r="F42" s="8">
        <f>IF(B42="","",IFERROR(VLOOKUP(B42,'Catálogos'!$A$2:$D$21,4,FALSE),"REVISAR"))</f>
        <v/>
      </c>
      <c r="G42" s="8">
        <f>IF(OR(A42="",E42=""),"",IF(E42="Conforme","Sin acción",IF(E42="No aplica","No aplica",IF(E42="No revisado","Pendiente",IF(AND(E42="Requiere atención",F42="Alta"),"Alta",IF(E42="Requiere atención","Media","Baja"))))))</f>
        <v/>
      </c>
      <c r="H42" s="18" t="n"/>
      <c r="I42" s="13" t="n"/>
      <c r="J42" s="17" t="n"/>
      <c r="K42" s="17" t="n"/>
      <c r="L42" s="28">
        <f>IF(OR(A42="",G42="",G42="Sin acción",G42="No aplica",G42="Pendiente"),"",IFERROR(VLOOKUP(G42,'Catálogos'!$G$2:$H$4,2,FALSE)+IFERROR(VLOOKUP(A42,Inspecciones!$A$3:$B$112,2,FALSE),0),""))</f>
        <v/>
      </c>
    </row>
    <row r="43" ht="42" customHeight="1">
      <c r="A43" s="17" t="n"/>
      <c r="B43" s="13" t="n"/>
      <c r="C43" s="3">
        <f>IF(B43="","",IFERROR(VLOOKUP(B43,'Catálogos'!$A$2:$D$21,2,FALSE),"REVISAR"))</f>
        <v/>
      </c>
      <c r="D43" s="19">
        <f>IF(B43="","",IFERROR(VLOOKUP(B43,'Catálogos'!$A$2:$D$21,3,FALSE),"REVISAR"))</f>
        <v/>
      </c>
      <c r="E43" s="17" t="n"/>
      <c r="F43" s="5">
        <f>IF(B43="","",IFERROR(VLOOKUP(B43,'Catálogos'!$A$2:$D$21,4,FALSE),"REVISAR"))</f>
        <v/>
      </c>
      <c r="G43" s="5">
        <f>IF(OR(A43="",E43=""),"",IF(E43="Conforme","Sin acción",IF(E43="No aplica","No aplica",IF(E43="No revisado","Pendiente",IF(AND(E43="Requiere atención",F43="Alta"),"Alta",IF(E43="Requiere atención","Media","Baja"))))))</f>
        <v/>
      </c>
      <c r="H43" s="18" t="n"/>
      <c r="I43" s="13" t="n"/>
      <c r="J43" s="17" t="n"/>
      <c r="K43" s="17" t="n"/>
      <c r="L43" s="27">
        <f>IF(OR(A43="",G43="",G43="Sin acción",G43="No aplica",G43="Pendiente"),"",IFERROR(VLOOKUP(G43,'Catálogos'!$G$2:$H$4,2,FALSE)+IFERROR(VLOOKUP(A43,Inspecciones!$A$3:$B$112,2,FALSE),0),""))</f>
        <v/>
      </c>
    </row>
    <row r="44" ht="42" customHeight="1">
      <c r="A44" s="17" t="n"/>
      <c r="B44" s="13" t="n"/>
      <c r="C44" s="6">
        <f>IF(B44="","",IFERROR(VLOOKUP(B44,'Catálogos'!$A$2:$D$21,2,FALSE),"REVISAR"))</f>
        <v/>
      </c>
      <c r="D44" s="21">
        <f>IF(B44="","",IFERROR(VLOOKUP(B44,'Catálogos'!$A$2:$D$21,3,FALSE),"REVISAR"))</f>
        <v/>
      </c>
      <c r="E44" s="17" t="n"/>
      <c r="F44" s="8">
        <f>IF(B44="","",IFERROR(VLOOKUP(B44,'Catálogos'!$A$2:$D$21,4,FALSE),"REVISAR"))</f>
        <v/>
      </c>
      <c r="G44" s="8">
        <f>IF(OR(A44="",E44=""),"",IF(E44="Conforme","Sin acción",IF(E44="No aplica","No aplica",IF(E44="No revisado","Pendiente",IF(AND(E44="Requiere atención",F44="Alta"),"Alta",IF(E44="Requiere atención","Media","Baja"))))))</f>
        <v/>
      </c>
      <c r="H44" s="18" t="n"/>
      <c r="I44" s="13" t="n"/>
      <c r="J44" s="17" t="n"/>
      <c r="K44" s="17" t="n"/>
      <c r="L44" s="28">
        <f>IF(OR(A44="",G44="",G44="Sin acción",G44="No aplica",G44="Pendiente"),"",IFERROR(VLOOKUP(G44,'Catálogos'!$G$2:$H$4,2,FALSE)+IFERROR(VLOOKUP(A44,Inspecciones!$A$3:$B$112,2,FALSE),0),""))</f>
        <v/>
      </c>
    </row>
    <row r="45" ht="42" customHeight="1">
      <c r="A45" s="17" t="n"/>
      <c r="B45" s="13" t="n"/>
      <c r="C45" s="3">
        <f>IF(B45="","",IFERROR(VLOOKUP(B45,'Catálogos'!$A$2:$D$21,2,FALSE),"REVISAR"))</f>
        <v/>
      </c>
      <c r="D45" s="19">
        <f>IF(B45="","",IFERROR(VLOOKUP(B45,'Catálogos'!$A$2:$D$21,3,FALSE),"REVISAR"))</f>
        <v/>
      </c>
      <c r="E45" s="17" t="n"/>
      <c r="F45" s="5">
        <f>IF(B45="","",IFERROR(VLOOKUP(B45,'Catálogos'!$A$2:$D$21,4,FALSE),"REVISAR"))</f>
        <v/>
      </c>
      <c r="G45" s="5">
        <f>IF(OR(A45="",E45=""),"",IF(E45="Conforme","Sin acción",IF(E45="No aplica","No aplica",IF(E45="No revisado","Pendiente",IF(AND(E45="Requiere atención",F45="Alta"),"Alta",IF(E45="Requiere atención","Media","Baja"))))))</f>
        <v/>
      </c>
      <c r="H45" s="18" t="n"/>
      <c r="I45" s="13" t="n"/>
      <c r="J45" s="17" t="n"/>
      <c r="K45" s="17" t="n"/>
      <c r="L45" s="27">
        <f>IF(OR(A45="",G45="",G45="Sin acción",G45="No aplica",G45="Pendiente"),"",IFERROR(VLOOKUP(G45,'Catálogos'!$G$2:$H$4,2,FALSE)+IFERROR(VLOOKUP(A45,Inspecciones!$A$3:$B$112,2,FALSE),0),""))</f>
        <v/>
      </c>
    </row>
    <row r="46" ht="42" customHeight="1">
      <c r="A46" s="17" t="n"/>
      <c r="B46" s="13" t="n"/>
      <c r="C46" s="6">
        <f>IF(B46="","",IFERROR(VLOOKUP(B46,'Catálogos'!$A$2:$D$21,2,FALSE),"REVISAR"))</f>
        <v/>
      </c>
      <c r="D46" s="21">
        <f>IF(B46="","",IFERROR(VLOOKUP(B46,'Catálogos'!$A$2:$D$21,3,FALSE),"REVISAR"))</f>
        <v/>
      </c>
      <c r="E46" s="17" t="n"/>
      <c r="F46" s="8">
        <f>IF(B46="","",IFERROR(VLOOKUP(B46,'Catálogos'!$A$2:$D$21,4,FALSE),"REVISAR"))</f>
        <v/>
      </c>
      <c r="G46" s="8">
        <f>IF(OR(A46="",E46=""),"",IF(E46="Conforme","Sin acción",IF(E46="No aplica","No aplica",IF(E46="No revisado","Pendiente",IF(AND(E46="Requiere atención",F46="Alta"),"Alta",IF(E46="Requiere atención","Media","Baja"))))))</f>
        <v/>
      </c>
      <c r="H46" s="18" t="n"/>
      <c r="I46" s="13" t="n"/>
      <c r="J46" s="17" t="n"/>
      <c r="K46" s="17" t="n"/>
      <c r="L46" s="28">
        <f>IF(OR(A46="",G46="",G46="Sin acción",G46="No aplica",G46="Pendiente"),"",IFERROR(VLOOKUP(G46,'Catálogos'!$G$2:$H$4,2,FALSE)+IFERROR(VLOOKUP(A46,Inspecciones!$A$3:$B$112,2,FALSE),0),""))</f>
        <v/>
      </c>
    </row>
    <row r="47" ht="42" customHeight="1">
      <c r="A47" s="17" t="n"/>
      <c r="B47" s="13" t="n"/>
      <c r="C47" s="3">
        <f>IF(B47="","",IFERROR(VLOOKUP(B47,'Catálogos'!$A$2:$D$21,2,FALSE),"REVISAR"))</f>
        <v/>
      </c>
      <c r="D47" s="19">
        <f>IF(B47="","",IFERROR(VLOOKUP(B47,'Catálogos'!$A$2:$D$21,3,FALSE),"REVISAR"))</f>
        <v/>
      </c>
      <c r="E47" s="17" t="n"/>
      <c r="F47" s="5">
        <f>IF(B47="","",IFERROR(VLOOKUP(B47,'Catálogos'!$A$2:$D$21,4,FALSE),"REVISAR"))</f>
        <v/>
      </c>
      <c r="G47" s="5">
        <f>IF(OR(A47="",E47=""),"",IF(E47="Conforme","Sin acción",IF(E47="No aplica","No aplica",IF(E47="No revisado","Pendiente",IF(AND(E47="Requiere atención",F47="Alta"),"Alta",IF(E47="Requiere atención","Media","Baja"))))))</f>
        <v/>
      </c>
      <c r="H47" s="18" t="n"/>
      <c r="I47" s="13" t="n"/>
      <c r="J47" s="17" t="n"/>
      <c r="K47" s="17" t="n"/>
      <c r="L47" s="27">
        <f>IF(OR(A47="",G47="",G47="Sin acción",G47="No aplica",G47="Pendiente"),"",IFERROR(VLOOKUP(G47,'Catálogos'!$G$2:$H$4,2,FALSE)+IFERROR(VLOOKUP(A47,Inspecciones!$A$3:$B$112,2,FALSE),0),""))</f>
        <v/>
      </c>
    </row>
    <row r="48" ht="42" customHeight="1">
      <c r="A48" s="17" t="n"/>
      <c r="B48" s="13" t="n"/>
      <c r="C48" s="6">
        <f>IF(B48="","",IFERROR(VLOOKUP(B48,'Catálogos'!$A$2:$D$21,2,FALSE),"REVISAR"))</f>
        <v/>
      </c>
      <c r="D48" s="21">
        <f>IF(B48="","",IFERROR(VLOOKUP(B48,'Catálogos'!$A$2:$D$21,3,FALSE),"REVISAR"))</f>
        <v/>
      </c>
      <c r="E48" s="17" t="n"/>
      <c r="F48" s="8">
        <f>IF(B48="","",IFERROR(VLOOKUP(B48,'Catálogos'!$A$2:$D$21,4,FALSE),"REVISAR"))</f>
        <v/>
      </c>
      <c r="G48" s="8">
        <f>IF(OR(A48="",E48=""),"",IF(E48="Conforme","Sin acción",IF(E48="No aplica","No aplica",IF(E48="No revisado","Pendiente",IF(AND(E48="Requiere atención",F48="Alta"),"Alta",IF(E48="Requiere atención","Media","Baja"))))))</f>
        <v/>
      </c>
      <c r="H48" s="18" t="n"/>
      <c r="I48" s="13" t="n"/>
      <c r="J48" s="17" t="n"/>
      <c r="K48" s="17" t="n"/>
      <c r="L48" s="28">
        <f>IF(OR(A48="",G48="",G48="Sin acción",G48="No aplica",G48="Pendiente"),"",IFERROR(VLOOKUP(G48,'Catálogos'!$G$2:$H$4,2,FALSE)+IFERROR(VLOOKUP(A48,Inspecciones!$A$3:$B$112,2,FALSE),0),""))</f>
        <v/>
      </c>
    </row>
    <row r="49" ht="42" customHeight="1">
      <c r="A49" s="17" t="n"/>
      <c r="B49" s="13" t="n"/>
      <c r="C49" s="3">
        <f>IF(B49="","",IFERROR(VLOOKUP(B49,'Catálogos'!$A$2:$D$21,2,FALSE),"REVISAR"))</f>
        <v/>
      </c>
      <c r="D49" s="19">
        <f>IF(B49="","",IFERROR(VLOOKUP(B49,'Catálogos'!$A$2:$D$21,3,FALSE),"REVISAR"))</f>
        <v/>
      </c>
      <c r="E49" s="17" t="n"/>
      <c r="F49" s="5">
        <f>IF(B49="","",IFERROR(VLOOKUP(B49,'Catálogos'!$A$2:$D$21,4,FALSE),"REVISAR"))</f>
        <v/>
      </c>
      <c r="G49" s="5">
        <f>IF(OR(A49="",E49=""),"",IF(E49="Conforme","Sin acción",IF(E49="No aplica","No aplica",IF(E49="No revisado","Pendiente",IF(AND(E49="Requiere atención",F49="Alta"),"Alta",IF(E49="Requiere atención","Media","Baja"))))))</f>
        <v/>
      </c>
      <c r="H49" s="18" t="n"/>
      <c r="I49" s="13" t="n"/>
      <c r="J49" s="17" t="n"/>
      <c r="K49" s="17" t="n"/>
      <c r="L49" s="27">
        <f>IF(OR(A49="",G49="",G49="Sin acción",G49="No aplica",G49="Pendiente"),"",IFERROR(VLOOKUP(G49,'Catálogos'!$G$2:$H$4,2,FALSE)+IFERROR(VLOOKUP(A49,Inspecciones!$A$3:$B$112,2,FALSE),0),""))</f>
        <v/>
      </c>
    </row>
    <row r="50" ht="42" customHeight="1">
      <c r="A50" s="17" t="n"/>
      <c r="B50" s="13" t="n"/>
      <c r="C50" s="6">
        <f>IF(B50="","",IFERROR(VLOOKUP(B50,'Catálogos'!$A$2:$D$21,2,FALSE),"REVISAR"))</f>
        <v/>
      </c>
      <c r="D50" s="21">
        <f>IF(B50="","",IFERROR(VLOOKUP(B50,'Catálogos'!$A$2:$D$21,3,FALSE),"REVISAR"))</f>
        <v/>
      </c>
      <c r="E50" s="17" t="n"/>
      <c r="F50" s="8">
        <f>IF(B50="","",IFERROR(VLOOKUP(B50,'Catálogos'!$A$2:$D$21,4,FALSE),"REVISAR"))</f>
        <v/>
      </c>
      <c r="G50" s="8">
        <f>IF(OR(A50="",E50=""),"",IF(E50="Conforme","Sin acción",IF(E50="No aplica","No aplica",IF(E50="No revisado","Pendiente",IF(AND(E50="Requiere atención",F50="Alta"),"Alta",IF(E50="Requiere atención","Media","Baja"))))))</f>
        <v/>
      </c>
      <c r="H50" s="18" t="n"/>
      <c r="I50" s="13" t="n"/>
      <c r="J50" s="17" t="n"/>
      <c r="K50" s="17" t="n"/>
      <c r="L50" s="28">
        <f>IF(OR(A50="",G50="",G50="Sin acción",G50="No aplica",G50="Pendiente"),"",IFERROR(VLOOKUP(G50,'Catálogos'!$G$2:$H$4,2,FALSE)+IFERROR(VLOOKUP(A50,Inspecciones!$A$3:$B$112,2,FALSE),0),""))</f>
        <v/>
      </c>
    </row>
    <row r="51" ht="42" customHeight="1">
      <c r="A51" s="17" t="n"/>
      <c r="B51" s="13" t="n"/>
      <c r="C51" s="3">
        <f>IF(B51="","",IFERROR(VLOOKUP(B51,'Catálogos'!$A$2:$D$21,2,FALSE),"REVISAR"))</f>
        <v/>
      </c>
      <c r="D51" s="19">
        <f>IF(B51="","",IFERROR(VLOOKUP(B51,'Catálogos'!$A$2:$D$21,3,FALSE),"REVISAR"))</f>
        <v/>
      </c>
      <c r="E51" s="17" t="n"/>
      <c r="F51" s="5">
        <f>IF(B51="","",IFERROR(VLOOKUP(B51,'Catálogos'!$A$2:$D$21,4,FALSE),"REVISAR"))</f>
        <v/>
      </c>
      <c r="G51" s="5">
        <f>IF(OR(A51="",E51=""),"",IF(E51="Conforme","Sin acción",IF(E51="No aplica","No aplica",IF(E51="No revisado","Pendiente",IF(AND(E51="Requiere atención",F51="Alta"),"Alta",IF(E51="Requiere atención","Media","Baja"))))))</f>
        <v/>
      </c>
      <c r="H51" s="18" t="n"/>
      <c r="I51" s="13" t="n"/>
      <c r="J51" s="17" t="n"/>
      <c r="K51" s="17" t="n"/>
      <c r="L51" s="27">
        <f>IF(OR(A51="",G51="",G51="Sin acción",G51="No aplica",G51="Pendiente"),"",IFERROR(VLOOKUP(G51,'Catálogos'!$G$2:$H$4,2,FALSE)+IFERROR(VLOOKUP(A51,Inspecciones!$A$3:$B$112,2,FALSE),0),""))</f>
        <v/>
      </c>
    </row>
    <row r="52" ht="42" customHeight="1">
      <c r="A52" s="17" t="n"/>
      <c r="B52" s="13" t="n"/>
      <c r="C52" s="6">
        <f>IF(B52="","",IFERROR(VLOOKUP(B52,'Catálogos'!$A$2:$D$21,2,FALSE),"REVISAR"))</f>
        <v/>
      </c>
      <c r="D52" s="21">
        <f>IF(B52="","",IFERROR(VLOOKUP(B52,'Catálogos'!$A$2:$D$21,3,FALSE),"REVISAR"))</f>
        <v/>
      </c>
      <c r="E52" s="17" t="n"/>
      <c r="F52" s="8">
        <f>IF(B52="","",IFERROR(VLOOKUP(B52,'Catálogos'!$A$2:$D$21,4,FALSE),"REVISAR"))</f>
        <v/>
      </c>
      <c r="G52" s="8">
        <f>IF(OR(A52="",E52=""),"",IF(E52="Conforme","Sin acción",IF(E52="No aplica","No aplica",IF(E52="No revisado","Pendiente",IF(AND(E52="Requiere atención",F52="Alta"),"Alta",IF(E52="Requiere atención","Media","Baja"))))))</f>
        <v/>
      </c>
      <c r="H52" s="18" t="n"/>
      <c r="I52" s="13" t="n"/>
      <c r="J52" s="17" t="n"/>
      <c r="K52" s="17" t="n"/>
      <c r="L52" s="28">
        <f>IF(OR(A52="",G52="",G52="Sin acción",G52="No aplica",G52="Pendiente"),"",IFERROR(VLOOKUP(G52,'Catálogos'!$G$2:$H$4,2,FALSE)+IFERROR(VLOOKUP(A52,Inspecciones!$A$3:$B$112,2,FALSE),0),""))</f>
        <v/>
      </c>
    </row>
    <row r="53" ht="42" customHeight="1">
      <c r="A53" s="17" t="n"/>
      <c r="B53" s="13" t="n"/>
      <c r="C53" s="3">
        <f>IF(B53="","",IFERROR(VLOOKUP(B53,'Catálogos'!$A$2:$D$21,2,FALSE),"REVISAR"))</f>
        <v/>
      </c>
      <c r="D53" s="19">
        <f>IF(B53="","",IFERROR(VLOOKUP(B53,'Catálogos'!$A$2:$D$21,3,FALSE),"REVISAR"))</f>
        <v/>
      </c>
      <c r="E53" s="17" t="n"/>
      <c r="F53" s="5">
        <f>IF(B53="","",IFERROR(VLOOKUP(B53,'Catálogos'!$A$2:$D$21,4,FALSE),"REVISAR"))</f>
        <v/>
      </c>
      <c r="G53" s="5">
        <f>IF(OR(A53="",E53=""),"",IF(E53="Conforme","Sin acción",IF(E53="No aplica","No aplica",IF(E53="No revisado","Pendiente",IF(AND(E53="Requiere atención",F53="Alta"),"Alta",IF(E53="Requiere atención","Media","Baja"))))))</f>
        <v/>
      </c>
      <c r="H53" s="18" t="n"/>
      <c r="I53" s="13" t="n"/>
      <c r="J53" s="17" t="n"/>
      <c r="K53" s="17" t="n"/>
      <c r="L53" s="27">
        <f>IF(OR(A53="",G53="",G53="Sin acción",G53="No aplica",G53="Pendiente"),"",IFERROR(VLOOKUP(G53,'Catálogos'!$G$2:$H$4,2,FALSE)+IFERROR(VLOOKUP(A53,Inspecciones!$A$3:$B$112,2,FALSE),0),""))</f>
        <v/>
      </c>
    </row>
    <row r="54" ht="42" customHeight="1">
      <c r="A54" s="17" t="n"/>
      <c r="B54" s="13" t="n"/>
      <c r="C54" s="6">
        <f>IF(B54="","",IFERROR(VLOOKUP(B54,'Catálogos'!$A$2:$D$21,2,FALSE),"REVISAR"))</f>
        <v/>
      </c>
      <c r="D54" s="21">
        <f>IF(B54="","",IFERROR(VLOOKUP(B54,'Catálogos'!$A$2:$D$21,3,FALSE),"REVISAR"))</f>
        <v/>
      </c>
      <c r="E54" s="17" t="n"/>
      <c r="F54" s="8">
        <f>IF(B54="","",IFERROR(VLOOKUP(B54,'Catálogos'!$A$2:$D$21,4,FALSE),"REVISAR"))</f>
        <v/>
      </c>
      <c r="G54" s="8">
        <f>IF(OR(A54="",E54=""),"",IF(E54="Conforme","Sin acción",IF(E54="No aplica","No aplica",IF(E54="No revisado","Pendiente",IF(AND(E54="Requiere atención",F54="Alta"),"Alta",IF(E54="Requiere atención","Media","Baja"))))))</f>
        <v/>
      </c>
      <c r="H54" s="18" t="n"/>
      <c r="I54" s="13" t="n"/>
      <c r="J54" s="17" t="n"/>
      <c r="K54" s="17" t="n"/>
      <c r="L54" s="28">
        <f>IF(OR(A54="",G54="",G54="Sin acción",G54="No aplica",G54="Pendiente"),"",IFERROR(VLOOKUP(G54,'Catálogos'!$G$2:$H$4,2,FALSE)+IFERROR(VLOOKUP(A54,Inspecciones!$A$3:$B$112,2,FALSE),0),""))</f>
        <v/>
      </c>
    </row>
    <row r="55" ht="42" customHeight="1">
      <c r="A55" s="17" t="n"/>
      <c r="B55" s="13" t="n"/>
      <c r="C55" s="3">
        <f>IF(B55="","",IFERROR(VLOOKUP(B55,'Catálogos'!$A$2:$D$21,2,FALSE),"REVISAR"))</f>
        <v/>
      </c>
      <c r="D55" s="19">
        <f>IF(B55="","",IFERROR(VLOOKUP(B55,'Catálogos'!$A$2:$D$21,3,FALSE),"REVISAR"))</f>
        <v/>
      </c>
      <c r="E55" s="17" t="n"/>
      <c r="F55" s="5">
        <f>IF(B55="","",IFERROR(VLOOKUP(B55,'Catálogos'!$A$2:$D$21,4,FALSE),"REVISAR"))</f>
        <v/>
      </c>
      <c r="G55" s="5">
        <f>IF(OR(A55="",E55=""),"",IF(E55="Conforme","Sin acción",IF(E55="No aplica","No aplica",IF(E55="No revisado","Pendiente",IF(AND(E55="Requiere atención",F55="Alta"),"Alta",IF(E55="Requiere atención","Media","Baja"))))))</f>
        <v/>
      </c>
      <c r="H55" s="18" t="n"/>
      <c r="I55" s="13" t="n"/>
      <c r="J55" s="17" t="n"/>
      <c r="K55" s="17" t="n"/>
      <c r="L55" s="27">
        <f>IF(OR(A55="",G55="",G55="Sin acción",G55="No aplica",G55="Pendiente"),"",IFERROR(VLOOKUP(G55,'Catálogos'!$G$2:$H$4,2,FALSE)+IFERROR(VLOOKUP(A55,Inspecciones!$A$3:$B$112,2,FALSE),0),""))</f>
        <v/>
      </c>
    </row>
    <row r="56" ht="42" customHeight="1">
      <c r="A56" s="17" t="n"/>
      <c r="B56" s="13" t="n"/>
      <c r="C56" s="6">
        <f>IF(B56="","",IFERROR(VLOOKUP(B56,'Catálogos'!$A$2:$D$21,2,FALSE),"REVISAR"))</f>
        <v/>
      </c>
      <c r="D56" s="21">
        <f>IF(B56="","",IFERROR(VLOOKUP(B56,'Catálogos'!$A$2:$D$21,3,FALSE),"REVISAR"))</f>
        <v/>
      </c>
      <c r="E56" s="17" t="n"/>
      <c r="F56" s="8">
        <f>IF(B56="","",IFERROR(VLOOKUP(B56,'Catálogos'!$A$2:$D$21,4,FALSE),"REVISAR"))</f>
        <v/>
      </c>
      <c r="G56" s="8">
        <f>IF(OR(A56="",E56=""),"",IF(E56="Conforme","Sin acción",IF(E56="No aplica","No aplica",IF(E56="No revisado","Pendiente",IF(AND(E56="Requiere atención",F56="Alta"),"Alta",IF(E56="Requiere atención","Media","Baja"))))))</f>
        <v/>
      </c>
      <c r="H56" s="18" t="n"/>
      <c r="I56" s="13" t="n"/>
      <c r="J56" s="17" t="n"/>
      <c r="K56" s="17" t="n"/>
      <c r="L56" s="28">
        <f>IF(OR(A56="",G56="",G56="Sin acción",G56="No aplica",G56="Pendiente"),"",IFERROR(VLOOKUP(G56,'Catálogos'!$G$2:$H$4,2,FALSE)+IFERROR(VLOOKUP(A56,Inspecciones!$A$3:$B$112,2,FALSE),0),""))</f>
        <v/>
      </c>
    </row>
    <row r="57" ht="42" customHeight="1">
      <c r="A57" s="17" t="n"/>
      <c r="B57" s="13" t="n"/>
      <c r="C57" s="3">
        <f>IF(B57="","",IFERROR(VLOOKUP(B57,'Catálogos'!$A$2:$D$21,2,FALSE),"REVISAR"))</f>
        <v/>
      </c>
      <c r="D57" s="19">
        <f>IF(B57="","",IFERROR(VLOOKUP(B57,'Catálogos'!$A$2:$D$21,3,FALSE),"REVISAR"))</f>
        <v/>
      </c>
      <c r="E57" s="17" t="n"/>
      <c r="F57" s="5">
        <f>IF(B57="","",IFERROR(VLOOKUP(B57,'Catálogos'!$A$2:$D$21,4,FALSE),"REVISAR"))</f>
        <v/>
      </c>
      <c r="G57" s="5">
        <f>IF(OR(A57="",E57=""),"",IF(E57="Conforme","Sin acción",IF(E57="No aplica","No aplica",IF(E57="No revisado","Pendiente",IF(AND(E57="Requiere atención",F57="Alta"),"Alta",IF(E57="Requiere atención","Media","Baja"))))))</f>
        <v/>
      </c>
      <c r="H57" s="18" t="n"/>
      <c r="I57" s="13" t="n"/>
      <c r="J57" s="17" t="n"/>
      <c r="K57" s="17" t="n"/>
      <c r="L57" s="27">
        <f>IF(OR(A57="",G57="",G57="Sin acción",G57="No aplica",G57="Pendiente"),"",IFERROR(VLOOKUP(G57,'Catálogos'!$G$2:$H$4,2,FALSE)+IFERROR(VLOOKUP(A57,Inspecciones!$A$3:$B$112,2,FALSE),0),""))</f>
        <v/>
      </c>
    </row>
    <row r="58" ht="42" customHeight="1">
      <c r="A58" s="17" t="n"/>
      <c r="B58" s="13" t="n"/>
      <c r="C58" s="6">
        <f>IF(B58="","",IFERROR(VLOOKUP(B58,'Catálogos'!$A$2:$D$21,2,FALSE),"REVISAR"))</f>
        <v/>
      </c>
      <c r="D58" s="21">
        <f>IF(B58="","",IFERROR(VLOOKUP(B58,'Catálogos'!$A$2:$D$21,3,FALSE),"REVISAR"))</f>
        <v/>
      </c>
      <c r="E58" s="17" t="n"/>
      <c r="F58" s="8">
        <f>IF(B58="","",IFERROR(VLOOKUP(B58,'Catálogos'!$A$2:$D$21,4,FALSE),"REVISAR"))</f>
        <v/>
      </c>
      <c r="G58" s="8">
        <f>IF(OR(A58="",E58=""),"",IF(E58="Conforme","Sin acción",IF(E58="No aplica","No aplica",IF(E58="No revisado","Pendiente",IF(AND(E58="Requiere atención",F58="Alta"),"Alta",IF(E58="Requiere atención","Media","Baja"))))))</f>
        <v/>
      </c>
      <c r="H58" s="18" t="n"/>
      <c r="I58" s="13" t="n"/>
      <c r="J58" s="17" t="n"/>
      <c r="K58" s="17" t="n"/>
      <c r="L58" s="28">
        <f>IF(OR(A58="",G58="",G58="Sin acción",G58="No aplica",G58="Pendiente"),"",IFERROR(VLOOKUP(G58,'Catálogos'!$G$2:$H$4,2,FALSE)+IFERROR(VLOOKUP(A58,Inspecciones!$A$3:$B$112,2,FALSE),0),""))</f>
        <v/>
      </c>
    </row>
    <row r="59" ht="42" customHeight="1">
      <c r="A59" s="17" t="n"/>
      <c r="B59" s="13" t="n"/>
      <c r="C59" s="3">
        <f>IF(B59="","",IFERROR(VLOOKUP(B59,'Catálogos'!$A$2:$D$21,2,FALSE),"REVISAR"))</f>
        <v/>
      </c>
      <c r="D59" s="19">
        <f>IF(B59="","",IFERROR(VLOOKUP(B59,'Catálogos'!$A$2:$D$21,3,FALSE),"REVISAR"))</f>
        <v/>
      </c>
      <c r="E59" s="17" t="n"/>
      <c r="F59" s="5">
        <f>IF(B59="","",IFERROR(VLOOKUP(B59,'Catálogos'!$A$2:$D$21,4,FALSE),"REVISAR"))</f>
        <v/>
      </c>
      <c r="G59" s="5">
        <f>IF(OR(A59="",E59=""),"",IF(E59="Conforme","Sin acción",IF(E59="No aplica","No aplica",IF(E59="No revisado","Pendiente",IF(AND(E59="Requiere atención",F59="Alta"),"Alta",IF(E59="Requiere atención","Media","Baja"))))))</f>
        <v/>
      </c>
      <c r="H59" s="18" t="n"/>
      <c r="I59" s="13" t="n"/>
      <c r="J59" s="17" t="n"/>
      <c r="K59" s="17" t="n"/>
      <c r="L59" s="27">
        <f>IF(OR(A59="",G59="",G59="Sin acción",G59="No aplica",G59="Pendiente"),"",IFERROR(VLOOKUP(G59,'Catálogos'!$G$2:$H$4,2,FALSE)+IFERROR(VLOOKUP(A59,Inspecciones!$A$3:$B$112,2,FALSE),0),""))</f>
        <v/>
      </c>
    </row>
    <row r="60" ht="42" customHeight="1">
      <c r="A60" s="17" t="n"/>
      <c r="B60" s="13" t="n"/>
      <c r="C60" s="6">
        <f>IF(B60="","",IFERROR(VLOOKUP(B60,'Catálogos'!$A$2:$D$21,2,FALSE),"REVISAR"))</f>
        <v/>
      </c>
      <c r="D60" s="21">
        <f>IF(B60="","",IFERROR(VLOOKUP(B60,'Catálogos'!$A$2:$D$21,3,FALSE),"REVISAR"))</f>
        <v/>
      </c>
      <c r="E60" s="17" t="n"/>
      <c r="F60" s="8">
        <f>IF(B60="","",IFERROR(VLOOKUP(B60,'Catálogos'!$A$2:$D$21,4,FALSE),"REVISAR"))</f>
        <v/>
      </c>
      <c r="G60" s="8">
        <f>IF(OR(A60="",E60=""),"",IF(E60="Conforme","Sin acción",IF(E60="No aplica","No aplica",IF(E60="No revisado","Pendiente",IF(AND(E60="Requiere atención",F60="Alta"),"Alta",IF(E60="Requiere atención","Media","Baja"))))))</f>
        <v/>
      </c>
      <c r="H60" s="18" t="n"/>
      <c r="I60" s="13" t="n"/>
      <c r="J60" s="17" t="n"/>
      <c r="K60" s="17" t="n"/>
      <c r="L60" s="28">
        <f>IF(OR(A60="",G60="",G60="Sin acción",G60="No aplica",G60="Pendiente"),"",IFERROR(VLOOKUP(G60,'Catálogos'!$G$2:$H$4,2,FALSE)+IFERROR(VLOOKUP(A60,Inspecciones!$A$3:$B$112,2,FALSE),0),""))</f>
        <v/>
      </c>
    </row>
    <row r="61" ht="42" customHeight="1">
      <c r="A61" s="17" t="n"/>
      <c r="B61" s="13" t="n"/>
      <c r="C61" s="3">
        <f>IF(B61="","",IFERROR(VLOOKUP(B61,'Catálogos'!$A$2:$D$21,2,FALSE),"REVISAR"))</f>
        <v/>
      </c>
      <c r="D61" s="19">
        <f>IF(B61="","",IFERROR(VLOOKUP(B61,'Catálogos'!$A$2:$D$21,3,FALSE),"REVISAR"))</f>
        <v/>
      </c>
      <c r="E61" s="17" t="n"/>
      <c r="F61" s="5">
        <f>IF(B61="","",IFERROR(VLOOKUP(B61,'Catálogos'!$A$2:$D$21,4,FALSE),"REVISAR"))</f>
        <v/>
      </c>
      <c r="G61" s="5">
        <f>IF(OR(A61="",E61=""),"",IF(E61="Conforme","Sin acción",IF(E61="No aplica","No aplica",IF(E61="No revisado","Pendiente",IF(AND(E61="Requiere atención",F61="Alta"),"Alta",IF(E61="Requiere atención","Media","Baja"))))))</f>
        <v/>
      </c>
      <c r="H61" s="18" t="n"/>
      <c r="I61" s="13" t="n"/>
      <c r="J61" s="17" t="n"/>
      <c r="K61" s="17" t="n"/>
      <c r="L61" s="27">
        <f>IF(OR(A61="",G61="",G61="Sin acción",G61="No aplica",G61="Pendiente"),"",IFERROR(VLOOKUP(G61,'Catálogos'!$G$2:$H$4,2,FALSE)+IFERROR(VLOOKUP(A61,Inspecciones!$A$3:$B$112,2,FALSE),0),""))</f>
        <v/>
      </c>
    </row>
    <row r="62" ht="42" customHeight="1">
      <c r="A62" s="17" t="n"/>
      <c r="B62" s="13" t="n"/>
      <c r="C62" s="6">
        <f>IF(B62="","",IFERROR(VLOOKUP(B62,'Catálogos'!$A$2:$D$21,2,FALSE),"REVISAR"))</f>
        <v/>
      </c>
      <c r="D62" s="21">
        <f>IF(B62="","",IFERROR(VLOOKUP(B62,'Catálogos'!$A$2:$D$21,3,FALSE),"REVISAR"))</f>
        <v/>
      </c>
      <c r="E62" s="17" t="n"/>
      <c r="F62" s="8">
        <f>IF(B62="","",IFERROR(VLOOKUP(B62,'Catálogos'!$A$2:$D$21,4,FALSE),"REVISAR"))</f>
        <v/>
      </c>
      <c r="G62" s="8">
        <f>IF(OR(A62="",E62=""),"",IF(E62="Conforme","Sin acción",IF(E62="No aplica","No aplica",IF(E62="No revisado","Pendiente",IF(AND(E62="Requiere atención",F62="Alta"),"Alta",IF(E62="Requiere atención","Media","Baja"))))))</f>
        <v/>
      </c>
      <c r="H62" s="18" t="n"/>
      <c r="I62" s="13" t="n"/>
      <c r="J62" s="17" t="n"/>
      <c r="K62" s="17" t="n"/>
      <c r="L62" s="28">
        <f>IF(OR(A62="",G62="",G62="Sin acción",G62="No aplica",G62="Pendiente"),"",IFERROR(VLOOKUP(G62,'Catálogos'!$G$2:$H$4,2,FALSE)+IFERROR(VLOOKUP(A62,Inspecciones!$A$3:$B$112,2,FALSE),0),""))</f>
        <v/>
      </c>
    </row>
    <row r="63" ht="42" customHeight="1">
      <c r="A63" s="17" t="n"/>
      <c r="B63" s="13" t="n"/>
      <c r="C63" s="3">
        <f>IF(B63="","",IFERROR(VLOOKUP(B63,'Catálogos'!$A$2:$D$21,2,FALSE),"REVISAR"))</f>
        <v/>
      </c>
      <c r="D63" s="19">
        <f>IF(B63="","",IFERROR(VLOOKUP(B63,'Catálogos'!$A$2:$D$21,3,FALSE),"REVISAR"))</f>
        <v/>
      </c>
      <c r="E63" s="17" t="n"/>
      <c r="F63" s="5">
        <f>IF(B63="","",IFERROR(VLOOKUP(B63,'Catálogos'!$A$2:$D$21,4,FALSE),"REVISAR"))</f>
        <v/>
      </c>
      <c r="G63" s="5">
        <f>IF(OR(A63="",E63=""),"",IF(E63="Conforme","Sin acción",IF(E63="No aplica","No aplica",IF(E63="No revisado","Pendiente",IF(AND(E63="Requiere atención",F63="Alta"),"Alta",IF(E63="Requiere atención","Media","Baja"))))))</f>
        <v/>
      </c>
      <c r="H63" s="18" t="n"/>
      <c r="I63" s="13" t="n"/>
      <c r="J63" s="17" t="n"/>
      <c r="K63" s="17" t="n"/>
      <c r="L63" s="27">
        <f>IF(OR(A63="",G63="",G63="Sin acción",G63="No aplica",G63="Pendiente"),"",IFERROR(VLOOKUP(G63,'Catálogos'!$G$2:$H$4,2,FALSE)+IFERROR(VLOOKUP(A63,Inspecciones!$A$3:$B$112,2,FALSE),0),""))</f>
        <v/>
      </c>
    </row>
    <row r="64" ht="42" customHeight="1">
      <c r="A64" s="17" t="n"/>
      <c r="B64" s="13" t="n"/>
      <c r="C64" s="6">
        <f>IF(B64="","",IFERROR(VLOOKUP(B64,'Catálogos'!$A$2:$D$21,2,FALSE),"REVISAR"))</f>
        <v/>
      </c>
      <c r="D64" s="21">
        <f>IF(B64="","",IFERROR(VLOOKUP(B64,'Catálogos'!$A$2:$D$21,3,FALSE),"REVISAR"))</f>
        <v/>
      </c>
      <c r="E64" s="17" t="n"/>
      <c r="F64" s="8">
        <f>IF(B64="","",IFERROR(VLOOKUP(B64,'Catálogos'!$A$2:$D$21,4,FALSE),"REVISAR"))</f>
        <v/>
      </c>
      <c r="G64" s="8">
        <f>IF(OR(A64="",E64=""),"",IF(E64="Conforme","Sin acción",IF(E64="No aplica","No aplica",IF(E64="No revisado","Pendiente",IF(AND(E64="Requiere atención",F64="Alta"),"Alta",IF(E64="Requiere atención","Media","Baja"))))))</f>
        <v/>
      </c>
      <c r="H64" s="18" t="n"/>
      <c r="I64" s="13" t="n"/>
      <c r="J64" s="17" t="n"/>
      <c r="K64" s="17" t="n"/>
      <c r="L64" s="28">
        <f>IF(OR(A64="",G64="",G64="Sin acción",G64="No aplica",G64="Pendiente"),"",IFERROR(VLOOKUP(G64,'Catálogos'!$G$2:$H$4,2,FALSE)+IFERROR(VLOOKUP(A64,Inspecciones!$A$3:$B$112,2,FALSE),0),""))</f>
        <v/>
      </c>
    </row>
    <row r="65" ht="42" customHeight="1">
      <c r="A65" s="17" t="n"/>
      <c r="B65" s="13" t="n"/>
      <c r="C65" s="3">
        <f>IF(B65="","",IFERROR(VLOOKUP(B65,'Catálogos'!$A$2:$D$21,2,FALSE),"REVISAR"))</f>
        <v/>
      </c>
      <c r="D65" s="19">
        <f>IF(B65="","",IFERROR(VLOOKUP(B65,'Catálogos'!$A$2:$D$21,3,FALSE),"REVISAR"))</f>
        <v/>
      </c>
      <c r="E65" s="17" t="n"/>
      <c r="F65" s="5">
        <f>IF(B65="","",IFERROR(VLOOKUP(B65,'Catálogos'!$A$2:$D$21,4,FALSE),"REVISAR"))</f>
        <v/>
      </c>
      <c r="G65" s="5">
        <f>IF(OR(A65="",E65=""),"",IF(E65="Conforme","Sin acción",IF(E65="No aplica","No aplica",IF(E65="No revisado","Pendiente",IF(AND(E65="Requiere atención",F65="Alta"),"Alta",IF(E65="Requiere atención","Media","Baja"))))))</f>
        <v/>
      </c>
      <c r="H65" s="18" t="n"/>
      <c r="I65" s="13" t="n"/>
      <c r="J65" s="17" t="n"/>
      <c r="K65" s="17" t="n"/>
      <c r="L65" s="27">
        <f>IF(OR(A65="",G65="",G65="Sin acción",G65="No aplica",G65="Pendiente"),"",IFERROR(VLOOKUP(G65,'Catálogos'!$G$2:$H$4,2,FALSE)+IFERROR(VLOOKUP(A65,Inspecciones!$A$3:$B$112,2,FALSE),0),""))</f>
        <v/>
      </c>
    </row>
    <row r="66" ht="42" customHeight="1">
      <c r="A66" s="17" t="n"/>
      <c r="B66" s="13" t="n"/>
      <c r="C66" s="6">
        <f>IF(B66="","",IFERROR(VLOOKUP(B66,'Catálogos'!$A$2:$D$21,2,FALSE),"REVISAR"))</f>
        <v/>
      </c>
      <c r="D66" s="21">
        <f>IF(B66="","",IFERROR(VLOOKUP(B66,'Catálogos'!$A$2:$D$21,3,FALSE),"REVISAR"))</f>
        <v/>
      </c>
      <c r="E66" s="17" t="n"/>
      <c r="F66" s="8">
        <f>IF(B66="","",IFERROR(VLOOKUP(B66,'Catálogos'!$A$2:$D$21,4,FALSE),"REVISAR"))</f>
        <v/>
      </c>
      <c r="G66" s="8">
        <f>IF(OR(A66="",E66=""),"",IF(E66="Conforme","Sin acción",IF(E66="No aplica","No aplica",IF(E66="No revisado","Pendiente",IF(AND(E66="Requiere atención",F66="Alta"),"Alta",IF(E66="Requiere atención","Media","Baja"))))))</f>
        <v/>
      </c>
      <c r="H66" s="18" t="n"/>
      <c r="I66" s="13" t="n"/>
      <c r="J66" s="17" t="n"/>
      <c r="K66" s="17" t="n"/>
      <c r="L66" s="28">
        <f>IF(OR(A66="",G66="",G66="Sin acción",G66="No aplica",G66="Pendiente"),"",IFERROR(VLOOKUP(G66,'Catálogos'!$G$2:$H$4,2,FALSE)+IFERROR(VLOOKUP(A66,Inspecciones!$A$3:$B$112,2,FALSE),0),""))</f>
        <v/>
      </c>
    </row>
    <row r="67" ht="42" customHeight="1">
      <c r="A67" s="17" t="n"/>
      <c r="B67" s="13" t="n"/>
      <c r="C67" s="3">
        <f>IF(B67="","",IFERROR(VLOOKUP(B67,'Catálogos'!$A$2:$D$21,2,FALSE),"REVISAR"))</f>
        <v/>
      </c>
      <c r="D67" s="19">
        <f>IF(B67="","",IFERROR(VLOOKUP(B67,'Catálogos'!$A$2:$D$21,3,FALSE),"REVISAR"))</f>
        <v/>
      </c>
      <c r="E67" s="17" t="n"/>
      <c r="F67" s="5">
        <f>IF(B67="","",IFERROR(VLOOKUP(B67,'Catálogos'!$A$2:$D$21,4,FALSE),"REVISAR"))</f>
        <v/>
      </c>
      <c r="G67" s="5">
        <f>IF(OR(A67="",E67=""),"",IF(E67="Conforme","Sin acción",IF(E67="No aplica","No aplica",IF(E67="No revisado","Pendiente",IF(AND(E67="Requiere atención",F67="Alta"),"Alta",IF(E67="Requiere atención","Media","Baja"))))))</f>
        <v/>
      </c>
      <c r="H67" s="18" t="n"/>
      <c r="I67" s="13" t="n"/>
      <c r="J67" s="17" t="n"/>
      <c r="K67" s="17" t="n"/>
      <c r="L67" s="27">
        <f>IF(OR(A67="",G67="",G67="Sin acción",G67="No aplica",G67="Pendiente"),"",IFERROR(VLOOKUP(G67,'Catálogos'!$G$2:$H$4,2,FALSE)+IFERROR(VLOOKUP(A67,Inspecciones!$A$3:$B$112,2,FALSE),0),""))</f>
        <v/>
      </c>
    </row>
    <row r="68" ht="42" customHeight="1">
      <c r="A68" s="17" t="n"/>
      <c r="B68" s="13" t="n"/>
      <c r="C68" s="6">
        <f>IF(B68="","",IFERROR(VLOOKUP(B68,'Catálogos'!$A$2:$D$21,2,FALSE),"REVISAR"))</f>
        <v/>
      </c>
      <c r="D68" s="21">
        <f>IF(B68="","",IFERROR(VLOOKUP(B68,'Catálogos'!$A$2:$D$21,3,FALSE),"REVISAR"))</f>
        <v/>
      </c>
      <c r="E68" s="17" t="n"/>
      <c r="F68" s="8">
        <f>IF(B68="","",IFERROR(VLOOKUP(B68,'Catálogos'!$A$2:$D$21,4,FALSE),"REVISAR"))</f>
        <v/>
      </c>
      <c r="G68" s="8">
        <f>IF(OR(A68="",E68=""),"",IF(E68="Conforme","Sin acción",IF(E68="No aplica","No aplica",IF(E68="No revisado","Pendiente",IF(AND(E68="Requiere atención",F68="Alta"),"Alta",IF(E68="Requiere atención","Media","Baja"))))))</f>
        <v/>
      </c>
      <c r="H68" s="18" t="n"/>
      <c r="I68" s="13" t="n"/>
      <c r="J68" s="17" t="n"/>
      <c r="K68" s="17" t="n"/>
      <c r="L68" s="28">
        <f>IF(OR(A68="",G68="",G68="Sin acción",G68="No aplica",G68="Pendiente"),"",IFERROR(VLOOKUP(G68,'Catálogos'!$G$2:$H$4,2,FALSE)+IFERROR(VLOOKUP(A68,Inspecciones!$A$3:$B$112,2,FALSE),0),""))</f>
        <v/>
      </c>
    </row>
    <row r="69" ht="42" customHeight="1">
      <c r="A69" s="17" t="n"/>
      <c r="B69" s="13" t="n"/>
      <c r="C69" s="3">
        <f>IF(B69="","",IFERROR(VLOOKUP(B69,'Catálogos'!$A$2:$D$21,2,FALSE),"REVISAR"))</f>
        <v/>
      </c>
      <c r="D69" s="19">
        <f>IF(B69="","",IFERROR(VLOOKUP(B69,'Catálogos'!$A$2:$D$21,3,FALSE),"REVISAR"))</f>
        <v/>
      </c>
      <c r="E69" s="17" t="n"/>
      <c r="F69" s="5">
        <f>IF(B69="","",IFERROR(VLOOKUP(B69,'Catálogos'!$A$2:$D$21,4,FALSE),"REVISAR"))</f>
        <v/>
      </c>
      <c r="G69" s="5">
        <f>IF(OR(A69="",E69=""),"",IF(E69="Conforme","Sin acción",IF(E69="No aplica","No aplica",IF(E69="No revisado","Pendiente",IF(AND(E69="Requiere atención",F69="Alta"),"Alta",IF(E69="Requiere atención","Media","Baja"))))))</f>
        <v/>
      </c>
      <c r="H69" s="18" t="n"/>
      <c r="I69" s="13" t="n"/>
      <c r="J69" s="17" t="n"/>
      <c r="K69" s="17" t="n"/>
      <c r="L69" s="27">
        <f>IF(OR(A69="",G69="",G69="Sin acción",G69="No aplica",G69="Pendiente"),"",IFERROR(VLOOKUP(G69,'Catálogos'!$G$2:$H$4,2,FALSE)+IFERROR(VLOOKUP(A69,Inspecciones!$A$3:$B$112,2,FALSE),0),""))</f>
        <v/>
      </c>
    </row>
    <row r="70" ht="42" customHeight="1">
      <c r="A70" s="17" t="n"/>
      <c r="B70" s="13" t="n"/>
      <c r="C70" s="6">
        <f>IF(B70="","",IFERROR(VLOOKUP(B70,'Catálogos'!$A$2:$D$21,2,FALSE),"REVISAR"))</f>
        <v/>
      </c>
      <c r="D70" s="21">
        <f>IF(B70="","",IFERROR(VLOOKUP(B70,'Catálogos'!$A$2:$D$21,3,FALSE),"REVISAR"))</f>
        <v/>
      </c>
      <c r="E70" s="17" t="n"/>
      <c r="F70" s="8">
        <f>IF(B70="","",IFERROR(VLOOKUP(B70,'Catálogos'!$A$2:$D$21,4,FALSE),"REVISAR"))</f>
        <v/>
      </c>
      <c r="G70" s="8">
        <f>IF(OR(A70="",E70=""),"",IF(E70="Conforme","Sin acción",IF(E70="No aplica","No aplica",IF(E70="No revisado","Pendiente",IF(AND(E70="Requiere atención",F70="Alta"),"Alta",IF(E70="Requiere atención","Media","Baja"))))))</f>
        <v/>
      </c>
      <c r="H70" s="18" t="n"/>
      <c r="I70" s="13" t="n"/>
      <c r="J70" s="17" t="n"/>
      <c r="K70" s="17" t="n"/>
      <c r="L70" s="28">
        <f>IF(OR(A70="",G70="",G70="Sin acción",G70="No aplica",G70="Pendiente"),"",IFERROR(VLOOKUP(G70,'Catálogos'!$G$2:$H$4,2,FALSE)+IFERROR(VLOOKUP(A70,Inspecciones!$A$3:$B$112,2,FALSE),0),""))</f>
        <v/>
      </c>
    </row>
    <row r="71" ht="42" customHeight="1">
      <c r="A71" s="17" t="n"/>
      <c r="B71" s="13" t="n"/>
      <c r="C71" s="3">
        <f>IF(B71="","",IFERROR(VLOOKUP(B71,'Catálogos'!$A$2:$D$21,2,FALSE),"REVISAR"))</f>
        <v/>
      </c>
      <c r="D71" s="19">
        <f>IF(B71="","",IFERROR(VLOOKUP(B71,'Catálogos'!$A$2:$D$21,3,FALSE),"REVISAR"))</f>
        <v/>
      </c>
      <c r="E71" s="17" t="n"/>
      <c r="F71" s="5">
        <f>IF(B71="","",IFERROR(VLOOKUP(B71,'Catálogos'!$A$2:$D$21,4,FALSE),"REVISAR"))</f>
        <v/>
      </c>
      <c r="G71" s="5">
        <f>IF(OR(A71="",E71=""),"",IF(E71="Conforme","Sin acción",IF(E71="No aplica","No aplica",IF(E71="No revisado","Pendiente",IF(AND(E71="Requiere atención",F71="Alta"),"Alta",IF(E71="Requiere atención","Media","Baja"))))))</f>
        <v/>
      </c>
      <c r="H71" s="18" t="n"/>
      <c r="I71" s="13" t="n"/>
      <c r="J71" s="17" t="n"/>
      <c r="K71" s="17" t="n"/>
      <c r="L71" s="27">
        <f>IF(OR(A71="",G71="",G71="Sin acción",G71="No aplica",G71="Pendiente"),"",IFERROR(VLOOKUP(G71,'Catálogos'!$G$2:$H$4,2,FALSE)+IFERROR(VLOOKUP(A71,Inspecciones!$A$3:$B$112,2,FALSE),0),""))</f>
        <v/>
      </c>
    </row>
    <row r="72" ht="42" customHeight="1">
      <c r="A72" s="17" t="n"/>
      <c r="B72" s="13" t="n"/>
      <c r="C72" s="6">
        <f>IF(B72="","",IFERROR(VLOOKUP(B72,'Catálogos'!$A$2:$D$21,2,FALSE),"REVISAR"))</f>
        <v/>
      </c>
      <c r="D72" s="21">
        <f>IF(B72="","",IFERROR(VLOOKUP(B72,'Catálogos'!$A$2:$D$21,3,FALSE),"REVISAR"))</f>
        <v/>
      </c>
      <c r="E72" s="17" t="n"/>
      <c r="F72" s="8">
        <f>IF(B72="","",IFERROR(VLOOKUP(B72,'Catálogos'!$A$2:$D$21,4,FALSE),"REVISAR"))</f>
        <v/>
      </c>
      <c r="G72" s="8">
        <f>IF(OR(A72="",E72=""),"",IF(E72="Conforme","Sin acción",IF(E72="No aplica","No aplica",IF(E72="No revisado","Pendiente",IF(AND(E72="Requiere atención",F72="Alta"),"Alta",IF(E72="Requiere atención","Media","Baja"))))))</f>
        <v/>
      </c>
      <c r="H72" s="18" t="n"/>
      <c r="I72" s="13" t="n"/>
      <c r="J72" s="17" t="n"/>
      <c r="K72" s="17" t="n"/>
      <c r="L72" s="28">
        <f>IF(OR(A72="",G72="",G72="Sin acción",G72="No aplica",G72="Pendiente"),"",IFERROR(VLOOKUP(G72,'Catálogos'!$G$2:$H$4,2,FALSE)+IFERROR(VLOOKUP(A72,Inspecciones!$A$3:$B$112,2,FALSE),0),""))</f>
        <v/>
      </c>
    </row>
    <row r="73" ht="42" customHeight="1">
      <c r="A73" s="17" t="n"/>
      <c r="B73" s="13" t="n"/>
      <c r="C73" s="3">
        <f>IF(B73="","",IFERROR(VLOOKUP(B73,'Catálogos'!$A$2:$D$21,2,FALSE),"REVISAR"))</f>
        <v/>
      </c>
      <c r="D73" s="19">
        <f>IF(B73="","",IFERROR(VLOOKUP(B73,'Catálogos'!$A$2:$D$21,3,FALSE),"REVISAR"))</f>
        <v/>
      </c>
      <c r="E73" s="17" t="n"/>
      <c r="F73" s="5">
        <f>IF(B73="","",IFERROR(VLOOKUP(B73,'Catálogos'!$A$2:$D$21,4,FALSE),"REVISAR"))</f>
        <v/>
      </c>
      <c r="G73" s="5">
        <f>IF(OR(A73="",E73=""),"",IF(E73="Conforme","Sin acción",IF(E73="No aplica","No aplica",IF(E73="No revisado","Pendiente",IF(AND(E73="Requiere atención",F73="Alta"),"Alta",IF(E73="Requiere atención","Media","Baja"))))))</f>
        <v/>
      </c>
      <c r="H73" s="18" t="n"/>
      <c r="I73" s="13" t="n"/>
      <c r="J73" s="17" t="n"/>
      <c r="K73" s="17" t="n"/>
      <c r="L73" s="27">
        <f>IF(OR(A73="",G73="",G73="Sin acción",G73="No aplica",G73="Pendiente"),"",IFERROR(VLOOKUP(G73,'Catálogos'!$G$2:$H$4,2,FALSE)+IFERROR(VLOOKUP(A73,Inspecciones!$A$3:$B$112,2,FALSE),0),""))</f>
        <v/>
      </c>
    </row>
    <row r="74" ht="42" customHeight="1">
      <c r="A74" s="17" t="n"/>
      <c r="B74" s="13" t="n"/>
      <c r="C74" s="6">
        <f>IF(B74="","",IFERROR(VLOOKUP(B74,'Catálogos'!$A$2:$D$21,2,FALSE),"REVISAR"))</f>
        <v/>
      </c>
      <c r="D74" s="21">
        <f>IF(B74="","",IFERROR(VLOOKUP(B74,'Catálogos'!$A$2:$D$21,3,FALSE),"REVISAR"))</f>
        <v/>
      </c>
      <c r="E74" s="17" t="n"/>
      <c r="F74" s="8">
        <f>IF(B74="","",IFERROR(VLOOKUP(B74,'Catálogos'!$A$2:$D$21,4,FALSE),"REVISAR"))</f>
        <v/>
      </c>
      <c r="G74" s="8">
        <f>IF(OR(A74="",E74=""),"",IF(E74="Conforme","Sin acción",IF(E74="No aplica","No aplica",IF(E74="No revisado","Pendiente",IF(AND(E74="Requiere atención",F74="Alta"),"Alta",IF(E74="Requiere atención","Media","Baja"))))))</f>
        <v/>
      </c>
      <c r="H74" s="18" t="n"/>
      <c r="I74" s="13" t="n"/>
      <c r="J74" s="17" t="n"/>
      <c r="K74" s="17" t="n"/>
      <c r="L74" s="28">
        <f>IF(OR(A74="",G74="",G74="Sin acción",G74="No aplica",G74="Pendiente"),"",IFERROR(VLOOKUP(G74,'Catálogos'!$G$2:$H$4,2,FALSE)+IFERROR(VLOOKUP(A74,Inspecciones!$A$3:$B$112,2,FALSE),0),""))</f>
        <v/>
      </c>
    </row>
    <row r="75" ht="42" customHeight="1">
      <c r="A75" s="17" t="n"/>
      <c r="B75" s="13" t="n"/>
      <c r="C75" s="3">
        <f>IF(B75="","",IFERROR(VLOOKUP(B75,'Catálogos'!$A$2:$D$21,2,FALSE),"REVISAR"))</f>
        <v/>
      </c>
      <c r="D75" s="19">
        <f>IF(B75="","",IFERROR(VLOOKUP(B75,'Catálogos'!$A$2:$D$21,3,FALSE),"REVISAR"))</f>
        <v/>
      </c>
      <c r="E75" s="17" t="n"/>
      <c r="F75" s="5">
        <f>IF(B75="","",IFERROR(VLOOKUP(B75,'Catálogos'!$A$2:$D$21,4,FALSE),"REVISAR"))</f>
        <v/>
      </c>
      <c r="G75" s="5">
        <f>IF(OR(A75="",E75=""),"",IF(E75="Conforme","Sin acción",IF(E75="No aplica","No aplica",IF(E75="No revisado","Pendiente",IF(AND(E75="Requiere atención",F75="Alta"),"Alta",IF(E75="Requiere atención","Media","Baja"))))))</f>
        <v/>
      </c>
      <c r="H75" s="18" t="n"/>
      <c r="I75" s="13" t="n"/>
      <c r="J75" s="17" t="n"/>
      <c r="K75" s="17" t="n"/>
      <c r="L75" s="27">
        <f>IF(OR(A75="",G75="",G75="Sin acción",G75="No aplica",G75="Pendiente"),"",IFERROR(VLOOKUP(G75,'Catálogos'!$G$2:$H$4,2,FALSE)+IFERROR(VLOOKUP(A75,Inspecciones!$A$3:$B$112,2,FALSE),0),""))</f>
        <v/>
      </c>
    </row>
    <row r="76" ht="42" customHeight="1">
      <c r="A76" s="17" t="n"/>
      <c r="B76" s="13" t="n"/>
      <c r="C76" s="6">
        <f>IF(B76="","",IFERROR(VLOOKUP(B76,'Catálogos'!$A$2:$D$21,2,FALSE),"REVISAR"))</f>
        <v/>
      </c>
      <c r="D76" s="21">
        <f>IF(B76="","",IFERROR(VLOOKUP(B76,'Catálogos'!$A$2:$D$21,3,FALSE),"REVISAR"))</f>
        <v/>
      </c>
      <c r="E76" s="17" t="n"/>
      <c r="F76" s="8">
        <f>IF(B76="","",IFERROR(VLOOKUP(B76,'Catálogos'!$A$2:$D$21,4,FALSE),"REVISAR"))</f>
        <v/>
      </c>
      <c r="G76" s="8">
        <f>IF(OR(A76="",E76=""),"",IF(E76="Conforme","Sin acción",IF(E76="No aplica","No aplica",IF(E76="No revisado","Pendiente",IF(AND(E76="Requiere atención",F76="Alta"),"Alta",IF(E76="Requiere atención","Media","Baja"))))))</f>
        <v/>
      </c>
      <c r="H76" s="18" t="n"/>
      <c r="I76" s="13" t="n"/>
      <c r="J76" s="17" t="n"/>
      <c r="K76" s="17" t="n"/>
      <c r="L76" s="28">
        <f>IF(OR(A76="",G76="",G76="Sin acción",G76="No aplica",G76="Pendiente"),"",IFERROR(VLOOKUP(G76,'Catálogos'!$G$2:$H$4,2,FALSE)+IFERROR(VLOOKUP(A76,Inspecciones!$A$3:$B$112,2,FALSE),0),""))</f>
        <v/>
      </c>
    </row>
    <row r="77" ht="42" customHeight="1">
      <c r="A77" s="17" t="n"/>
      <c r="B77" s="13" t="n"/>
      <c r="C77" s="3">
        <f>IF(B77="","",IFERROR(VLOOKUP(B77,'Catálogos'!$A$2:$D$21,2,FALSE),"REVISAR"))</f>
        <v/>
      </c>
      <c r="D77" s="19">
        <f>IF(B77="","",IFERROR(VLOOKUP(B77,'Catálogos'!$A$2:$D$21,3,FALSE),"REVISAR"))</f>
        <v/>
      </c>
      <c r="E77" s="17" t="n"/>
      <c r="F77" s="5">
        <f>IF(B77="","",IFERROR(VLOOKUP(B77,'Catálogos'!$A$2:$D$21,4,FALSE),"REVISAR"))</f>
        <v/>
      </c>
      <c r="G77" s="5">
        <f>IF(OR(A77="",E77=""),"",IF(E77="Conforme","Sin acción",IF(E77="No aplica","No aplica",IF(E77="No revisado","Pendiente",IF(AND(E77="Requiere atención",F77="Alta"),"Alta",IF(E77="Requiere atención","Media","Baja"))))))</f>
        <v/>
      </c>
      <c r="H77" s="18" t="n"/>
      <c r="I77" s="13" t="n"/>
      <c r="J77" s="17" t="n"/>
      <c r="K77" s="17" t="n"/>
      <c r="L77" s="27">
        <f>IF(OR(A77="",G77="",G77="Sin acción",G77="No aplica",G77="Pendiente"),"",IFERROR(VLOOKUP(G77,'Catálogos'!$G$2:$H$4,2,FALSE)+IFERROR(VLOOKUP(A77,Inspecciones!$A$3:$B$112,2,FALSE),0),""))</f>
        <v/>
      </c>
    </row>
    <row r="78" ht="42" customHeight="1">
      <c r="A78" s="17" t="n"/>
      <c r="B78" s="13" t="n"/>
      <c r="C78" s="6">
        <f>IF(B78="","",IFERROR(VLOOKUP(B78,'Catálogos'!$A$2:$D$21,2,FALSE),"REVISAR"))</f>
        <v/>
      </c>
      <c r="D78" s="21">
        <f>IF(B78="","",IFERROR(VLOOKUP(B78,'Catálogos'!$A$2:$D$21,3,FALSE),"REVISAR"))</f>
        <v/>
      </c>
      <c r="E78" s="17" t="n"/>
      <c r="F78" s="8">
        <f>IF(B78="","",IFERROR(VLOOKUP(B78,'Catálogos'!$A$2:$D$21,4,FALSE),"REVISAR"))</f>
        <v/>
      </c>
      <c r="G78" s="8">
        <f>IF(OR(A78="",E78=""),"",IF(E78="Conforme","Sin acción",IF(E78="No aplica","No aplica",IF(E78="No revisado","Pendiente",IF(AND(E78="Requiere atención",F78="Alta"),"Alta",IF(E78="Requiere atención","Media","Baja"))))))</f>
        <v/>
      </c>
      <c r="H78" s="18" t="n"/>
      <c r="I78" s="13" t="n"/>
      <c r="J78" s="17" t="n"/>
      <c r="K78" s="17" t="n"/>
      <c r="L78" s="28">
        <f>IF(OR(A78="",G78="",G78="Sin acción",G78="No aplica",G78="Pendiente"),"",IFERROR(VLOOKUP(G78,'Catálogos'!$G$2:$H$4,2,FALSE)+IFERROR(VLOOKUP(A78,Inspecciones!$A$3:$B$112,2,FALSE),0),""))</f>
        <v/>
      </c>
    </row>
    <row r="79" ht="42" customHeight="1">
      <c r="A79" s="17" t="n"/>
      <c r="B79" s="13" t="n"/>
      <c r="C79" s="3">
        <f>IF(B79="","",IFERROR(VLOOKUP(B79,'Catálogos'!$A$2:$D$21,2,FALSE),"REVISAR"))</f>
        <v/>
      </c>
      <c r="D79" s="19">
        <f>IF(B79="","",IFERROR(VLOOKUP(B79,'Catálogos'!$A$2:$D$21,3,FALSE),"REVISAR"))</f>
        <v/>
      </c>
      <c r="E79" s="17" t="n"/>
      <c r="F79" s="5">
        <f>IF(B79="","",IFERROR(VLOOKUP(B79,'Catálogos'!$A$2:$D$21,4,FALSE),"REVISAR"))</f>
        <v/>
      </c>
      <c r="G79" s="5">
        <f>IF(OR(A79="",E79=""),"",IF(E79="Conforme","Sin acción",IF(E79="No aplica","No aplica",IF(E79="No revisado","Pendiente",IF(AND(E79="Requiere atención",F79="Alta"),"Alta",IF(E79="Requiere atención","Media","Baja"))))))</f>
        <v/>
      </c>
      <c r="H79" s="18" t="n"/>
      <c r="I79" s="13" t="n"/>
      <c r="J79" s="17" t="n"/>
      <c r="K79" s="17" t="n"/>
      <c r="L79" s="27">
        <f>IF(OR(A79="",G79="",G79="Sin acción",G79="No aplica",G79="Pendiente"),"",IFERROR(VLOOKUP(G79,'Catálogos'!$G$2:$H$4,2,FALSE)+IFERROR(VLOOKUP(A79,Inspecciones!$A$3:$B$112,2,FALSE),0),""))</f>
        <v/>
      </c>
    </row>
    <row r="80" ht="42" customHeight="1">
      <c r="A80" s="17" t="n"/>
      <c r="B80" s="13" t="n"/>
      <c r="C80" s="6">
        <f>IF(B80="","",IFERROR(VLOOKUP(B80,'Catálogos'!$A$2:$D$21,2,FALSE),"REVISAR"))</f>
        <v/>
      </c>
      <c r="D80" s="21">
        <f>IF(B80="","",IFERROR(VLOOKUP(B80,'Catálogos'!$A$2:$D$21,3,FALSE),"REVISAR"))</f>
        <v/>
      </c>
      <c r="E80" s="17" t="n"/>
      <c r="F80" s="8">
        <f>IF(B80="","",IFERROR(VLOOKUP(B80,'Catálogos'!$A$2:$D$21,4,FALSE),"REVISAR"))</f>
        <v/>
      </c>
      <c r="G80" s="8">
        <f>IF(OR(A80="",E80=""),"",IF(E80="Conforme","Sin acción",IF(E80="No aplica","No aplica",IF(E80="No revisado","Pendiente",IF(AND(E80="Requiere atención",F80="Alta"),"Alta",IF(E80="Requiere atención","Media","Baja"))))))</f>
        <v/>
      </c>
      <c r="H80" s="18" t="n"/>
      <c r="I80" s="13" t="n"/>
      <c r="J80" s="17" t="n"/>
      <c r="K80" s="17" t="n"/>
      <c r="L80" s="28">
        <f>IF(OR(A80="",G80="",G80="Sin acción",G80="No aplica",G80="Pendiente"),"",IFERROR(VLOOKUP(G80,'Catálogos'!$G$2:$H$4,2,FALSE)+IFERROR(VLOOKUP(A80,Inspecciones!$A$3:$B$112,2,FALSE),0),""))</f>
        <v/>
      </c>
    </row>
    <row r="81" ht="42" customHeight="1">
      <c r="A81" s="17" t="n"/>
      <c r="B81" s="13" t="n"/>
      <c r="C81" s="3">
        <f>IF(B81="","",IFERROR(VLOOKUP(B81,'Catálogos'!$A$2:$D$21,2,FALSE),"REVISAR"))</f>
        <v/>
      </c>
      <c r="D81" s="19">
        <f>IF(B81="","",IFERROR(VLOOKUP(B81,'Catálogos'!$A$2:$D$21,3,FALSE),"REVISAR"))</f>
        <v/>
      </c>
      <c r="E81" s="17" t="n"/>
      <c r="F81" s="5">
        <f>IF(B81="","",IFERROR(VLOOKUP(B81,'Catálogos'!$A$2:$D$21,4,FALSE),"REVISAR"))</f>
        <v/>
      </c>
      <c r="G81" s="5">
        <f>IF(OR(A81="",E81=""),"",IF(E81="Conforme","Sin acción",IF(E81="No aplica","No aplica",IF(E81="No revisado","Pendiente",IF(AND(E81="Requiere atención",F81="Alta"),"Alta",IF(E81="Requiere atención","Media","Baja"))))))</f>
        <v/>
      </c>
      <c r="H81" s="18" t="n"/>
      <c r="I81" s="13" t="n"/>
      <c r="J81" s="17" t="n"/>
      <c r="K81" s="17" t="n"/>
      <c r="L81" s="27">
        <f>IF(OR(A81="",G81="",G81="Sin acción",G81="No aplica",G81="Pendiente"),"",IFERROR(VLOOKUP(G81,'Catálogos'!$G$2:$H$4,2,FALSE)+IFERROR(VLOOKUP(A81,Inspecciones!$A$3:$B$112,2,FALSE),0),""))</f>
        <v/>
      </c>
    </row>
    <row r="82" ht="42" customHeight="1">
      <c r="A82" s="17" t="n"/>
      <c r="B82" s="13" t="n"/>
      <c r="C82" s="6">
        <f>IF(B82="","",IFERROR(VLOOKUP(B82,'Catálogos'!$A$2:$D$21,2,FALSE),"REVISAR"))</f>
        <v/>
      </c>
      <c r="D82" s="21">
        <f>IF(B82="","",IFERROR(VLOOKUP(B82,'Catálogos'!$A$2:$D$21,3,FALSE),"REVISAR"))</f>
        <v/>
      </c>
      <c r="E82" s="17" t="n"/>
      <c r="F82" s="8">
        <f>IF(B82="","",IFERROR(VLOOKUP(B82,'Catálogos'!$A$2:$D$21,4,FALSE),"REVISAR"))</f>
        <v/>
      </c>
      <c r="G82" s="8">
        <f>IF(OR(A82="",E82=""),"",IF(E82="Conforme","Sin acción",IF(E82="No aplica","No aplica",IF(E82="No revisado","Pendiente",IF(AND(E82="Requiere atención",F82="Alta"),"Alta",IF(E82="Requiere atención","Media","Baja"))))))</f>
        <v/>
      </c>
      <c r="H82" s="18" t="n"/>
      <c r="I82" s="13" t="n"/>
      <c r="J82" s="17" t="n"/>
      <c r="K82" s="17" t="n"/>
      <c r="L82" s="28">
        <f>IF(OR(A82="",G82="",G82="Sin acción",G82="No aplica",G82="Pendiente"),"",IFERROR(VLOOKUP(G82,'Catálogos'!$G$2:$H$4,2,FALSE)+IFERROR(VLOOKUP(A82,Inspecciones!$A$3:$B$112,2,FALSE),0),""))</f>
        <v/>
      </c>
    </row>
    <row r="83" ht="42" customHeight="1">
      <c r="A83" s="17" t="n"/>
      <c r="B83" s="13" t="n"/>
      <c r="C83" s="3">
        <f>IF(B83="","",IFERROR(VLOOKUP(B83,'Catálogos'!$A$2:$D$21,2,FALSE),"REVISAR"))</f>
        <v/>
      </c>
      <c r="D83" s="19">
        <f>IF(B83="","",IFERROR(VLOOKUP(B83,'Catálogos'!$A$2:$D$21,3,FALSE),"REVISAR"))</f>
        <v/>
      </c>
      <c r="E83" s="17" t="n"/>
      <c r="F83" s="5">
        <f>IF(B83="","",IFERROR(VLOOKUP(B83,'Catálogos'!$A$2:$D$21,4,FALSE),"REVISAR"))</f>
        <v/>
      </c>
      <c r="G83" s="5">
        <f>IF(OR(A83="",E83=""),"",IF(E83="Conforme","Sin acción",IF(E83="No aplica","No aplica",IF(E83="No revisado","Pendiente",IF(AND(E83="Requiere atención",F83="Alta"),"Alta",IF(E83="Requiere atención","Media","Baja"))))))</f>
        <v/>
      </c>
      <c r="H83" s="18" t="n"/>
      <c r="I83" s="13" t="n"/>
      <c r="J83" s="17" t="n"/>
      <c r="K83" s="17" t="n"/>
      <c r="L83" s="27">
        <f>IF(OR(A83="",G83="",G83="Sin acción",G83="No aplica",G83="Pendiente"),"",IFERROR(VLOOKUP(G83,'Catálogos'!$G$2:$H$4,2,FALSE)+IFERROR(VLOOKUP(A83,Inspecciones!$A$3:$B$112,2,FALSE),0),""))</f>
        <v/>
      </c>
    </row>
    <row r="84" ht="42" customHeight="1">
      <c r="A84" s="17" t="n"/>
      <c r="B84" s="13" t="n"/>
      <c r="C84" s="6">
        <f>IF(B84="","",IFERROR(VLOOKUP(B84,'Catálogos'!$A$2:$D$21,2,FALSE),"REVISAR"))</f>
        <v/>
      </c>
      <c r="D84" s="21">
        <f>IF(B84="","",IFERROR(VLOOKUP(B84,'Catálogos'!$A$2:$D$21,3,FALSE),"REVISAR"))</f>
        <v/>
      </c>
      <c r="E84" s="17" t="n"/>
      <c r="F84" s="8">
        <f>IF(B84="","",IFERROR(VLOOKUP(B84,'Catálogos'!$A$2:$D$21,4,FALSE),"REVISAR"))</f>
        <v/>
      </c>
      <c r="G84" s="8">
        <f>IF(OR(A84="",E84=""),"",IF(E84="Conforme","Sin acción",IF(E84="No aplica","No aplica",IF(E84="No revisado","Pendiente",IF(AND(E84="Requiere atención",F84="Alta"),"Alta",IF(E84="Requiere atención","Media","Baja"))))))</f>
        <v/>
      </c>
      <c r="H84" s="18" t="n"/>
      <c r="I84" s="13" t="n"/>
      <c r="J84" s="17" t="n"/>
      <c r="K84" s="17" t="n"/>
      <c r="L84" s="28">
        <f>IF(OR(A84="",G84="",G84="Sin acción",G84="No aplica",G84="Pendiente"),"",IFERROR(VLOOKUP(G84,'Catálogos'!$G$2:$H$4,2,FALSE)+IFERROR(VLOOKUP(A84,Inspecciones!$A$3:$B$112,2,FALSE),0),""))</f>
        <v/>
      </c>
    </row>
    <row r="85" ht="42" customHeight="1">
      <c r="A85" s="17" t="n"/>
      <c r="B85" s="13" t="n"/>
      <c r="C85" s="3">
        <f>IF(B85="","",IFERROR(VLOOKUP(B85,'Catálogos'!$A$2:$D$21,2,FALSE),"REVISAR"))</f>
        <v/>
      </c>
      <c r="D85" s="19">
        <f>IF(B85="","",IFERROR(VLOOKUP(B85,'Catálogos'!$A$2:$D$21,3,FALSE),"REVISAR"))</f>
        <v/>
      </c>
      <c r="E85" s="17" t="n"/>
      <c r="F85" s="5">
        <f>IF(B85="","",IFERROR(VLOOKUP(B85,'Catálogos'!$A$2:$D$21,4,FALSE),"REVISAR"))</f>
        <v/>
      </c>
      <c r="G85" s="5">
        <f>IF(OR(A85="",E85=""),"",IF(E85="Conforme","Sin acción",IF(E85="No aplica","No aplica",IF(E85="No revisado","Pendiente",IF(AND(E85="Requiere atención",F85="Alta"),"Alta",IF(E85="Requiere atención","Media","Baja"))))))</f>
        <v/>
      </c>
      <c r="H85" s="18" t="n"/>
      <c r="I85" s="13" t="n"/>
      <c r="J85" s="17" t="n"/>
      <c r="K85" s="17" t="n"/>
      <c r="L85" s="27">
        <f>IF(OR(A85="",G85="",G85="Sin acción",G85="No aplica",G85="Pendiente"),"",IFERROR(VLOOKUP(G85,'Catálogos'!$G$2:$H$4,2,FALSE)+IFERROR(VLOOKUP(A85,Inspecciones!$A$3:$B$112,2,FALSE),0),""))</f>
        <v/>
      </c>
    </row>
    <row r="86" ht="42" customHeight="1">
      <c r="A86" s="17" t="n"/>
      <c r="B86" s="13" t="n"/>
      <c r="C86" s="6">
        <f>IF(B86="","",IFERROR(VLOOKUP(B86,'Catálogos'!$A$2:$D$21,2,FALSE),"REVISAR"))</f>
        <v/>
      </c>
      <c r="D86" s="21">
        <f>IF(B86="","",IFERROR(VLOOKUP(B86,'Catálogos'!$A$2:$D$21,3,FALSE),"REVISAR"))</f>
        <v/>
      </c>
      <c r="E86" s="17" t="n"/>
      <c r="F86" s="8">
        <f>IF(B86="","",IFERROR(VLOOKUP(B86,'Catálogos'!$A$2:$D$21,4,FALSE),"REVISAR"))</f>
        <v/>
      </c>
      <c r="G86" s="8">
        <f>IF(OR(A86="",E86=""),"",IF(E86="Conforme","Sin acción",IF(E86="No aplica","No aplica",IF(E86="No revisado","Pendiente",IF(AND(E86="Requiere atención",F86="Alta"),"Alta",IF(E86="Requiere atención","Media","Baja"))))))</f>
        <v/>
      </c>
      <c r="H86" s="18" t="n"/>
      <c r="I86" s="13" t="n"/>
      <c r="J86" s="17" t="n"/>
      <c r="K86" s="17" t="n"/>
      <c r="L86" s="28">
        <f>IF(OR(A86="",G86="",G86="Sin acción",G86="No aplica",G86="Pendiente"),"",IFERROR(VLOOKUP(G86,'Catálogos'!$G$2:$H$4,2,FALSE)+IFERROR(VLOOKUP(A86,Inspecciones!$A$3:$B$112,2,FALSE),0),""))</f>
        <v/>
      </c>
    </row>
    <row r="87" ht="42" customHeight="1">
      <c r="A87" s="17" t="n"/>
      <c r="B87" s="13" t="n"/>
      <c r="C87" s="3">
        <f>IF(B87="","",IFERROR(VLOOKUP(B87,'Catálogos'!$A$2:$D$21,2,FALSE),"REVISAR"))</f>
        <v/>
      </c>
      <c r="D87" s="19">
        <f>IF(B87="","",IFERROR(VLOOKUP(B87,'Catálogos'!$A$2:$D$21,3,FALSE),"REVISAR"))</f>
        <v/>
      </c>
      <c r="E87" s="17" t="n"/>
      <c r="F87" s="5">
        <f>IF(B87="","",IFERROR(VLOOKUP(B87,'Catálogos'!$A$2:$D$21,4,FALSE),"REVISAR"))</f>
        <v/>
      </c>
      <c r="G87" s="5">
        <f>IF(OR(A87="",E87=""),"",IF(E87="Conforme","Sin acción",IF(E87="No aplica","No aplica",IF(E87="No revisado","Pendiente",IF(AND(E87="Requiere atención",F87="Alta"),"Alta",IF(E87="Requiere atención","Media","Baja"))))))</f>
        <v/>
      </c>
      <c r="H87" s="18" t="n"/>
      <c r="I87" s="13" t="n"/>
      <c r="J87" s="17" t="n"/>
      <c r="K87" s="17" t="n"/>
      <c r="L87" s="27">
        <f>IF(OR(A87="",G87="",G87="Sin acción",G87="No aplica",G87="Pendiente"),"",IFERROR(VLOOKUP(G87,'Catálogos'!$G$2:$H$4,2,FALSE)+IFERROR(VLOOKUP(A87,Inspecciones!$A$3:$B$112,2,FALSE),0),""))</f>
        <v/>
      </c>
    </row>
    <row r="88" ht="42" customHeight="1">
      <c r="A88" s="17" t="n"/>
      <c r="B88" s="13" t="n"/>
      <c r="C88" s="6">
        <f>IF(B88="","",IFERROR(VLOOKUP(B88,'Catálogos'!$A$2:$D$21,2,FALSE),"REVISAR"))</f>
        <v/>
      </c>
      <c r="D88" s="21">
        <f>IF(B88="","",IFERROR(VLOOKUP(B88,'Catálogos'!$A$2:$D$21,3,FALSE),"REVISAR"))</f>
        <v/>
      </c>
      <c r="E88" s="17" t="n"/>
      <c r="F88" s="8">
        <f>IF(B88="","",IFERROR(VLOOKUP(B88,'Catálogos'!$A$2:$D$21,4,FALSE),"REVISAR"))</f>
        <v/>
      </c>
      <c r="G88" s="8">
        <f>IF(OR(A88="",E88=""),"",IF(E88="Conforme","Sin acción",IF(E88="No aplica","No aplica",IF(E88="No revisado","Pendiente",IF(AND(E88="Requiere atención",F88="Alta"),"Alta",IF(E88="Requiere atención","Media","Baja"))))))</f>
        <v/>
      </c>
      <c r="H88" s="18" t="n"/>
      <c r="I88" s="13" t="n"/>
      <c r="J88" s="17" t="n"/>
      <c r="K88" s="17" t="n"/>
      <c r="L88" s="28">
        <f>IF(OR(A88="",G88="",G88="Sin acción",G88="No aplica",G88="Pendiente"),"",IFERROR(VLOOKUP(G88,'Catálogos'!$G$2:$H$4,2,FALSE)+IFERROR(VLOOKUP(A88,Inspecciones!$A$3:$B$112,2,FALSE),0),""))</f>
        <v/>
      </c>
    </row>
    <row r="89" ht="42" customHeight="1">
      <c r="A89" s="17" t="n"/>
      <c r="B89" s="13" t="n"/>
      <c r="C89" s="3">
        <f>IF(B89="","",IFERROR(VLOOKUP(B89,'Catálogos'!$A$2:$D$21,2,FALSE),"REVISAR"))</f>
        <v/>
      </c>
      <c r="D89" s="19">
        <f>IF(B89="","",IFERROR(VLOOKUP(B89,'Catálogos'!$A$2:$D$21,3,FALSE),"REVISAR"))</f>
        <v/>
      </c>
      <c r="E89" s="17" t="n"/>
      <c r="F89" s="5">
        <f>IF(B89="","",IFERROR(VLOOKUP(B89,'Catálogos'!$A$2:$D$21,4,FALSE),"REVISAR"))</f>
        <v/>
      </c>
      <c r="G89" s="5">
        <f>IF(OR(A89="",E89=""),"",IF(E89="Conforme","Sin acción",IF(E89="No aplica","No aplica",IF(E89="No revisado","Pendiente",IF(AND(E89="Requiere atención",F89="Alta"),"Alta",IF(E89="Requiere atención","Media","Baja"))))))</f>
        <v/>
      </c>
      <c r="H89" s="18" t="n"/>
      <c r="I89" s="13" t="n"/>
      <c r="J89" s="17" t="n"/>
      <c r="K89" s="17" t="n"/>
      <c r="L89" s="27">
        <f>IF(OR(A89="",G89="",G89="Sin acción",G89="No aplica",G89="Pendiente"),"",IFERROR(VLOOKUP(G89,'Catálogos'!$G$2:$H$4,2,FALSE)+IFERROR(VLOOKUP(A89,Inspecciones!$A$3:$B$112,2,FALSE),0),""))</f>
        <v/>
      </c>
    </row>
    <row r="90" ht="42" customHeight="1">
      <c r="A90" s="17" t="n"/>
      <c r="B90" s="13" t="n"/>
      <c r="C90" s="6">
        <f>IF(B90="","",IFERROR(VLOOKUP(B90,'Catálogos'!$A$2:$D$21,2,FALSE),"REVISAR"))</f>
        <v/>
      </c>
      <c r="D90" s="21">
        <f>IF(B90="","",IFERROR(VLOOKUP(B90,'Catálogos'!$A$2:$D$21,3,FALSE),"REVISAR"))</f>
        <v/>
      </c>
      <c r="E90" s="17" t="n"/>
      <c r="F90" s="8">
        <f>IF(B90="","",IFERROR(VLOOKUP(B90,'Catálogos'!$A$2:$D$21,4,FALSE),"REVISAR"))</f>
        <v/>
      </c>
      <c r="G90" s="8">
        <f>IF(OR(A90="",E90=""),"",IF(E90="Conforme","Sin acción",IF(E90="No aplica","No aplica",IF(E90="No revisado","Pendiente",IF(AND(E90="Requiere atención",F90="Alta"),"Alta",IF(E90="Requiere atención","Media","Baja"))))))</f>
        <v/>
      </c>
      <c r="H90" s="18" t="n"/>
      <c r="I90" s="13" t="n"/>
      <c r="J90" s="17" t="n"/>
      <c r="K90" s="17" t="n"/>
      <c r="L90" s="28">
        <f>IF(OR(A90="",G90="",G90="Sin acción",G90="No aplica",G90="Pendiente"),"",IFERROR(VLOOKUP(G90,'Catálogos'!$G$2:$H$4,2,FALSE)+IFERROR(VLOOKUP(A90,Inspecciones!$A$3:$B$112,2,FALSE),0),""))</f>
        <v/>
      </c>
    </row>
    <row r="91" ht="42" customHeight="1">
      <c r="A91" s="17" t="n"/>
      <c r="B91" s="13" t="n"/>
      <c r="C91" s="3">
        <f>IF(B91="","",IFERROR(VLOOKUP(B91,'Catálogos'!$A$2:$D$21,2,FALSE),"REVISAR"))</f>
        <v/>
      </c>
      <c r="D91" s="19">
        <f>IF(B91="","",IFERROR(VLOOKUP(B91,'Catálogos'!$A$2:$D$21,3,FALSE),"REVISAR"))</f>
        <v/>
      </c>
      <c r="E91" s="17" t="n"/>
      <c r="F91" s="5">
        <f>IF(B91="","",IFERROR(VLOOKUP(B91,'Catálogos'!$A$2:$D$21,4,FALSE),"REVISAR"))</f>
        <v/>
      </c>
      <c r="G91" s="5">
        <f>IF(OR(A91="",E91=""),"",IF(E91="Conforme","Sin acción",IF(E91="No aplica","No aplica",IF(E91="No revisado","Pendiente",IF(AND(E91="Requiere atención",F91="Alta"),"Alta",IF(E91="Requiere atención","Media","Baja"))))))</f>
        <v/>
      </c>
      <c r="H91" s="18" t="n"/>
      <c r="I91" s="13" t="n"/>
      <c r="J91" s="17" t="n"/>
      <c r="K91" s="17" t="n"/>
      <c r="L91" s="27">
        <f>IF(OR(A91="",G91="",G91="Sin acción",G91="No aplica",G91="Pendiente"),"",IFERROR(VLOOKUP(G91,'Catálogos'!$G$2:$H$4,2,FALSE)+IFERROR(VLOOKUP(A91,Inspecciones!$A$3:$B$112,2,FALSE),0),""))</f>
        <v/>
      </c>
    </row>
    <row r="92" ht="42" customHeight="1">
      <c r="A92" s="17" t="n"/>
      <c r="B92" s="13" t="n"/>
      <c r="C92" s="6">
        <f>IF(B92="","",IFERROR(VLOOKUP(B92,'Catálogos'!$A$2:$D$21,2,FALSE),"REVISAR"))</f>
        <v/>
      </c>
      <c r="D92" s="21">
        <f>IF(B92="","",IFERROR(VLOOKUP(B92,'Catálogos'!$A$2:$D$21,3,FALSE),"REVISAR"))</f>
        <v/>
      </c>
      <c r="E92" s="17" t="n"/>
      <c r="F92" s="8">
        <f>IF(B92="","",IFERROR(VLOOKUP(B92,'Catálogos'!$A$2:$D$21,4,FALSE),"REVISAR"))</f>
        <v/>
      </c>
      <c r="G92" s="8">
        <f>IF(OR(A92="",E92=""),"",IF(E92="Conforme","Sin acción",IF(E92="No aplica","No aplica",IF(E92="No revisado","Pendiente",IF(AND(E92="Requiere atención",F92="Alta"),"Alta",IF(E92="Requiere atención","Media","Baja"))))))</f>
        <v/>
      </c>
      <c r="H92" s="18" t="n"/>
      <c r="I92" s="13" t="n"/>
      <c r="J92" s="17" t="n"/>
      <c r="K92" s="17" t="n"/>
      <c r="L92" s="28">
        <f>IF(OR(A92="",G92="",G92="Sin acción",G92="No aplica",G92="Pendiente"),"",IFERROR(VLOOKUP(G92,'Catálogos'!$G$2:$H$4,2,FALSE)+IFERROR(VLOOKUP(A92,Inspecciones!$A$3:$B$112,2,FALSE),0),""))</f>
        <v/>
      </c>
    </row>
    <row r="93" ht="42" customHeight="1">
      <c r="A93" s="17" t="n"/>
      <c r="B93" s="13" t="n"/>
      <c r="C93" s="3">
        <f>IF(B93="","",IFERROR(VLOOKUP(B93,'Catálogos'!$A$2:$D$21,2,FALSE),"REVISAR"))</f>
        <v/>
      </c>
      <c r="D93" s="19">
        <f>IF(B93="","",IFERROR(VLOOKUP(B93,'Catálogos'!$A$2:$D$21,3,FALSE),"REVISAR"))</f>
        <v/>
      </c>
      <c r="E93" s="17" t="n"/>
      <c r="F93" s="5">
        <f>IF(B93="","",IFERROR(VLOOKUP(B93,'Catálogos'!$A$2:$D$21,4,FALSE),"REVISAR"))</f>
        <v/>
      </c>
      <c r="G93" s="5">
        <f>IF(OR(A93="",E93=""),"",IF(E93="Conforme","Sin acción",IF(E93="No aplica","No aplica",IF(E93="No revisado","Pendiente",IF(AND(E93="Requiere atención",F93="Alta"),"Alta",IF(E93="Requiere atención","Media","Baja"))))))</f>
        <v/>
      </c>
      <c r="H93" s="18" t="n"/>
      <c r="I93" s="13" t="n"/>
      <c r="J93" s="17" t="n"/>
      <c r="K93" s="17" t="n"/>
      <c r="L93" s="27">
        <f>IF(OR(A93="",G93="",G93="Sin acción",G93="No aplica",G93="Pendiente"),"",IFERROR(VLOOKUP(G93,'Catálogos'!$G$2:$H$4,2,FALSE)+IFERROR(VLOOKUP(A93,Inspecciones!$A$3:$B$112,2,FALSE),0),""))</f>
        <v/>
      </c>
    </row>
    <row r="94" ht="42" customHeight="1">
      <c r="A94" s="17" t="n"/>
      <c r="B94" s="13" t="n"/>
      <c r="C94" s="6">
        <f>IF(B94="","",IFERROR(VLOOKUP(B94,'Catálogos'!$A$2:$D$21,2,FALSE),"REVISAR"))</f>
        <v/>
      </c>
      <c r="D94" s="21">
        <f>IF(B94="","",IFERROR(VLOOKUP(B94,'Catálogos'!$A$2:$D$21,3,FALSE),"REVISAR"))</f>
        <v/>
      </c>
      <c r="E94" s="17" t="n"/>
      <c r="F94" s="8">
        <f>IF(B94="","",IFERROR(VLOOKUP(B94,'Catálogos'!$A$2:$D$21,4,FALSE),"REVISAR"))</f>
        <v/>
      </c>
      <c r="G94" s="8">
        <f>IF(OR(A94="",E94=""),"",IF(E94="Conforme","Sin acción",IF(E94="No aplica","No aplica",IF(E94="No revisado","Pendiente",IF(AND(E94="Requiere atención",F94="Alta"),"Alta",IF(E94="Requiere atención","Media","Baja"))))))</f>
        <v/>
      </c>
      <c r="H94" s="18" t="n"/>
      <c r="I94" s="13" t="n"/>
      <c r="J94" s="17" t="n"/>
      <c r="K94" s="17" t="n"/>
      <c r="L94" s="28">
        <f>IF(OR(A94="",G94="",G94="Sin acción",G94="No aplica",G94="Pendiente"),"",IFERROR(VLOOKUP(G94,'Catálogos'!$G$2:$H$4,2,FALSE)+IFERROR(VLOOKUP(A94,Inspecciones!$A$3:$B$112,2,FALSE),0),""))</f>
        <v/>
      </c>
    </row>
    <row r="95" ht="42" customHeight="1">
      <c r="A95" s="17" t="n"/>
      <c r="B95" s="13" t="n"/>
      <c r="C95" s="3">
        <f>IF(B95="","",IFERROR(VLOOKUP(B95,'Catálogos'!$A$2:$D$21,2,FALSE),"REVISAR"))</f>
        <v/>
      </c>
      <c r="D95" s="19">
        <f>IF(B95="","",IFERROR(VLOOKUP(B95,'Catálogos'!$A$2:$D$21,3,FALSE),"REVISAR"))</f>
        <v/>
      </c>
      <c r="E95" s="17" t="n"/>
      <c r="F95" s="5">
        <f>IF(B95="","",IFERROR(VLOOKUP(B95,'Catálogos'!$A$2:$D$21,4,FALSE),"REVISAR"))</f>
        <v/>
      </c>
      <c r="G95" s="5">
        <f>IF(OR(A95="",E95=""),"",IF(E95="Conforme","Sin acción",IF(E95="No aplica","No aplica",IF(E95="No revisado","Pendiente",IF(AND(E95="Requiere atención",F95="Alta"),"Alta",IF(E95="Requiere atención","Media","Baja"))))))</f>
        <v/>
      </c>
      <c r="H95" s="18" t="n"/>
      <c r="I95" s="13" t="n"/>
      <c r="J95" s="17" t="n"/>
      <c r="K95" s="17" t="n"/>
      <c r="L95" s="27">
        <f>IF(OR(A95="",G95="",G95="Sin acción",G95="No aplica",G95="Pendiente"),"",IFERROR(VLOOKUP(G95,'Catálogos'!$G$2:$H$4,2,FALSE)+IFERROR(VLOOKUP(A95,Inspecciones!$A$3:$B$112,2,FALSE),0),""))</f>
        <v/>
      </c>
    </row>
    <row r="96" ht="42" customHeight="1">
      <c r="A96" s="17" t="n"/>
      <c r="B96" s="13" t="n"/>
      <c r="C96" s="6">
        <f>IF(B96="","",IFERROR(VLOOKUP(B96,'Catálogos'!$A$2:$D$21,2,FALSE),"REVISAR"))</f>
        <v/>
      </c>
      <c r="D96" s="21">
        <f>IF(B96="","",IFERROR(VLOOKUP(B96,'Catálogos'!$A$2:$D$21,3,FALSE),"REVISAR"))</f>
        <v/>
      </c>
      <c r="E96" s="17" t="n"/>
      <c r="F96" s="8">
        <f>IF(B96="","",IFERROR(VLOOKUP(B96,'Catálogos'!$A$2:$D$21,4,FALSE),"REVISAR"))</f>
        <v/>
      </c>
      <c r="G96" s="8">
        <f>IF(OR(A96="",E96=""),"",IF(E96="Conforme","Sin acción",IF(E96="No aplica","No aplica",IF(E96="No revisado","Pendiente",IF(AND(E96="Requiere atención",F96="Alta"),"Alta",IF(E96="Requiere atención","Media","Baja"))))))</f>
        <v/>
      </c>
      <c r="H96" s="18" t="n"/>
      <c r="I96" s="13" t="n"/>
      <c r="J96" s="17" t="n"/>
      <c r="K96" s="17" t="n"/>
      <c r="L96" s="28">
        <f>IF(OR(A96="",G96="",G96="Sin acción",G96="No aplica",G96="Pendiente"),"",IFERROR(VLOOKUP(G96,'Catálogos'!$G$2:$H$4,2,FALSE)+IFERROR(VLOOKUP(A96,Inspecciones!$A$3:$B$112,2,FALSE),0),""))</f>
        <v/>
      </c>
    </row>
    <row r="97" ht="42" customHeight="1">
      <c r="A97" s="17" t="n"/>
      <c r="B97" s="13" t="n"/>
      <c r="C97" s="3">
        <f>IF(B97="","",IFERROR(VLOOKUP(B97,'Catálogos'!$A$2:$D$21,2,FALSE),"REVISAR"))</f>
        <v/>
      </c>
      <c r="D97" s="19">
        <f>IF(B97="","",IFERROR(VLOOKUP(B97,'Catálogos'!$A$2:$D$21,3,FALSE),"REVISAR"))</f>
        <v/>
      </c>
      <c r="E97" s="17" t="n"/>
      <c r="F97" s="5">
        <f>IF(B97="","",IFERROR(VLOOKUP(B97,'Catálogos'!$A$2:$D$21,4,FALSE),"REVISAR"))</f>
        <v/>
      </c>
      <c r="G97" s="5">
        <f>IF(OR(A97="",E97=""),"",IF(E97="Conforme","Sin acción",IF(E97="No aplica","No aplica",IF(E97="No revisado","Pendiente",IF(AND(E97="Requiere atención",F97="Alta"),"Alta",IF(E97="Requiere atención","Media","Baja"))))))</f>
        <v/>
      </c>
      <c r="H97" s="18" t="n"/>
      <c r="I97" s="13" t="n"/>
      <c r="J97" s="17" t="n"/>
      <c r="K97" s="17" t="n"/>
      <c r="L97" s="27">
        <f>IF(OR(A97="",G97="",G97="Sin acción",G97="No aplica",G97="Pendiente"),"",IFERROR(VLOOKUP(G97,'Catálogos'!$G$2:$H$4,2,FALSE)+IFERROR(VLOOKUP(A97,Inspecciones!$A$3:$B$112,2,FALSE),0),""))</f>
        <v/>
      </c>
    </row>
    <row r="98" ht="42" customHeight="1">
      <c r="A98" s="17" t="n"/>
      <c r="B98" s="13" t="n"/>
      <c r="C98" s="6">
        <f>IF(B98="","",IFERROR(VLOOKUP(B98,'Catálogos'!$A$2:$D$21,2,FALSE),"REVISAR"))</f>
        <v/>
      </c>
      <c r="D98" s="21">
        <f>IF(B98="","",IFERROR(VLOOKUP(B98,'Catálogos'!$A$2:$D$21,3,FALSE),"REVISAR"))</f>
        <v/>
      </c>
      <c r="E98" s="17" t="n"/>
      <c r="F98" s="8">
        <f>IF(B98="","",IFERROR(VLOOKUP(B98,'Catálogos'!$A$2:$D$21,4,FALSE),"REVISAR"))</f>
        <v/>
      </c>
      <c r="G98" s="8">
        <f>IF(OR(A98="",E98=""),"",IF(E98="Conforme","Sin acción",IF(E98="No aplica","No aplica",IF(E98="No revisado","Pendiente",IF(AND(E98="Requiere atención",F98="Alta"),"Alta",IF(E98="Requiere atención","Media","Baja"))))))</f>
        <v/>
      </c>
      <c r="H98" s="18" t="n"/>
      <c r="I98" s="13" t="n"/>
      <c r="J98" s="17" t="n"/>
      <c r="K98" s="17" t="n"/>
      <c r="L98" s="28">
        <f>IF(OR(A98="",G98="",G98="Sin acción",G98="No aplica",G98="Pendiente"),"",IFERROR(VLOOKUP(G98,'Catálogos'!$G$2:$H$4,2,FALSE)+IFERROR(VLOOKUP(A98,Inspecciones!$A$3:$B$112,2,FALSE),0),""))</f>
        <v/>
      </c>
    </row>
    <row r="99" ht="42" customHeight="1">
      <c r="A99" s="17" t="n"/>
      <c r="B99" s="13" t="n"/>
      <c r="C99" s="3">
        <f>IF(B99="","",IFERROR(VLOOKUP(B99,'Catálogos'!$A$2:$D$21,2,FALSE),"REVISAR"))</f>
        <v/>
      </c>
      <c r="D99" s="19">
        <f>IF(B99="","",IFERROR(VLOOKUP(B99,'Catálogos'!$A$2:$D$21,3,FALSE),"REVISAR"))</f>
        <v/>
      </c>
      <c r="E99" s="17" t="n"/>
      <c r="F99" s="5">
        <f>IF(B99="","",IFERROR(VLOOKUP(B99,'Catálogos'!$A$2:$D$21,4,FALSE),"REVISAR"))</f>
        <v/>
      </c>
      <c r="G99" s="5">
        <f>IF(OR(A99="",E99=""),"",IF(E99="Conforme","Sin acción",IF(E99="No aplica","No aplica",IF(E99="No revisado","Pendiente",IF(AND(E99="Requiere atención",F99="Alta"),"Alta",IF(E99="Requiere atención","Media","Baja"))))))</f>
        <v/>
      </c>
      <c r="H99" s="18" t="n"/>
      <c r="I99" s="13" t="n"/>
      <c r="J99" s="17" t="n"/>
      <c r="K99" s="17" t="n"/>
      <c r="L99" s="27">
        <f>IF(OR(A99="",G99="",G99="Sin acción",G99="No aplica",G99="Pendiente"),"",IFERROR(VLOOKUP(G99,'Catálogos'!$G$2:$H$4,2,FALSE)+IFERROR(VLOOKUP(A99,Inspecciones!$A$3:$B$112,2,FALSE),0),""))</f>
        <v/>
      </c>
    </row>
    <row r="100" ht="42" customHeight="1">
      <c r="A100" s="17" t="n"/>
      <c r="B100" s="13" t="n"/>
      <c r="C100" s="6">
        <f>IF(B100="","",IFERROR(VLOOKUP(B100,'Catálogos'!$A$2:$D$21,2,FALSE),"REVISAR"))</f>
        <v/>
      </c>
      <c r="D100" s="21">
        <f>IF(B100="","",IFERROR(VLOOKUP(B100,'Catálogos'!$A$2:$D$21,3,FALSE),"REVISAR"))</f>
        <v/>
      </c>
      <c r="E100" s="17" t="n"/>
      <c r="F100" s="8">
        <f>IF(B100="","",IFERROR(VLOOKUP(B100,'Catálogos'!$A$2:$D$21,4,FALSE),"REVISAR"))</f>
        <v/>
      </c>
      <c r="G100" s="8">
        <f>IF(OR(A100="",E100=""),"",IF(E100="Conforme","Sin acción",IF(E100="No aplica","No aplica",IF(E100="No revisado","Pendiente",IF(AND(E100="Requiere atención",F100="Alta"),"Alta",IF(E100="Requiere atención","Media","Baja"))))))</f>
        <v/>
      </c>
      <c r="H100" s="18" t="n"/>
      <c r="I100" s="13" t="n"/>
      <c r="J100" s="17" t="n"/>
      <c r="K100" s="17" t="n"/>
      <c r="L100" s="28">
        <f>IF(OR(A100="",G100="",G100="Sin acción",G100="No aplica",G100="Pendiente"),"",IFERROR(VLOOKUP(G100,'Catálogos'!$G$2:$H$4,2,FALSE)+IFERROR(VLOOKUP(A100,Inspecciones!$A$3:$B$112,2,FALSE),0),""))</f>
        <v/>
      </c>
    </row>
    <row r="101" ht="42" customHeight="1">
      <c r="A101" s="17" t="n"/>
      <c r="B101" s="13" t="n"/>
      <c r="C101" s="3">
        <f>IF(B101="","",IFERROR(VLOOKUP(B101,'Catálogos'!$A$2:$D$21,2,FALSE),"REVISAR"))</f>
        <v/>
      </c>
      <c r="D101" s="19">
        <f>IF(B101="","",IFERROR(VLOOKUP(B101,'Catálogos'!$A$2:$D$21,3,FALSE),"REVISAR"))</f>
        <v/>
      </c>
      <c r="E101" s="17" t="n"/>
      <c r="F101" s="5">
        <f>IF(B101="","",IFERROR(VLOOKUP(B101,'Catálogos'!$A$2:$D$21,4,FALSE),"REVISAR"))</f>
        <v/>
      </c>
      <c r="G101" s="5">
        <f>IF(OR(A101="",E101=""),"",IF(E101="Conforme","Sin acción",IF(E101="No aplica","No aplica",IF(E101="No revisado","Pendiente",IF(AND(E101="Requiere atención",F101="Alta"),"Alta",IF(E101="Requiere atención","Media","Baja"))))))</f>
        <v/>
      </c>
      <c r="H101" s="18" t="n"/>
      <c r="I101" s="13" t="n"/>
      <c r="J101" s="17" t="n"/>
      <c r="K101" s="17" t="n"/>
      <c r="L101" s="27">
        <f>IF(OR(A101="",G101="",G101="Sin acción",G101="No aplica",G101="Pendiente"),"",IFERROR(VLOOKUP(G101,'Catálogos'!$G$2:$H$4,2,FALSE)+IFERROR(VLOOKUP(A101,Inspecciones!$A$3:$B$112,2,FALSE),0),""))</f>
        <v/>
      </c>
    </row>
    <row r="102" ht="42" customHeight="1">
      <c r="A102" s="17" t="n"/>
      <c r="B102" s="13" t="n"/>
      <c r="C102" s="6">
        <f>IF(B102="","",IFERROR(VLOOKUP(B102,'Catálogos'!$A$2:$D$21,2,FALSE),"REVISAR"))</f>
        <v/>
      </c>
      <c r="D102" s="21">
        <f>IF(B102="","",IFERROR(VLOOKUP(B102,'Catálogos'!$A$2:$D$21,3,FALSE),"REVISAR"))</f>
        <v/>
      </c>
      <c r="E102" s="17" t="n"/>
      <c r="F102" s="8">
        <f>IF(B102="","",IFERROR(VLOOKUP(B102,'Catálogos'!$A$2:$D$21,4,FALSE),"REVISAR"))</f>
        <v/>
      </c>
      <c r="G102" s="8">
        <f>IF(OR(A102="",E102=""),"",IF(E102="Conforme","Sin acción",IF(E102="No aplica","No aplica",IF(E102="No revisado","Pendiente",IF(AND(E102="Requiere atención",F102="Alta"),"Alta",IF(E102="Requiere atención","Media","Baja"))))))</f>
        <v/>
      </c>
      <c r="H102" s="18" t="n"/>
      <c r="I102" s="13" t="n"/>
      <c r="J102" s="17" t="n"/>
      <c r="K102" s="17" t="n"/>
      <c r="L102" s="28">
        <f>IF(OR(A102="",G102="",G102="Sin acción",G102="No aplica",G102="Pendiente"),"",IFERROR(VLOOKUP(G102,'Catálogos'!$G$2:$H$4,2,FALSE)+IFERROR(VLOOKUP(A102,Inspecciones!$A$3:$B$112,2,FALSE),0),""))</f>
        <v/>
      </c>
    </row>
    <row r="103" ht="42" customHeight="1">
      <c r="A103" s="17" t="n"/>
      <c r="B103" s="13" t="n"/>
      <c r="C103" s="3">
        <f>IF(B103="","",IFERROR(VLOOKUP(B103,'Catálogos'!$A$2:$D$21,2,FALSE),"REVISAR"))</f>
        <v/>
      </c>
      <c r="D103" s="19">
        <f>IF(B103="","",IFERROR(VLOOKUP(B103,'Catálogos'!$A$2:$D$21,3,FALSE),"REVISAR"))</f>
        <v/>
      </c>
      <c r="E103" s="17" t="n"/>
      <c r="F103" s="5">
        <f>IF(B103="","",IFERROR(VLOOKUP(B103,'Catálogos'!$A$2:$D$21,4,FALSE),"REVISAR"))</f>
        <v/>
      </c>
      <c r="G103" s="5">
        <f>IF(OR(A103="",E103=""),"",IF(E103="Conforme","Sin acción",IF(E103="No aplica","No aplica",IF(E103="No revisado","Pendiente",IF(AND(E103="Requiere atención",F103="Alta"),"Alta",IF(E103="Requiere atención","Media","Baja"))))))</f>
        <v/>
      </c>
      <c r="H103" s="18" t="n"/>
      <c r="I103" s="13" t="n"/>
      <c r="J103" s="17" t="n"/>
      <c r="K103" s="17" t="n"/>
      <c r="L103" s="27">
        <f>IF(OR(A103="",G103="",G103="Sin acción",G103="No aplica",G103="Pendiente"),"",IFERROR(VLOOKUP(G103,'Catálogos'!$G$2:$H$4,2,FALSE)+IFERROR(VLOOKUP(A103,Inspecciones!$A$3:$B$112,2,FALSE),0),""))</f>
        <v/>
      </c>
    </row>
    <row r="104" ht="42" customHeight="1">
      <c r="A104" s="17" t="n"/>
      <c r="B104" s="13" t="n"/>
      <c r="C104" s="6">
        <f>IF(B104="","",IFERROR(VLOOKUP(B104,'Catálogos'!$A$2:$D$21,2,FALSE),"REVISAR"))</f>
        <v/>
      </c>
      <c r="D104" s="21">
        <f>IF(B104="","",IFERROR(VLOOKUP(B104,'Catálogos'!$A$2:$D$21,3,FALSE),"REVISAR"))</f>
        <v/>
      </c>
      <c r="E104" s="17" t="n"/>
      <c r="F104" s="8">
        <f>IF(B104="","",IFERROR(VLOOKUP(B104,'Catálogos'!$A$2:$D$21,4,FALSE),"REVISAR"))</f>
        <v/>
      </c>
      <c r="G104" s="8">
        <f>IF(OR(A104="",E104=""),"",IF(E104="Conforme","Sin acción",IF(E104="No aplica","No aplica",IF(E104="No revisado","Pendiente",IF(AND(E104="Requiere atención",F104="Alta"),"Alta",IF(E104="Requiere atención","Media","Baja"))))))</f>
        <v/>
      </c>
      <c r="H104" s="18" t="n"/>
      <c r="I104" s="13" t="n"/>
      <c r="J104" s="17" t="n"/>
      <c r="K104" s="17" t="n"/>
      <c r="L104" s="28">
        <f>IF(OR(A104="",G104="",G104="Sin acción",G104="No aplica",G104="Pendiente"),"",IFERROR(VLOOKUP(G104,'Catálogos'!$G$2:$H$4,2,FALSE)+IFERROR(VLOOKUP(A104,Inspecciones!$A$3:$B$112,2,FALSE),0),""))</f>
        <v/>
      </c>
    </row>
    <row r="105" ht="42" customHeight="1">
      <c r="A105" s="17" t="n"/>
      <c r="B105" s="13" t="n"/>
      <c r="C105" s="3">
        <f>IF(B105="","",IFERROR(VLOOKUP(B105,'Catálogos'!$A$2:$D$21,2,FALSE),"REVISAR"))</f>
        <v/>
      </c>
      <c r="D105" s="19">
        <f>IF(B105="","",IFERROR(VLOOKUP(B105,'Catálogos'!$A$2:$D$21,3,FALSE),"REVISAR"))</f>
        <v/>
      </c>
      <c r="E105" s="17" t="n"/>
      <c r="F105" s="5">
        <f>IF(B105="","",IFERROR(VLOOKUP(B105,'Catálogos'!$A$2:$D$21,4,FALSE),"REVISAR"))</f>
        <v/>
      </c>
      <c r="G105" s="5">
        <f>IF(OR(A105="",E105=""),"",IF(E105="Conforme","Sin acción",IF(E105="No aplica","No aplica",IF(E105="No revisado","Pendiente",IF(AND(E105="Requiere atención",F105="Alta"),"Alta",IF(E105="Requiere atención","Media","Baja"))))))</f>
        <v/>
      </c>
      <c r="H105" s="18" t="n"/>
      <c r="I105" s="13" t="n"/>
      <c r="J105" s="17" t="n"/>
      <c r="K105" s="17" t="n"/>
      <c r="L105" s="27">
        <f>IF(OR(A105="",G105="",G105="Sin acción",G105="No aplica",G105="Pendiente"),"",IFERROR(VLOOKUP(G105,'Catálogos'!$G$2:$H$4,2,FALSE)+IFERROR(VLOOKUP(A105,Inspecciones!$A$3:$B$112,2,FALSE),0),""))</f>
        <v/>
      </c>
    </row>
    <row r="106" ht="42" customHeight="1">
      <c r="A106" s="17" t="n"/>
      <c r="B106" s="13" t="n"/>
      <c r="C106" s="6">
        <f>IF(B106="","",IFERROR(VLOOKUP(B106,'Catálogos'!$A$2:$D$21,2,FALSE),"REVISAR"))</f>
        <v/>
      </c>
      <c r="D106" s="21">
        <f>IF(B106="","",IFERROR(VLOOKUP(B106,'Catálogos'!$A$2:$D$21,3,FALSE),"REVISAR"))</f>
        <v/>
      </c>
      <c r="E106" s="17" t="n"/>
      <c r="F106" s="8">
        <f>IF(B106="","",IFERROR(VLOOKUP(B106,'Catálogos'!$A$2:$D$21,4,FALSE),"REVISAR"))</f>
        <v/>
      </c>
      <c r="G106" s="8">
        <f>IF(OR(A106="",E106=""),"",IF(E106="Conforme","Sin acción",IF(E106="No aplica","No aplica",IF(E106="No revisado","Pendiente",IF(AND(E106="Requiere atención",F106="Alta"),"Alta",IF(E106="Requiere atención","Media","Baja"))))))</f>
        <v/>
      </c>
      <c r="H106" s="18" t="n"/>
      <c r="I106" s="13" t="n"/>
      <c r="J106" s="17" t="n"/>
      <c r="K106" s="17" t="n"/>
      <c r="L106" s="28">
        <f>IF(OR(A106="",G106="",G106="Sin acción",G106="No aplica",G106="Pendiente"),"",IFERROR(VLOOKUP(G106,'Catálogos'!$G$2:$H$4,2,FALSE)+IFERROR(VLOOKUP(A106,Inspecciones!$A$3:$B$112,2,FALSE),0),""))</f>
        <v/>
      </c>
    </row>
    <row r="107" ht="42" customHeight="1">
      <c r="A107" s="17" t="n"/>
      <c r="B107" s="13" t="n"/>
      <c r="C107" s="3">
        <f>IF(B107="","",IFERROR(VLOOKUP(B107,'Catálogos'!$A$2:$D$21,2,FALSE),"REVISAR"))</f>
        <v/>
      </c>
      <c r="D107" s="19">
        <f>IF(B107="","",IFERROR(VLOOKUP(B107,'Catálogos'!$A$2:$D$21,3,FALSE),"REVISAR"))</f>
        <v/>
      </c>
      <c r="E107" s="17" t="n"/>
      <c r="F107" s="5">
        <f>IF(B107="","",IFERROR(VLOOKUP(B107,'Catálogos'!$A$2:$D$21,4,FALSE),"REVISAR"))</f>
        <v/>
      </c>
      <c r="G107" s="5">
        <f>IF(OR(A107="",E107=""),"",IF(E107="Conforme","Sin acción",IF(E107="No aplica","No aplica",IF(E107="No revisado","Pendiente",IF(AND(E107="Requiere atención",F107="Alta"),"Alta",IF(E107="Requiere atención","Media","Baja"))))))</f>
        <v/>
      </c>
      <c r="H107" s="18" t="n"/>
      <c r="I107" s="13" t="n"/>
      <c r="J107" s="17" t="n"/>
      <c r="K107" s="17" t="n"/>
      <c r="L107" s="27">
        <f>IF(OR(A107="",G107="",G107="Sin acción",G107="No aplica",G107="Pendiente"),"",IFERROR(VLOOKUP(G107,'Catálogos'!$G$2:$H$4,2,FALSE)+IFERROR(VLOOKUP(A107,Inspecciones!$A$3:$B$112,2,FALSE),0),""))</f>
        <v/>
      </c>
    </row>
    <row r="108" ht="42" customHeight="1">
      <c r="A108" s="17" t="n"/>
      <c r="B108" s="13" t="n"/>
      <c r="C108" s="6">
        <f>IF(B108="","",IFERROR(VLOOKUP(B108,'Catálogos'!$A$2:$D$21,2,FALSE),"REVISAR"))</f>
        <v/>
      </c>
      <c r="D108" s="21">
        <f>IF(B108="","",IFERROR(VLOOKUP(B108,'Catálogos'!$A$2:$D$21,3,FALSE),"REVISAR"))</f>
        <v/>
      </c>
      <c r="E108" s="17" t="n"/>
      <c r="F108" s="8">
        <f>IF(B108="","",IFERROR(VLOOKUP(B108,'Catálogos'!$A$2:$D$21,4,FALSE),"REVISAR"))</f>
        <v/>
      </c>
      <c r="G108" s="8">
        <f>IF(OR(A108="",E108=""),"",IF(E108="Conforme","Sin acción",IF(E108="No aplica","No aplica",IF(E108="No revisado","Pendiente",IF(AND(E108="Requiere atención",F108="Alta"),"Alta",IF(E108="Requiere atención","Media","Baja"))))))</f>
        <v/>
      </c>
      <c r="H108" s="18" t="n"/>
      <c r="I108" s="13" t="n"/>
      <c r="J108" s="17" t="n"/>
      <c r="K108" s="17" t="n"/>
      <c r="L108" s="28">
        <f>IF(OR(A108="",G108="",G108="Sin acción",G108="No aplica",G108="Pendiente"),"",IFERROR(VLOOKUP(G108,'Catálogos'!$G$2:$H$4,2,FALSE)+IFERROR(VLOOKUP(A108,Inspecciones!$A$3:$B$112,2,FALSE),0),""))</f>
        <v/>
      </c>
    </row>
    <row r="109" ht="42" customHeight="1">
      <c r="A109" s="17" t="n"/>
      <c r="B109" s="13" t="n"/>
      <c r="C109" s="3">
        <f>IF(B109="","",IFERROR(VLOOKUP(B109,'Catálogos'!$A$2:$D$21,2,FALSE),"REVISAR"))</f>
        <v/>
      </c>
      <c r="D109" s="19">
        <f>IF(B109="","",IFERROR(VLOOKUP(B109,'Catálogos'!$A$2:$D$21,3,FALSE),"REVISAR"))</f>
        <v/>
      </c>
      <c r="E109" s="17" t="n"/>
      <c r="F109" s="5">
        <f>IF(B109="","",IFERROR(VLOOKUP(B109,'Catálogos'!$A$2:$D$21,4,FALSE),"REVISAR"))</f>
        <v/>
      </c>
      <c r="G109" s="5">
        <f>IF(OR(A109="",E109=""),"",IF(E109="Conforme","Sin acción",IF(E109="No aplica","No aplica",IF(E109="No revisado","Pendiente",IF(AND(E109="Requiere atención",F109="Alta"),"Alta",IF(E109="Requiere atención","Media","Baja"))))))</f>
        <v/>
      </c>
      <c r="H109" s="18" t="n"/>
      <c r="I109" s="13" t="n"/>
      <c r="J109" s="17" t="n"/>
      <c r="K109" s="17" t="n"/>
      <c r="L109" s="27">
        <f>IF(OR(A109="",G109="",G109="Sin acción",G109="No aplica",G109="Pendiente"),"",IFERROR(VLOOKUP(G109,'Catálogos'!$G$2:$H$4,2,FALSE)+IFERROR(VLOOKUP(A109,Inspecciones!$A$3:$B$112,2,FALSE),0),""))</f>
        <v/>
      </c>
    </row>
    <row r="110" ht="42" customHeight="1">
      <c r="A110" s="17" t="n"/>
      <c r="B110" s="13" t="n"/>
      <c r="C110" s="6">
        <f>IF(B110="","",IFERROR(VLOOKUP(B110,'Catálogos'!$A$2:$D$21,2,FALSE),"REVISAR"))</f>
        <v/>
      </c>
      <c r="D110" s="21">
        <f>IF(B110="","",IFERROR(VLOOKUP(B110,'Catálogos'!$A$2:$D$21,3,FALSE),"REVISAR"))</f>
        <v/>
      </c>
      <c r="E110" s="17" t="n"/>
      <c r="F110" s="8">
        <f>IF(B110="","",IFERROR(VLOOKUP(B110,'Catálogos'!$A$2:$D$21,4,FALSE),"REVISAR"))</f>
        <v/>
      </c>
      <c r="G110" s="8">
        <f>IF(OR(A110="",E110=""),"",IF(E110="Conforme","Sin acción",IF(E110="No aplica","No aplica",IF(E110="No revisado","Pendiente",IF(AND(E110="Requiere atención",F110="Alta"),"Alta",IF(E110="Requiere atención","Media","Baja"))))))</f>
        <v/>
      </c>
      <c r="H110" s="18" t="n"/>
      <c r="I110" s="13" t="n"/>
      <c r="J110" s="17" t="n"/>
      <c r="K110" s="17" t="n"/>
      <c r="L110" s="28">
        <f>IF(OR(A110="",G110="",G110="Sin acción",G110="No aplica",G110="Pendiente"),"",IFERROR(VLOOKUP(G110,'Catálogos'!$G$2:$H$4,2,FALSE)+IFERROR(VLOOKUP(A110,Inspecciones!$A$3:$B$112,2,FALSE),0),""))</f>
        <v/>
      </c>
    </row>
  </sheetData>
  <mergeCells count="1">
    <mergeCell ref="A1:L1"/>
  </mergeCells>
  <conditionalFormatting sqref="G3:G110">
    <cfRule type="expression" priority="1" dxfId="0">
      <formula>$G3="Alta"</formula>
    </cfRule>
    <cfRule type="expression" priority="2" dxfId="2">
      <formula>$G3="Media"</formula>
    </cfRule>
    <cfRule type="expression" priority="3" dxfId="4">
      <formula>$G3="Baja"</formula>
    </cfRule>
    <cfRule type="expression" priority="4" dxfId="3">
      <formula>$G3="Pendiente"</formula>
    </cfRule>
  </conditionalFormatting>
  <conditionalFormatting sqref="L3:L110">
    <cfRule type="expression" priority="5" dxfId="5">
      <formula>AND($L3&lt;&gt;"",$K3&lt;&gt;"Cerrado",$L3&lt;TODAY())</formula>
    </cfRule>
  </conditionalFormatting>
  <conditionalFormatting sqref="C3:F110">
    <cfRule type="expression" priority="6" dxfId="0">
      <formula>AND($B3&lt;&gt;"",OR($C3="REVISAR",$D3="REVISAR",$F3="REVISAR"))</formula>
    </cfRule>
  </conditionalFormatting>
  <dataValidations count="5">
    <dataValidation sqref="A3:A110" showDropDown="0" showInputMessage="0" showErrorMessage="1" allowBlank="0" errorTitle="REVISAR" error="Seleccione un folio existente en la hoja Inspecciones." type="list">
      <formula1>INDIRECT("'Inspecciones'!$A$3:$A$112")</formula1>
    </dataValidation>
    <dataValidation sqref="B3:B110" showDropDown="0" showInputMessage="0" showErrorMessage="1" allowBlank="0" errorTitle="Punto no permitido" error="Seleccione un punto de revisión del catálogo." type="list">
      <formula1>INDIRECT("'Catálogos'!$A$2:$A$21")</formula1>
    </dataValidation>
    <dataValidation sqref="E3:E110" showDropDown="0" showInputMessage="0" showErrorMessage="1" allowBlank="0" errorTitle="Resultado no permitido" error="Seleccione un resultado del catálogo." type="list">
      <formula1>INDIRECT("'Catálogos'!$J$2:$J$6")</formula1>
    </dataValidation>
    <dataValidation sqref="H3:H110" showDropDown="0" showInputMessage="0" showErrorMessage="1" allowBlank="0" errorTitle="Texto demasiado largo" error="Las observaciones admiten hasta 250 caracteres." type="textLength" operator="lessThanOrEqual">
      <formula1>250</formula1>
    </dataValidation>
    <dataValidation sqref="K3:K110" showDropDown="0" showInputMessage="0" showErrorMessage="1" allowBlank="0" errorTitle="Estado no permitido" error="Seleccione un estado del catálogo." type="list">
      <formula1>INDIRECT("'Catálogos'!$K$2:$K$4")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D9EAF7"/>
    <outlinePr summaryBelow="1" summaryRight="1"/>
    <pageSetUpPr/>
  </sheetPr>
  <dimension ref="A1:N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60" customWidth="1" min="3" max="3"/>
    <col width="17" customWidth="1" min="4" max="4"/>
    <col width="14" customWidth="1" min="7" max="7"/>
    <col width="15" customWidth="1" min="8" max="8"/>
    <col width="22" customWidth="1" min="10" max="10"/>
    <col width="18" customWidth="1" min="11" max="11"/>
    <col width="20" customWidth="1" min="12" max="12"/>
    <col width="58" customWidth="1" min="14" max="14"/>
  </cols>
  <sheetData>
    <row r="1">
      <c r="A1" s="12" t="inlineStr">
        <is>
          <t>Punto de revisión</t>
        </is>
      </c>
      <c r="B1" s="12" t="inlineStr">
        <is>
          <t>Sistema</t>
        </is>
      </c>
      <c r="C1" s="12" t="inlineStr">
        <is>
          <t>Criterio visible</t>
        </is>
      </c>
      <c r="D1" s="12" t="inlineStr">
        <is>
          <t>Criticidad base</t>
        </is>
      </c>
      <c r="G1" s="2" t="inlineStr">
        <is>
          <t>Prioridad</t>
        </is>
      </c>
      <c r="H1" s="2" t="inlineStr">
        <is>
          <t>Días objetivo</t>
        </is>
      </c>
      <c r="J1" s="2" t="inlineStr">
        <is>
          <t>Resultado</t>
        </is>
      </c>
      <c r="K1" s="2" t="inlineStr">
        <is>
          <t>Estado</t>
        </is>
      </c>
      <c r="L1" s="2" t="inlineStr">
        <is>
          <t>Tipo de vehículo</t>
        </is>
      </c>
      <c r="N1" s="2" t="inlineStr">
        <is>
          <t>Alcance</t>
        </is>
      </c>
    </row>
    <row r="2" ht="48" customHeight="1">
      <c r="A2" s="18" t="inlineStr">
        <is>
          <t>Nivel de aceite visible</t>
        </is>
      </c>
      <c r="B2" s="18" t="inlineStr">
        <is>
          <t>Motor y fluidos</t>
        </is>
      </c>
      <c r="C2" s="18" t="inlineStr">
        <is>
          <t>Nivel dentro de las marcas visibles, sin interpretar la condición del fluido</t>
        </is>
      </c>
      <c r="D2" s="18" t="inlineStr">
        <is>
          <t>Media</t>
        </is>
      </c>
      <c r="G2" s="5" t="inlineStr">
        <is>
          <t>Alta</t>
        </is>
      </c>
      <c r="H2" s="23" t="n">
        <v>1</v>
      </c>
      <c r="J2" s="13" t="inlineStr">
        <is>
          <t>Conforme</t>
        </is>
      </c>
      <c r="K2" s="13" t="inlineStr">
        <is>
          <t>Abierto</t>
        </is>
      </c>
      <c r="L2" s="13" t="inlineStr">
        <is>
          <t>Sedán</t>
        </is>
      </c>
      <c r="N2" s="11" t="inlineStr">
        <is>
          <t>Criterios editables para una revisión visual y funcional general. No representan diagnóstico, norma, certificación ni procedimiento del fabricante.</t>
        </is>
      </c>
    </row>
    <row r="3" ht="34" customHeight="1">
      <c r="A3" s="18" t="inlineStr">
        <is>
          <t>Nivel de refrigerante</t>
        </is>
      </c>
      <c r="B3" s="18" t="inlineStr">
        <is>
          <t>Motor y fluidos</t>
        </is>
      </c>
      <c r="C3" s="18" t="inlineStr">
        <is>
          <t>Nivel visible en el depósito conforme a la referencia indicada</t>
        </is>
      </c>
      <c r="D3" s="18" t="inlineStr">
        <is>
          <t>Alta</t>
        </is>
      </c>
      <c r="G3" s="5" t="inlineStr">
        <is>
          <t>Media</t>
        </is>
      </c>
      <c r="H3" s="23" t="n">
        <v>3</v>
      </c>
      <c r="J3" s="13" t="inlineStr">
        <is>
          <t>Observación</t>
        </is>
      </c>
      <c r="K3" s="13" t="inlineStr">
        <is>
          <t>En seguimiento</t>
        </is>
      </c>
      <c r="L3" s="13" t="inlineStr">
        <is>
          <t>SUV</t>
        </is>
      </c>
    </row>
    <row r="4" ht="34" customHeight="1">
      <c r="A4" s="18" t="inlineStr">
        <is>
          <t>Fugas visibles</t>
        </is>
      </c>
      <c r="B4" s="18" t="inlineStr">
        <is>
          <t>Motor y fluidos</t>
        </is>
      </c>
      <c r="C4" s="18" t="inlineStr">
        <is>
          <t>Sin rastros visibles en la zona observada</t>
        </is>
      </c>
      <c r="D4" s="18" t="inlineStr">
        <is>
          <t>Alta</t>
        </is>
      </c>
      <c r="G4" s="5" t="inlineStr">
        <is>
          <t>Baja</t>
        </is>
      </c>
      <c r="H4" s="23" t="n">
        <v>7</v>
      </c>
      <c r="J4" s="13" t="inlineStr">
        <is>
          <t>Requiere atención</t>
        </is>
      </c>
      <c r="K4" s="13" t="inlineStr">
        <is>
          <t>Cerrado</t>
        </is>
      </c>
      <c r="L4" s="13" t="inlineStr">
        <is>
          <t>Pickup</t>
        </is>
      </c>
    </row>
    <row r="5" ht="34" customHeight="1">
      <c r="A5" s="18" t="inlineStr">
        <is>
          <t>Batería y sujeción</t>
        </is>
      </c>
      <c r="B5" s="18" t="inlineStr">
        <is>
          <t>Sistema eléctrico</t>
        </is>
      </c>
      <c r="C5" s="18" t="inlineStr">
        <is>
          <t>Sujeción firme y terminales sin daño visible relevante</t>
        </is>
      </c>
      <c r="D5" s="18" t="inlineStr">
        <is>
          <t>Media</t>
        </is>
      </c>
      <c r="J5" s="13" t="inlineStr">
        <is>
          <t>No revisado</t>
        </is>
      </c>
      <c r="L5" s="13" t="inlineStr">
        <is>
          <t>Van</t>
        </is>
      </c>
    </row>
    <row r="6" ht="34" customHeight="1">
      <c r="A6" s="18" t="inlineStr">
        <is>
          <t>Luces delanteras</t>
        </is>
      </c>
      <c r="B6" s="18" t="inlineStr">
        <is>
          <t>Iluminación</t>
        </is>
      </c>
      <c r="C6" s="18" t="inlineStr">
        <is>
          <t>Encendido y condición exterior visibles</t>
        </is>
      </c>
      <c r="D6" s="18" t="inlineStr">
        <is>
          <t>Alta</t>
        </is>
      </c>
      <c r="J6" s="13" t="inlineStr">
        <is>
          <t>No aplica</t>
        </is>
      </c>
      <c r="L6" s="13" t="inlineStr">
        <is>
          <t>Otro</t>
        </is>
      </c>
    </row>
    <row r="7" ht="34" customHeight="1">
      <c r="A7" s="18" t="inlineStr">
        <is>
          <t>Luces traseras</t>
        </is>
      </c>
      <c r="B7" s="18" t="inlineStr">
        <is>
          <t>Iluminación</t>
        </is>
      </c>
      <c r="C7" s="18" t="inlineStr">
        <is>
          <t>Encendido y condición exterior visibles</t>
        </is>
      </c>
      <c r="D7" s="18" t="inlineStr">
        <is>
          <t>Alta</t>
        </is>
      </c>
    </row>
    <row r="8" ht="34" customHeight="1">
      <c r="A8" s="18" t="inlineStr">
        <is>
          <t>Limpiaparabrisas</t>
        </is>
      </c>
      <c r="B8" s="18" t="inlineStr">
        <is>
          <t>Visibilidad</t>
        </is>
      </c>
      <c r="C8" s="18" t="inlineStr">
        <is>
          <t>Movimiento funcional y condición visible de las hojas</t>
        </is>
      </c>
      <c r="D8" s="18" t="inlineStr">
        <is>
          <t>Media</t>
        </is>
      </c>
    </row>
    <row r="9" ht="34" customHeight="1">
      <c r="A9" s="18" t="inlineStr">
        <is>
          <t>Parabrisas</t>
        </is>
      </c>
      <c r="B9" s="18" t="inlineStr">
        <is>
          <t>Visibilidad</t>
        </is>
      </c>
      <c r="C9" s="18" t="inlineStr">
        <is>
          <t>Sin daño visible relevante en la zona observada</t>
        </is>
      </c>
      <c r="D9" s="18" t="inlineStr">
        <is>
          <t>Alta</t>
        </is>
      </c>
    </row>
    <row r="10" ht="34" customHeight="1">
      <c r="A10" s="18" t="inlineStr">
        <is>
          <t>Cinturones</t>
        </is>
      </c>
      <c r="B10" s="18" t="inlineStr">
        <is>
          <t>Seguridad interior</t>
        </is>
      </c>
      <c r="C10" s="18" t="inlineStr">
        <is>
          <t>Anclaje y cierre funcionales en una revisión básica</t>
        </is>
      </c>
      <c r="D10" s="18" t="inlineStr">
        <is>
          <t>Alta</t>
        </is>
      </c>
    </row>
    <row r="11" ht="34" customHeight="1">
      <c r="A11" s="18" t="inlineStr">
        <is>
          <t>Claxon</t>
        </is>
      </c>
      <c r="B11" s="18" t="inlineStr">
        <is>
          <t>Señalización</t>
        </is>
      </c>
      <c r="C11" s="18" t="inlineStr">
        <is>
          <t>Respuesta funcional al accionar</t>
        </is>
      </c>
      <c r="D11" s="18" t="inlineStr">
        <is>
          <t>Media</t>
        </is>
      </c>
    </row>
    <row r="12" ht="34" customHeight="1">
      <c r="A12" s="18" t="inlineStr">
        <is>
          <t>Condición visual de llantas</t>
        </is>
      </c>
      <c r="B12" s="18" t="inlineStr">
        <is>
          <t>Llantas</t>
        </is>
      </c>
      <c r="C12" s="18" t="inlineStr">
        <is>
          <t>Sin daño evidente y con desgaste visual uniforme</t>
        </is>
      </c>
      <c r="D12" s="18" t="inlineStr">
        <is>
          <t>Alta</t>
        </is>
      </c>
    </row>
    <row r="13" ht="34" customHeight="1">
      <c r="A13" s="18" t="inlineStr">
        <is>
          <t>Presión indicada</t>
        </is>
      </c>
      <c r="B13" s="18" t="inlineStr">
        <is>
          <t>Llantas</t>
        </is>
      </c>
      <c r="C13" s="18" t="inlineStr">
        <is>
          <t>Lectura disponible comparada con la referencia indicada</t>
        </is>
      </c>
      <c r="D13" s="18" t="inlineStr">
        <is>
          <t>Media</t>
        </is>
      </c>
    </row>
    <row r="14" ht="34" customHeight="1">
      <c r="A14" s="18" t="inlineStr">
        <is>
          <t>Rueda de refacción</t>
        </is>
      </c>
      <c r="B14" s="18" t="inlineStr">
        <is>
          <t>Equipo</t>
        </is>
      </c>
      <c r="C14" s="18" t="inlineStr">
        <is>
          <t>Presencia y condición visual cuando sea accesible</t>
        </is>
      </c>
      <c r="D14" s="18" t="inlineStr">
        <is>
          <t>Media</t>
        </is>
      </c>
    </row>
    <row r="15" ht="34" customHeight="1">
      <c r="A15" s="18" t="inlineStr">
        <is>
          <t>Freno de estacionamiento</t>
        </is>
      </c>
      <c r="B15" s="18" t="inlineStr">
        <is>
          <t>Frenos</t>
        </is>
      </c>
      <c r="C15" s="18" t="inlineStr">
        <is>
          <t>Accionamiento funcional en una revisión básica</t>
        </is>
      </c>
      <c r="D15" s="18" t="inlineStr">
        <is>
          <t>Alta</t>
        </is>
      </c>
    </row>
    <row r="16" ht="34" customHeight="1">
      <c r="A16" s="18" t="inlineStr">
        <is>
          <t>Pedal de freno</t>
        </is>
      </c>
      <c r="B16" s="18" t="inlineStr">
        <is>
          <t>Frenos</t>
        </is>
      </c>
      <c r="C16" s="18" t="inlineStr">
        <is>
          <t>Recorrido y respuesta funcional observables</t>
        </is>
      </c>
      <c r="D16" s="18" t="inlineStr">
        <is>
          <t>Alta</t>
        </is>
      </c>
    </row>
    <row r="17" ht="34" customHeight="1">
      <c r="A17" s="18" t="inlineStr">
        <is>
          <t>Espejos</t>
        </is>
      </c>
      <c r="B17" s="18" t="inlineStr">
        <is>
          <t>Visibilidad</t>
        </is>
      </c>
      <c r="C17" s="18" t="inlineStr">
        <is>
          <t>Presentes, ajustables y sin daño visible relevante</t>
        </is>
      </c>
      <c r="D17" s="18" t="inlineStr">
        <is>
          <t>Media</t>
        </is>
      </c>
    </row>
    <row r="18" ht="34" customHeight="1">
      <c r="A18" s="18" t="inlineStr">
        <is>
          <t>Puertas y seguros</t>
        </is>
      </c>
      <c r="B18" s="18" t="inlineStr">
        <is>
          <t>Carrocería</t>
        </is>
      </c>
      <c r="C18" s="18" t="inlineStr">
        <is>
          <t>Apertura, cierre y seguros funcionales</t>
        </is>
      </c>
      <c r="D18" s="18" t="inlineStr">
        <is>
          <t>Media</t>
        </is>
      </c>
    </row>
    <row r="19" ht="34" customHeight="1">
      <c r="A19" s="18" t="inlineStr">
        <is>
          <t>Tablero</t>
        </is>
      </c>
      <c r="B19" s="18" t="inlineStr">
        <is>
          <t>Instrumentación</t>
        </is>
      </c>
      <c r="C19" s="18" t="inlineStr">
        <is>
          <t>Indicadores visibles al encendido, sin interpretar fallas</t>
        </is>
      </c>
      <c r="D19" s="18" t="inlineStr">
        <is>
          <t>Media</t>
        </is>
      </c>
    </row>
    <row r="20" ht="34" customHeight="1">
      <c r="A20" s="18" t="inlineStr">
        <is>
          <t>Aire acondicionado</t>
        </is>
      </c>
      <c r="B20" s="18" t="inlineStr">
        <is>
          <t>Confort</t>
        </is>
      </c>
      <c r="C20" s="18" t="inlineStr">
        <is>
          <t>Flujo de aire funcional en una comprobación básica</t>
        </is>
      </c>
      <c r="D20" s="18" t="inlineStr">
        <is>
          <t>Baja</t>
        </is>
      </c>
    </row>
    <row r="21" ht="34" customHeight="1">
      <c r="A21" s="18" t="inlineStr">
        <is>
          <t>Equipo básico</t>
        </is>
      </c>
      <c r="B21" s="18" t="inlineStr">
        <is>
          <t>Equipo</t>
        </is>
      </c>
      <c r="C21" s="18" t="inlineStr">
        <is>
          <t>Elementos declarados presentes durante la revisión visual</t>
        </is>
      </c>
      <c r="D21" s="18" t="inlineStr">
        <is>
          <t>Baja</t>
        </is>
      </c>
    </row>
  </sheetData>
  <autoFilter ref="A1:D21"/>
  <dataValidations count="2">
    <dataValidation sqref="D2:D21" showDropDown="0" showInputMessage="0" showErrorMessage="1" allowBlank="0" errorTitle="Valor no permitido" error="Seleccione Alta, Media o Baja." type="list">
      <formula1>"Alta,Media,Baja"</formula1>
    </dataValidation>
    <dataValidation sqref="H2:H4" showDropDown="0" showInputMessage="0" showErrorMessage="1" allowBlank="0" errorTitle="Días fuera de rango" error="Capture un número entero entre 0 y 365." type="whole" operator="between">
      <formula1>0</formula1>
      <formula2>365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DEMO ficticio</dc:creator>
  <dc:title xmlns:dc="http://purl.org/dc/elements/1.1/">Checklist administrativo de inspección general de vehículo</dc:title>
  <dc:subject xmlns:dc="http://purl.org/dc/elements/1.1/">Registro visual y funcional general con ejemplos ficticios</dc:subject>
  <dcterms:created xmlns:dcterms="http://purl.org/dc/terms/" xmlns:xsi="http://www.w3.org/2001/XMLSchema-instance" xsi:type="dcterms:W3CDTF">2026-09-10T02:07:33Z</dcterms:created>
  <dcterms:modified xmlns:dcterms="http://purl.org/dc/terms/" xmlns:xsi="http://www.w3.org/2001/XMLSchema-instance" xsi:type="dcterms:W3CDTF">2026-09-10T02:07:35+00:00Z</dcterms:modified>
</cp:coreProperties>
</file>