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Inspecciones" sheetId="2" state="visible" r:id="rId2"/>
    <sheet xmlns:r="http://schemas.openxmlformats.org/officeDocument/2006/relationships" name="Configuración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 &quot;mm&quot;"/>
    <numFmt numFmtId="165" formatCode="dd/mm/yyyy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447"/>
      <sz val="10"/>
    </font>
    <font>
      <name val="Calibri"/>
      <i val="1"/>
      <color rgb="005B6570"/>
      <sz val="10"/>
    </font>
  </fonts>
  <fills count="9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0E7C86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E2E6E9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3" fontId="3" fillId="4" borderId="1" applyAlignment="1" pivotButton="0" quotePrefix="0" xfId="0">
      <alignment horizontal="center" vertical="center"/>
    </xf>
    <xf numFmtId="3" fontId="3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applyProtection="1" pivotButton="0" quotePrefix="0" xfId="0">
      <alignment horizontal="center" vertical="center" wrapText="1"/>
      <protection locked="0" hidden="0"/>
    </xf>
    <xf numFmtId="165" fontId="3" fillId="7" borderId="1" applyAlignment="1" applyProtection="1" pivotButton="0" quotePrefix="0" xfId="0">
      <alignment horizontal="center" vertical="center" wrapText="1"/>
      <protection locked="0" hidden="0"/>
    </xf>
    <xf numFmtId="3" fontId="3" fillId="7" borderId="1" applyAlignment="1" applyProtection="1" pivotButton="0" quotePrefix="0" xfId="0">
      <alignment horizontal="center" vertical="center" wrapText="1"/>
      <protection locked="0" hidden="0"/>
    </xf>
    <xf numFmtId="166" fontId="3" fillId="7" borderId="1" applyAlignment="1" applyProtection="1" pivotButton="0" quotePrefix="0" xfId="0">
      <alignment horizontal="center" vertical="center" wrapText="1"/>
      <protection locked="0" hidden="0"/>
    </xf>
    <xf numFmtId="3" fontId="3" fillId="8" borderId="1" applyAlignment="1" pivotButton="0" quotePrefix="0" xfId="0">
      <alignment horizontal="center" vertical="center" wrapText="1"/>
    </xf>
    <xf numFmtId="166" fontId="3" fillId="8" borderId="1" applyAlignment="1" pivotButton="0" quotePrefix="0" xfId="0">
      <alignment horizontal="center" vertical="center" wrapText="1"/>
    </xf>
    <xf numFmtId="167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center" wrapText="1"/>
    </xf>
    <xf numFmtId="0" fontId="3" fillId="7" borderId="1" applyAlignment="1" applyProtection="1" pivotButton="0" quotePrefix="0" xfId="0">
      <alignment horizontal="left" vertical="center" wrapText="1"/>
      <protection locked="0" hidden="0"/>
    </xf>
    <xf numFmtId="166" fontId="3" fillId="7" borderId="1" applyAlignment="1" applyProtection="1" pivotButton="0" quotePrefix="0" xfId="0">
      <alignment horizontal="center" vertical="center"/>
      <protection locked="0" hidden="0"/>
    </xf>
    <xf numFmtId="0" fontId="3" fillId="7" borderId="1" applyAlignment="1" applyProtection="1" pivotButton="0" quotePrefix="0" xfId="0">
      <alignment horizontal="left" vertical="center"/>
      <protection locked="0" hidden="0"/>
    </xf>
    <xf numFmtId="1" fontId="3" fillId="7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165" fontId="3" fillId="7" borderId="1" applyAlignment="1" applyProtection="1" pivotButton="0" quotePrefix="0" xfId="0">
      <alignment horizontal="center" vertical="center" wrapText="1"/>
      <protection locked="0" hidden="0"/>
    </xf>
    <xf numFmtId="166" fontId="3" fillId="7" borderId="1" applyAlignment="1" applyProtection="1" pivotButton="0" quotePrefix="0" xfId="0">
      <alignment horizontal="center" vertical="center" wrapText="1"/>
      <protection locked="0" hidden="0"/>
    </xf>
    <xf numFmtId="166" fontId="3" fillId="8" borderId="1" applyAlignment="1" pivotButton="0" quotePrefix="0" xfId="0">
      <alignment horizontal="center" vertical="center" wrapText="1"/>
    </xf>
    <xf numFmtId="167" fontId="3" fillId="8" borderId="1" applyAlignment="1" pivotButton="0" quotePrefix="0" xfId="0">
      <alignment horizontal="center" vertical="center" wrapText="1"/>
    </xf>
    <xf numFmtId="166" fontId="3" fillId="7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1"/>
      </font>
      <fill>
        <patternFill patternType="solid">
          <fgColor rgb="00F05A28"/>
        </patternFill>
      </fill>
    </dxf>
    <dxf>
      <fill>
        <patternFill patternType="solid">
          <fgColor rgb="00E8ECEF"/>
        </patternFill>
      </fill>
    </dxf>
    <dxf>
      <font>
        <name val="Calibri"/>
        <b val="1"/>
        <color rgb="00243447"/>
        <sz val="10"/>
      </font>
      <fill>
        <patternFill patternType="solid">
          <fgColor rgb="00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patrones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'Resumen'!B9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'Resumen'!$A$10:$A$15</f>
            </numRef>
          </cat>
          <val>
            <numRef>
              <f>'Resumen'!$B$10:$B$15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Cantidad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Patrón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6660000" cy="331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specciones" displayName="tblInspecciones" ref="A1:T121" headerRowCount="1">
  <autoFilter ref="A1:T121"/>
  <tableColumns count="20">
    <tableColumn id="1" name="Folio"/>
    <tableColumn id="2" name="Fecha"/>
    <tableColumn id="3" name="Unidad"/>
    <tableColumn id="4" name="Posición"/>
    <tableColumn id="5" name="Odómetro (km)"/>
    <tableColumn id="6" name="Profundidad inicial o de referencia (mm)"/>
    <tableColumn id="7" name="Interior (mm)"/>
    <tableColumn id="8" name="Centro (mm)"/>
    <tableColumn id="9" name="Exterior (mm)"/>
    <tableColumn id="10" name="Presión observada (kPa)"/>
    <tableColumn id="11" name="Presión objetivo (kPa)"/>
    <tableColumn id="12" name="Diferencia de presión (kPa)"/>
    <tableColumn id="13" name="Profundidad mínima (mm)"/>
    <tableColumn id="14" name="Variación transversal (mm)"/>
    <tableColumn id="15" name="Desgaste consumido"/>
    <tableColumn id="16" name="Patrón observado"/>
    <tableColumn id="17" name="Prioridad"/>
    <tableColumn id="18" name="Causa operativa probable"/>
    <tableColumn id="19" name="Acción sugerida"/>
    <tableColumn id="20" name="No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E7C86"/>
    <outlinePr summaryBelow="1" summaryRight="1"/>
    <pageSetUpPr/>
  </sheetPr>
  <dimension ref="A1:C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42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Análisis de desgaste de llantas</t>
        </is>
      </c>
      <c r="B1" s="24" t="n"/>
      <c r="C1" s="25" t="n"/>
    </row>
    <row r="2"/>
    <row r="3" ht="32" customHeight="1">
      <c r="A3" s="2" t="inlineStr">
        <is>
          <t>Indicador</t>
        </is>
      </c>
      <c r="B3" s="2" t="inlineStr">
        <is>
          <t>Resultado</t>
        </is>
      </c>
      <c r="C3" s="2" t="inlineStr">
        <is>
          <t>Lectura administrativa</t>
        </is>
      </c>
    </row>
    <row r="4">
      <c r="A4" s="3" t="inlineStr">
        <is>
          <t>Registros completos</t>
        </is>
      </c>
      <c r="B4" s="4">
        <f>COUNTIFS(Inspecciones!$A$2:$A$121,"&lt;&gt;",Inspecciones!$G$2:$G$121,"&lt;&gt;",Inspecciones!$H$2:$H$121,"&lt;&gt;",Inspecciones!$I$2:$I$121,"&lt;&gt;")</f>
        <v/>
      </c>
      <c r="C4" s="3" t="inlineStr">
        <is>
          <t>Folios con las tres mediciones transversales.</t>
        </is>
      </c>
    </row>
    <row r="5">
      <c r="A5" s="5" t="inlineStr">
        <is>
          <t>Profundidad mínima promedio</t>
        </is>
      </c>
      <c r="B5" s="6">
        <f>IFERROR(AVERAGEIFS(Inspecciones!$M$2:$M$121,Inspecciones!$A$2:$A$121,"&lt;&gt;",Inspecciones!$M$2:$M$121,"&gt;=0"),0)</f>
        <v/>
      </c>
      <c r="C5" s="5" t="inlineStr">
        <is>
          <t>Promedio de la menor profundidad registrada por inspección.</t>
        </is>
      </c>
    </row>
    <row r="6">
      <c r="A6" s="3" t="inlineStr">
        <is>
          <t>Atenciones prioritarias</t>
        </is>
      </c>
      <c r="B6" s="4">
        <f>COUNTIFS(Inspecciones!$A$2:$A$121,"&lt;&gt;",Inspecciones!$Q$2:$Q$121,"Atención prioritaria")</f>
        <v/>
      </c>
      <c r="C6" s="3" t="inlineStr">
        <is>
          <t>Casos que alcanzan el criterio interno de atención.</t>
        </is>
      </c>
    </row>
    <row r="7">
      <c r="A7" s="5" t="inlineStr">
        <is>
          <t>Presiones fuera de tolerancia</t>
        </is>
      </c>
      <c r="B7" s="4">
        <f>COUNTIFS(Inspecciones!$A$2:$A$121,"&lt;&gt;",Inspecciones!$L$2:$L$121,"&gt;"&amp;'Configuración'!$B$4)+COUNTIFS(Inspecciones!$A$2:$A$121,"&lt;&gt;",Inspecciones!$L$2:$L$121,"&lt;-"&amp;'Configuración'!$B$4)</f>
        <v/>
      </c>
      <c r="C7" s="5" t="inlineStr">
        <is>
          <t>Diferencias absolutas mayores que la tolerancia configurada.</t>
        </is>
      </c>
    </row>
    <row r="8"/>
    <row r="9" ht="32" customHeight="1">
      <c r="A9" s="2" t="inlineStr">
        <is>
          <t>Patrón observado</t>
        </is>
      </c>
      <c r="B9" s="2" t="inlineStr">
        <is>
          <t>Cantidad</t>
        </is>
      </c>
    </row>
    <row r="10">
      <c r="A10" s="3" t="inlineStr">
        <is>
          <t>Uniforme</t>
        </is>
      </c>
      <c r="B10" s="7">
        <f>COUNTIF(Inspecciones!$P$2:$P$121,A10)</f>
        <v/>
      </c>
    </row>
    <row r="11">
      <c r="A11" s="5" t="inlineStr">
        <is>
          <t>Mayor desgaste al centro</t>
        </is>
      </c>
      <c r="B11" s="8">
        <f>COUNTIF(Inspecciones!$P$2:$P$121,A11)</f>
        <v/>
      </c>
    </row>
    <row r="12">
      <c r="A12" s="3" t="inlineStr">
        <is>
          <t>Mayor desgaste en ambos hombros</t>
        </is>
      </c>
      <c r="B12" s="7">
        <f>COUNTIF(Inspecciones!$P$2:$P$121,A12)</f>
        <v/>
      </c>
    </row>
    <row r="13">
      <c r="A13" s="5" t="inlineStr">
        <is>
          <t>Mayor desgaste interior</t>
        </is>
      </c>
      <c r="B13" s="8">
        <f>COUNTIF(Inspecciones!$P$2:$P$121,A13)</f>
        <v/>
      </c>
    </row>
    <row r="14">
      <c r="A14" s="3" t="inlineStr">
        <is>
          <t>Mayor desgaste exterior</t>
        </is>
      </c>
      <c r="B14" s="7">
        <f>COUNTIF(Inspecciones!$P$2:$P$121,A14)</f>
        <v/>
      </c>
    </row>
    <row r="15">
      <c r="A15" s="5" t="inlineStr">
        <is>
          <t>Irregular o mixto</t>
        </is>
      </c>
      <c r="B15" s="8">
        <f>COUNTIF(Inspecciones!$P$2:$P$121,A15)</f>
        <v/>
      </c>
    </row>
    <row r="16"/>
    <row r="17" ht="62" customHeight="1">
      <c r="A17" s="9" t="inlineStr">
        <is>
          <t>Uso administrativo: las clasificaciones y causas son hipótesis para revisión por personal técnico calificado. Este libro no emite diagnóstico automotriz ni determina que una llanta sea legalmente apta.</t>
        </is>
      </c>
    </row>
  </sheetData>
  <mergeCells count="1">
    <mergeCell ref="A1:C1"/>
  </mergeCells>
  <conditionalFormatting sqref="B6">
    <cfRule type="expression" priority="1" dxfId="0">
      <formula>B6&gt;0</formula>
    </cfRule>
  </conditionalFormatting>
  <conditionalFormatting sqref="B7">
    <cfRule type="expression" priority="2" dxfId="1">
      <formula>B7&gt;0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T1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22" customWidth="1" min="4" max="4"/>
    <col width="16" customWidth="1" min="5" max="5"/>
    <col width="23" customWidth="1" min="6" max="6"/>
    <col width="14" customWidth="1" min="7" max="7"/>
    <col width="14" customWidth="1" min="8" max="8"/>
    <col width="14" customWidth="1" min="9" max="9"/>
    <col width="19" customWidth="1" min="10" max="10"/>
    <col width="19" customWidth="1" min="11" max="11"/>
    <col width="20" customWidth="1" min="12" max="12"/>
    <col width="19" customWidth="1" min="13" max="13"/>
    <col width="20" customWidth="1" min="14" max="14"/>
    <col width="18" customWidth="1" min="15" max="15"/>
    <col width="31" customWidth="1" min="16" max="16"/>
    <col width="22" customWidth="1" min="17" max="17"/>
    <col width="47" customWidth="1" min="18" max="18"/>
    <col width="41" customWidth="1" min="19" max="19"/>
    <col width="34" customWidth="1" min="20" max="20"/>
  </cols>
  <sheetData>
    <row r="1" ht="52" customHeight="1">
      <c r="A1" s="10" t="inlineStr">
        <is>
          <t>Folio</t>
        </is>
      </c>
      <c r="B1" s="10" t="inlineStr">
        <is>
          <t>Fecha</t>
        </is>
      </c>
      <c r="C1" s="10" t="inlineStr">
        <is>
          <t>Unidad</t>
        </is>
      </c>
      <c r="D1" s="10" t="inlineStr">
        <is>
          <t>Posición</t>
        </is>
      </c>
      <c r="E1" s="10" t="inlineStr">
        <is>
          <t>Odómetro (km)</t>
        </is>
      </c>
      <c r="F1" s="10" t="inlineStr">
        <is>
          <t>Profundidad inicial o de referencia (mm)</t>
        </is>
      </c>
      <c r="G1" s="10" t="inlineStr">
        <is>
          <t>Interior (mm)</t>
        </is>
      </c>
      <c r="H1" s="10" t="inlineStr">
        <is>
          <t>Centro (mm)</t>
        </is>
      </c>
      <c r="I1" s="10" t="inlineStr">
        <is>
          <t>Exterior (mm)</t>
        </is>
      </c>
      <c r="J1" s="10" t="inlineStr">
        <is>
          <t>Presión observada (kPa)</t>
        </is>
      </c>
      <c r="K1" s="10" t="inlineStr">
        <is>
          <t>Presión objetivo (kPa)</t>
        </is>
      </c>
      <c r="L1" s="10" t="inlineStr">
        <is>
          <t>Diferencia de presión (kPa)</t>
        </is>
      </c>
      <c r="M1" s="10" t="inlineStr">
        <is>
          <t>Profundidad mínima (mm)</t>
        </is>
      </c>
      <c r="N1" s="10" t="inlineStr">
        <is>
          <t>Variación transversal (mm)</t>
        </is>
      </c>
      <c r="O1" s="10" t="inlineStr">
        <is>
          <t>Desgaste consumido</t>
        </is>
      </c>
      <c r="P1" s="10" t="inlineStr">
        <is>
          <t>Patrón observado</t>
        </is>
      </c>
      <c r="Q1" s="10" t="inlineStr">
        <is>
          <t>Prioridad</t>
        </is>
      </c>
      <c r="R1" s="10" t="inlineStr">
        <is>
          <t>Causa operativa probable</t>
        </is>
      </c>
      <c r="S1" s="10" t="inlineStr">
        <is>
          <t>Acción sugerida</t>
        </is>
      </c>
      <c r="T1" s="10" t="inlineStr">
        <is>
          <t>Notas</t>
        </is>
      </c>
    </row>
    <row r="2" ht="34" customHeight="1">
      <c r="A2" s="11" t="inlineStr">
        <is>
          <t>FIC-001</t>
        </is>
      </c>
      <c r="B2" s="26" t="n">
        <v>46267</v>
      </c>
      <c r="C2" s="11" t="inlineStr">
        <is>
          <t>UNIDAD-FIC-A</t>
        </is>
      </c>
      <c r="D2" s="11" t="inlineStr">
        <is>
          <t>Delantera izquierda</t>
        </is>
      </c>
      <c r="E2" s="13" t="n">
        <v>45200</v>
      </c>
      <c r="F2" s="27" t="n">
        <v>8</v>
      </c>
      <c r="G2" s="27" t="n">
        <v>7</v>
      </c>
      <c r="H2" s="27" t="n">
        <v>7</v>
      </c>
      <c r="I2" s="27" t="n">
        <v>7</v>
      </c>
      <c r="J2" s="13" t="n">
        <v>225</v>
      </c>
      <c r="K2" s="13" t="n">
        <v>225</v>
      </c>
      <c r="L2" s="15">
        <f>IF(OR(J2="",K2=""),"",J2-K2)</f>
        <v/>
      </c>
      <c r="M2" s="28">
        <f>IF(COUNT(G2:I2)&lt;3,"",MIN(G2:I2))</f>
        <v/>
      </c>
      <c r="N2" s="28">
        <f>IF(COUNT(G2:I2)&lt;3,"",MAX(G2:I2)-MIN(G2:I2))</f>
        <v/>
      </c>
      <c r="O2" s="29">
        <f>IF(OR(F2="",M2=""),"",IFERROR((F2-M2)/F2,""))</f>
        <v/>
      </c>
      <c r="P2" s="18">
        <f>IF(COUNT(G2:I2)&lt;3,"",IF(N2&lt;'Configuración'!$B$2,"Uniforme",IF(AND(H2&lt;=G2-'Configuración'!$B$2,H2&lt;=I2-'Configuración'!$B$2),"Mayor desgaste al centro",IF(AND(H2&gt;=G2+'Configuración'!$B$2,H2&gt;=I2+'Configuración'!$B$2),"Mayor desgaste en ambos hombros",IF(AND(G2&lt;=H2-'Configuración'!$B$2,G2&lt;=I2-'Configuración'!$B$2),"Mayor desgaste interior",IF(AND(I2&lt;=G2-'Configuración'!$B$2,I2&lt;=H2-'Configuración'!$B$2),"Mayor desgaste exterior","Irregular o mixto"))))))</f>
        <v/>
      </c>
      <c r="Q2" s="18">
        <f>IF(M2="","",IF(M2&lt;='Configuración'!$B$3,"Atención prioritaria",IF(N2&gt;=2*'Configuración'!$B$2,"Revisar pronto","Seguimiento")))</f>
        <v/>
      </c>
      <c r="R2" s="19">
        <f>IF(P2="","",IF(AND(P2="Mayor desgaste al centro",L2&lt;&gt;"",L2&gt;'Configuración'!$B$4),"Presión arriba del objetivo, confirmar presión y medición",IF(AND(P2="Mayor desgaste en ambos hombros",L2&lt;&gt;"",L2&lt;-'Configuración'!$B$4),"Presión debajo del objetivo, confirmar presión y medición",IF(OR(P2="Mayor desgaste interior",P2="Mayor desgaste exterior"),"Posible asociación con geometría, carga o componentes, solicitar revisión",IF(P2="Irregular o mixto","Revisar rotación, balanceo, uso y componentes","Sin asociación operativa concluyente")))))</f>
        <v/>
      </c>
      <c r="S2" s="19">
        <f>IF(Q2="","",IF(Q2="Atención prioritaria","Retirar de operación para revisión técnica",IF(Q2="Revisar pronto","Programar revisión técnica próxima","Continuar seguimiento")))</f>
        <v/>
      </c>
      <c r="T2" s="20" t="inlineStr">
        <is>
          <t>Ejemplo inequívocamente ficticio para práctica.</t>
        </is>
      </c>
    </row>
    <row r="3" ht="34" customHeight="1">
      <c r="A3" s="11" t="inlineStr">
        <is>
          <t>FIC-002</t>
        </is>
      </c>
      <c r="B3" s="26" t="n">
        <v>46267</v>
      </c>
      <c r="C3" s="11" t="inlineStr">
        <is>
          <t>UNIDAD-FIC-A</t>
        </is>
      </c>
      <c r="D3" s="11" t="inlineStr">
        <is>
          <t>Delantera derecha</t>
        </is>
      </c>
      <c r="E3" s="13" t="n">
        <v>45200</v>
      </c>
      <c r="F3" s="27" t="n">
        <v>8</v>
      </c>
      <c r="G3" s="27" t="n">
        <v>6.8</v>
      </c>
      <c r="H3" s="27" t="n">
        <v>5.4</v>
      </c>
      <c r="I3" s="27" t="n">
        <v>6.7</v>
      </c>
      <c r="J3" s="13" t="n">
        <v>250</v>
      </c>
      <c r="K3" s="13" t="n">
        <v>225</v>
      </c>
      <c r="L3" s="15">
        <f>IF(OR(J3="",K3=""),"",J3-K3)</f>
        <v/>
      </c>
      <c r="M3" s="28">
        <f>IF(COUNT(G3:I3)&lt;3,"",MIN(G3:I3))</f>
        <v/>
      </c>
      <c r="N3" s="28">
        <f>IF(COUNT(G3:I3)&lt;3,"",MAX(G3:I3)-MIN(G3:I3))</f>
        <v/>
      </c>
      <c r="O3" s="29">
        <f>IF(OR(F3="",M3=""),"",IFERROR((F3-M3)/F3,""))</f>
        <v/>
      </c>
      <c r="P3" s="18">
        <f>IF(COUNT(G3:I3)&lt;3,"",IF(N3&lt;'Configuración'!$B$2,"Uniforme",IF(AND(H3&lt;=G3-'Configuración'!$B$2,H3&lt;=I3-'Configuración'!$B$2),"Mayor desgaste al centro",IF(AND(H3&gt;=G3+'Configuración'!$B$2,H3&gt;=I3+'Configuración'!$B$2),"Mayor desgaste en ambos hombros",IF(AND(G3&lt;=H3-'Configuración'!$B$2,G3&lt;=I3-'Configuración'!$B$2),"Mayor desgaste interior",IF(AND(I3&lt;=G3-'Configuración'!$B$2,I3&lt;=H3-'Configuración'!$B$2),"Mayor desgaste exterior","Irregular o mixto"))))))</f>
        <v/>
      </c>
      <c r="Q3" s="18">
        <f>IF(M3="","",IF(M3&lt;='Configuración'!$B$3,"Atención prioritaria",IF(N3&gt;=2*'Configuración'!$B$2,"Revisar pronto","Seguimiento")))</f>
        <v/>
      </c>
      <c r="R3" s="19">
        <f>IF(P3="","",IF(AND(P3="Mayor desgaste al centro",L3&lt;&gt;"",L3&gt;'Configuración'!$B$4),"Presión arriba del objetivo, confirmar presión y medición",IF(AND(P3="Mayor desgaste en ambos hombros",L3&lt;&gt;"",L3&lt;-'Configuración'!$B$4),"Presión debajo del objetivo, confirmar presión y medición",IF(OR(P3="Mayor desgaste interior",P3="Mayor desgaste exterior"),"Posible asociación con geometría, carga o componentes, solicitar revisión",IF(P3="Irregular o mixto","Revisar rotación, balanceo, uso y componentes","Sin asociación operativa concluyente")))))</f>
        <v/>
      </c>
      <c r="S3" s="19">
        <f>IF(Q3="","",IF(Q3="Atención prioritaria","Retirar de operación para revisión técnica",IF(Q3="Revisar pronto","Programar revisión técnica próxima","Continuar seguimiento")))</f>
        <v/>
      </c>
      <c r="T3" s="20" t="inlineStr">
        <is>
          <t>Ejemplo inequívocamente ficticio para práctica.</t>
        </is>
      </c>
    </row>
    <row r="4" ht="34" customHeight="1">
      <c r="A4" s="11" t="inlineStr">
        <is>
          <t>FIC-003</t>
        </is>
      </c>
      <c r="B4" s="26" t="n">
        <v>46268</v>
      </c>
      <c r="C4" s="11" t="inlineStr">
        <is>
          <t>UNIDAD-FIC-B</t>
        </is>
      </c>
      <c r="D4" s="11" t="inlineStr">
        <is>
          <t>Trasera izquierda</t>
        </is>
      </c>
      <c r="E4" s="13" t="n">
        <v>78100</v>
      </c>
      <c r="F4" s="27" t="n">
        <v>8</v>
      </c>
      <c r="G4" s="27" t="n">
        <v>5</v>
      </c>
      <c r="H4" s="27" t="n">
        <v>6.4</v>
      </c>
      <c r="I4" s="27" t="n">
        <v>5.1</v>
      </c>
      <c r="J4" s="13" t="n">
        <v>195</v>
      </c>
      <c r="K4" s="13" t="n">
        <v>225</v>
      </c>
      <c r="L4" s="15">
        <f>IF(OR(J4="",K4=""),"",J4-K4)</f>
        <v/>
      </c>
      <c r="M4" s="28">
        <f>IF(COUNT(G4:I4)&lt;3,"",MIN(G4:I4))</f>
        <v/>
      </c>
      <c r="N4" s="28">
        <f>IF(COUNT(G4:I4)&lt;3,"",MAX(G4:I4)-MIN(G4:I4))</f>
        <v/>
      </c>
      <c r="O4" s="29">
        <f>IF(OR(F4="",M4=""),"",IFERROR((F4-M4)/F4,""))</f>
        <v/>
      </c>
      <c r="P4" s="18">
        <f>IF(COUNT(G4:I4)&lt;3,"",IF(N4&lt;'Configuración'!$B$2,"Uniforme",IF(AND(H4&lt;=G4-'Configuración'!$B$2,H4&lt;=I4-'Configuración'!$B$2),"Mayor desgaste al centro",IF(AND(H4&gt;=G4+'Configuración'!$B$2,H4&gt;=I4+'Configuración'!$B$2),"Mayor desgaste en ambos hombros",IF(AND(G4&lt;=H4-'Configuración'!$B$2,G4&lt;=I4-'Configuración'!$B$2),"Mayor desgaste interior",IF(AND(I4&lt;=G4-'Configuración'!$B$2,I4&lt;=H4-'Configuración'!$B$2),"Mayor desgaste exterior","Irregular o mixto"))))))</f>
        <v/>
      </c>
      <c r="Q4" s="18">
        <f>IF(M4="","",IF(M4&lt;='Configuración'!$B$3,"Atención prioritaria",IF(N4&gt;=2*'Configuración'!$B$2,"Revisar pronto","Seguimiento")))</f>
        <v/>
      </c>
      <c r="R4" s="19">
        <f>IF(P4="","",IF(AND(P4="Mayor desgaste al centro",L4&lt;&gt;"",L4&gt;'Configuración'!$B$4),"Presión arriba del objetivo, confirmar presión y medición",IF(AND(P4="Mayor desgaste en ambos hombros",L4&lt;&gt;"",L4&lt;-'Configuración'!$B$4),"Presión debajo del objetivo, confirmar presión y medición",IF(OR(P4="Mayor desgaste interior",P4="Mayor desgaste exterior"),"Posible asociación con geometría, carga o componentes, solicitar revisión",IF(P4="Irregular o mixto","Revisar rotación, balanceo, uso y componentes","Sin asociación operativa concluyente")))))</f>
        <v/>
      </c>
      <c r="S4" s="19">
        <f>IF(Q4="","",IF(Q4="Atención prioritaria","Retirar de operación para revisión técnica",IF(Q4="Revisar pronto","Programar revisión técnica próxima","Continuar seguimiento")))</f>
        <v/>
      </c>
      <c r="T4" s="20" t="inlineStr">
        <is>
          <t>Ejemplo inequívocamente ficticio para práctica.</t>
        </is>
      </c>
    </row>
    <row r="5" ht="34" customHeight="1">
      <c r="A5" s="11" t="inlineStr">
        <is>
          <t>FIC-004</t>
        </is>
      </c>
      <c r="B5" s="26" t="n">
        <v>46268</v>
      </c>
      <c r="C5" s="11" t="inlineStr">
        <is>
          <t>UNIDAD-FIC-B</t>
        </is>
      </c>
      <c r="D5" s="11" t="inlineStr">
        <is>
          <t>Trasera derecha</t>
        </is>
      </c>
      <c r="E5" s="13" t="n">
        <v>78100</v>
      </c>
      <c r="F5" s="27" t="n">
        <v>8</v>
      </c>
      <c r="G5" s="27" t="n">
        <v>4.7</v>
      </c>
      <c r="H5" s="27" t="n">
        <v>6</v>
      </c>
      <c r="I5" s="27" t="n">
        <v>6</v>
      </c>
      <c r="J5" s="13" t="n">
        <v>224</v>
      </c>
      <c r="K5" s="13" t="n">
        <v>225</v>
      </c>
      <c r="L5" s="15">
        <f>IF(OR(J5="",K5=""),"",J5-K5)</f>
        <v/>
      </c>
      <c r="M5" s="28">
        <f>IF(COUNT(G5:I5)&lt;3,"",MIN(G5:I5))</f>
        <v/>
      </c>
      <c r="N5" s="28">
        <f>IF(COUNT(G5:I5)&lt;3,"",MAX(G5:I5)-MIN(G5:I5))</f>
        <v/>
      </c>
      <c r="O5" s="29">
        <f>IF(OR(F5="",M5=""),"",IFERROR((F5-M5)/F5,""))</f>
        <v/>
      </c>
      <c r="P5" s="18">
        <f>IF(COUNT(G5:I5)&lt;3,"",IF(N5&lt;'Configuración'!$B$2,"Uniforme",IF(AND(H5&lt;=G5-'Configuración'!$B$2,H5&lt;=I5-'Configuración'!$B$2),"Mayor desgaste al centro",IF(AND(H5&gt;=G5+'Configuración'!$B$2,H5&gt;=I5+'Configuración'!$B$2),"Mayor desgaste en ambos hombros",IF(AND(G5&lt;=H5-'Configuración'!$B$2,G5&lt;=I5-'Configuración'!$B$2),"Mayor desgaste interior",IF(AND(I5&lt;=G5-'Configuración'!$B$2,I5&lt;=H5-'Configuración'!$B$2),"Mayor desgaste exterior","Irregular o mixto"))))))</f>
        <v/>
      </c>
      <c r="Q5" s="18">
        <f>IF(M5="","",IF(M5&lt;='Configuración'!$B$3,"Atención prioritaria",IF(N5&gt;=2*'Configuración'!$B$2,"Revisar pronto","Seguimiento")))</f>
        <v/>
      </c>
      <c r="R5" s="19">
        <f>IF(P5="","",IF(AND(P5="Mayor desgaste al centro",L5&lt;&gt;"",L5&gt;'Configuración'!$B$4),"Presión arriba del objetivo, confirmar presión y medición",IF(AND(P5="Mayor desgaste en ambos hombros",L5&lt;&gt;"",L5&lt;-'Configuración'!$B$4),"Presión debajo del objetivo, confirmar presión y medición",IF(OR(P5="Mayor desgaste interior",P5="Mayor desgaste exterior"),"Posible asociación con geometría, carga o componentes, solicitar revisión",IF(P5="Irregular o mixto","Revisar rotación, balanceo, uso y componentes","Sin asociación operativa concluyente")))))</f>
        <v/>
      </c>
      <c r="S5" s="19">
        <f>IF(Q5="","",IF(Q5="Atención prioritaria","Retirar de operación para revisión técnica",IF(Q5="Revisar pronto","Programar revisión técnica próxima","Continuar seguimiento")))</f>
        <v/>
      </c>
      <c r="T5" s="20" t="inlineStr">
        <is>
          <t>Ejemplo inequívocamente ficticio para práctica.</t>
        </is>
      </c>
    </row>
    <row r="6" ht="34" customHeight="1">
      <c r="A6" s="11" t="inlineStr">
        <is>
          <t>FIC-005</t>
        </is>
      </c>
      <c r="B6" s="26" t="n">
        <v>46269</v>
      </c>
      <c r="C6" s="11" t="inlineStr">
        <is>
          <t>UNIDAD-FIC-C</t>
        </is>
      </c>
      <c r="D6" s="11" t="inlineStr">
        <is>
          <t>Delantera izquierda</t>
        </is>
      </c>
      <c r="E6" s="13" t="n">
        <v>16340</v>
      </c>
      <c r="F6" s="27" t="n">
        <v>7.5</v>
      </c>
      <c r="G6" s="27" t="n">
        <v>6</v>
      </c>
      <c r="H6" s="27" t="n">
        <v>6</v>
      </c>
      <c r="I6" s="27" t="n">
        <v>4.6</v>
      </c>
      <c r="J6" s="13" t="n">
        <v>226</v>
      </c>
      <c r="K6" s="13" t="n">
        <v>225</v>
      </c>
      <c r="L6" s="15">
        <f>IF(OR(J6="",K6=""),"",J6-K6)</f>
        <v/>
      </c>
      <c r="M6" s="28">
        <f>IF(COUNT(G6:I6)&lt;3,"",MIN(G6:I6))</f>
        <v/>
      </c>
      <c r="N6" s="28">
        <f>IF(COUNT(G6:I6)&lt;3,"",MAX(G6:I6)-MIN(G6:I6))</f>
        <v/>
      </c>
      <c r="O6" s="29">
        <f>IF(OR(F6="",M6=""),"",IFERROR((F6-M6)/F6,""))</f>
        <v/>
      </c>
      <c r="P6" s="18">
        <f>IF(COUNT(G6:I6)&lt;3,"",IF(N6&lt;'Configuración'!$B$2,"Uniforme",IF(AND(H6&lt;=G6-'Configuración'!$B$2,H6&lt;=I6-'Configuración'!$B$2),"Mayor desgaste al centro",IF(AND(H6&gt;=G6+'Configuración'!$B$2,H6&gt;=I6+'Configuración'!$B$2),"Mayor desgaste en ambos hombros",IF(AND(G6&lt;=H6-'Configuración'!$B$2,G6&lt;=I6-'Configuración'!$B$2),"Mayor desgaste interior",IF(AND(I6&lt;=G6-'Configuración'!$B$2,I6&lt;=H6-'Configuración'!$B$2),"Mayor desgaste exterior","Irregular o mixto"))))))</f>
        <v/>
      </c>
      <c r="Q6" s="18">
        <f>IF(M6="","",IF(M6&lt;='Configuración'!$B$3,"Atención prioritaria",IF(N6&gt;=2*'Configuración'!$B$2,"Revisar pronto","Seguimiento")))</f>
        <v/>
      </c>
      <c r="R6" s="19">
        <f>IF(P6="","",IF(AND(P6="Mayor desgaste al centro",L6&lt;&gt;"",L6&gt;'Configuración'!$B$4),"Presión arriba del objetivo, confirmar presión y medición",IF(AND(P6="Mayor desgaste en ambos hombros",L6&lt;&gt;"",L6&lt;-'Configuración'!$B$4),"Presión debajo del objetivo, confirmar presión y medición",IF(OR(P6="Mayor desgaste interior",P6="Mayor desgaste exterior"),"Posible asociación con geometría, carga o componentes, solicitar revisión",IF(P6="Irregular o mixto","Revisar rotación, balanceo, uso y componentes","Sin asociación operativa concluyente")))))</f>
        <v/>
      </c>
      <c r="S6" s="19">
        <f>IF(Q6="","",IF(Q6="Atención prioritaria","Retirar de operación para revisión técnica",IF(Q6="Revisar pronto","Programar revisión técnica próxima","Continuar seguimiento")))</f>
        <v/>
      </c>
      <c r="T6" s="20" t="inlineStr">
        <is>
          <t>Ejemplo inequívocamente ficticio para práctica.</t>
        </is>
      </c>
    </row>
    <row r="7" ht="34" customHeight="1">
      <c r="A7" s="11" t="inlineStr">
        <is>
          <t>FIC-006</t>
        </is>
      </c>
      <c r="B7" s="26" t="n">
        <v>46270</v>
      </c>
      <c r="C7" s="11" t="inlineStr">
        <is>
          <t>UNIDAD-FIC-D</t>
        </is>
      </c>
      <c r="D7" s="11" t="inlineStr">
        <is>
          <t>Refacción</t>
        </is>
      </c>
      <c r="E7" s="13" t="n">
        <v>0</v>
      </c>
      <c r="F7" s="27" t="n">
        <v>8</v>
      </c>
      <c r="G7" s="27" t="n">
        <v>7.8</v>
      </c>
      <c r="H7" s="27" t="n">
        <v>7.8</v>
      </c>
      <c r="I7" s="27" t="n">
        <v>7.8</v>
      </c>
      <c r="J7" s="13" t="n">
        <v>230</v>
      </c>
      <c r="K7" s="13" t="n">
        <v>230</v>
      </c>
      <c r="L7" s="15">
        <f>IF(OR(J7="",K7=""),"",J7-K7)</f>
        <v/>
      </c>
      <c r="M7" s="28">
        <f>IF(COUNT(G7:I7)&lt;3,"",MIN(G7:I7))</f>
        <v/>
      </c>
      <c r="N7" s="28">
        <f>IF(COUNT(G7:I7)&lt;3,"",MAX(G7:I7)-MIN(G7:I7))</f>
        <v/>
      </c>
      <c r="O7" s="29">
        <f>IF(OR(F7="",M7=""),"",IFERROR((F7-M7)/F7,""))</f>
        <v/>
      </c>
      <c r="P7" s="18">
        <f>IF(COUNT(G7:I7)&lt;3,"",IF(N7&lt;'Configuración'!$B$2,"Uniforme",IF(AND(H7&lt;=G7-'Configuración'!$B$2,H7&lt;=I7-'Configuración'!$B$2),"Mayor desgaste al centro",IF(AND(H7&gt;=G7+'Configuración'!$B$2,H7&gt;=I7+'Configuración'!$B$2),"Mayor desgaste en ambos hombros",IF(AND(G7&lt;=H7-'Configuración'!$B$2,G7&lt;=I7-'Configuración'!$B$2),"Mayor desgaste interior",IF(AND(I7&lt;=G7-'Configuración'!$B$2,I7&lt;=H7-'Configuración'!$B$2),"Mayor desgaste exterior","Irregular o mixto"))))))</f>
        <v/>
      </c>
      <c r="Q7" s="18">
        <f>IF(M7="","",IF(M7&lt;='Configuración'!$B$3,"Atención prioritaria",IF(N7&gt;=2*'Configuración'!$B$2,"Revisar pronto","Seguimiento")))</f>
        <v/>
      </c>
      <c r="R7" s="19">
        <f>IF(P7="","",IF(AND(P7="Mayor desgaste al centro",L7&lt;&gt;"",L7&gt;'Configuración'!$B$4),"Presión arriba del objetivo, confirmar presión y medición",IF(AND(P7="Mayor desgaste en ambos hombros",L7&lt;&gt;"",L7&lt;-'Configuración'!$B$4),"Presión debajo del objetivo, confirmar presión y medición",IF(OR(P7="Mayor desgaste interior",P7="Mayor desgaste exterior"),"Posible asociación con geometría, carga o componentes, solicitar revisión",IF(P7="Irregular o mixto","Revisar rotación, balanceo, uso y componentes","Sin asociación operativa concluyente")))))</f>
        <v/>
      </c>
      <c r="S7" s="19">
        <f>IF(Q7="","",IF(Q7="Atención prioritaria","Retirar de operación para revisión técnica",IF(Q7="Revisar pronto","Programar revisión técnica próxima","Continuar seguimiento")))</f>
        <v/>
      </c>
      <c r="T7" s="20" t="inlineStr">
        <is>
          <t>Ejemplo inequívocamente ficticio para práctica.</t>
        </is>
      </c>
    </row>
    <row r="8" ht="34" customHeight="1">
      <c r="A8" s="11" t="inlineStr">
        <is>
          <t>FIC-007</t>
        </is>
      </c>
      <c r="B8" s="26" t="n">
        <v>46271</v>
      </c>
      <c r="C8" s="11" t="inlineStr">
        <is>
          <t>UNIDAD-FIC-E</t>
        </is>
      </c>
      <c r="D8" s="11" t="inlineStr">
        <is>
          <t>Trasera izquierda</t>
        </is>
      </c>
      <c r="E8" s="13" t="n">
        <v>120500</v>
      </c>
      <c r="F8" s="27" t="n">
        <v>8</v>
      </c>
      <c r="G8" s="27" t="n">
        <v>3.5</v>
      </c>
      <c r="H8" s="27" t="n">
        <v>3.4</v>
      </c>
      <c r="I8" s="27" t="n">
        <v>3.6</v>
      </c>
      <c r="J8" s="13" t="n">
        <v>220</v>
      </c>
      <c r="K8" s="13" t="n">
        <v>225</v>
      </c>
      <c r="L8" s="15">
        <f>IF(OR(J8="",K8=""),"",J8-K8)</f>
        <v/>
      </c>
      <c r="M8" s="28">
        <f>IF(COUNT(G8:I8)&lt;3,"",MIN(G8:I8))</f>
        <v/>
      </c>
      <c r="N8" s="28">
        <f>IF(COUNT(G8:I8)&lt;3,"",MAX(G8:I8)-MIN(G8:I8))</f>
        <v/>
      </c>
      <c r="O8" s="29">
        <f>IF(OR(F8="",M8=""),"",IFERROR((F8-M8)/F8,""))</f>
        <v/>
      </c>
      <c r="P8" s="18">
        <f>IF(COUNT(G8:I8)&lt;3,"",IF(N8&lt;'Configuración'!$B$2,"Uniforme",IF(AND(H8&lt;=G8-'Configuración'!$B$2,H8&lt;=I8-'Configuración'!$B$2),"Mayor desgaste al centro",IF(AND(H8&gt;=G8+'Configuración'!$B$2,H8&gt;=I8+'Configuración'!$B$2),"Mayor desgaste en ambos hombros",IF(AND(G8&lt;=H8-'Configuración'!$B$2,G8&lt;=I8-'Configuración'!$B$2),"Mayor desgaste interior",IF(AND(I8&lt;=G8-'Configuración'!$B$2,I8&lt;=H8-'Configuración'!$B$2),"Mayor desgaste exterior","Irregular o mixto"))))))</f>
        <v/>
      </c>
      <c r="Q8" s="18">
        <f>IF(M8="","",IF(M8&lt;='Configuración'!$B$3,"Atención prioritaria",IF(N8&gt;=2*'Configuración'!$B$2,"Revisar pronto","Seguimiento")))</f>
        <v/>
      </c>
      <c r="R8" s="19">
        <f>IF(P8="","",IF(AND(P8="Mayor desgaste al centro",L8&lt;&gt;"",L8&gt;'Configuración'!$B$4),"Presión arriba del objetivo, confirmar presión y medición",IF(AND(P8="Mayor desgaste en ambos hombros",L8&lt;&gt;"",L8&lt;-'Configuración'!$B$4),"Presión debajo del objetivo, confirmar presión y medición",IF(OR(P8="Mayor desgaste interior",P8="Mayor desgaste exterior"),"Posible asociación con geometría, carga o componentes, solicitar revisión",IF(P8="Irregular o mixto","Revisar rotación, balanceo, uso y componentes","Sin asociación operativa concluyente")))))</f>
        <v/>
      </c>
      <c r="S8" s="19">
        <f>IF(Q8="","",IF(Q8="Atención prioritaria","Retirar de operación para revisión técnica",IF(Q8="Revisar pronto","Programar revisión técnica próxima","Continuar seguimiento")))</f>
        <v/>
      </c>
      <c r="T8" s="20" t="inlineStr">
        <is>
          <t>Ejemplo inequívocamente ficticio para práctica.</t>
        </is>
      </c>
    </row>
    <row r="9" ht="34" customHeight="1">
      <c r="A9" s="11" t="inlineStr">
        <is>
          <t>FIC-008</t>
        </is>
      </c>
      <c r="B9" s="26" t="n">
        <v>46272</v>
      </c>
      <c r="C9" s="11" t="inlineStr">
        <is>
          <t>UNIDAD-FIC-F</t>
        </is>
      </c>
      <c r="D9" s="11" t="inlineStr">
        <is>
          <t>Delantera derecha</t>
        </is>
      </c>
      <c r="E9" s="13" t="n">
        <v>93600</v>
      </c>
      <c r="F9" s="27" t="n">
        <v>8</v>
      </c>
      <c r="G9" s="27" t="n">
        <v>1.8</v>
      </c>
      <c r="H9" s="27" t="n">
        <v>2.3</v>
      </c>
      <c r="I9" s="27" t="n">
        <v>2.2</v>
      </c>
      <c r="J9" s="13" t="n">
        <v>225</v>
      </c>
      <c r="K9" s="13" t="n">
        <v>225</v>
      </c>
      <c r="L9" s="15">
        <f>IF(OR(J9="",K9=""),"",J9-K9)</f>
        <v/>
      </c>
      <c r="M9" s="28">
        <f>IF(COUNT(G9:I9)&lt;3,"",MIN(G9:I9))</f>
        <v/>
      </c>
      <c r="N9" s="28">
        <f>IF(COUNT(G9:I9)&lt;3,"",MAX(G9:I9)-MIN(G9:I9))</f>
        <v/>
      </c>
      <c r="O9" s="29">
        <f>IF(OR(F9="",M9=""),"",IFERROR((F9-M9)/F9,""))</f>
        <v/>
      </c>
      <c r="P9" s="18">
        <f>IF(COUNT(G9:I9)&lt;3,"",IF(N9&lt;'Configuración'!$B$2,"Uniforme",IF(AND(H9&lt;=G9-'Configuración'!$B$2,H9&lt;=I9-'Configuración'!$B$2),"Mayor desgaste al centro",IF(AND(H9&gt;=G9+'Configuración'!$B$2,H9&gt;=I9+'Configuración'!$B$2),"Mayor desgaste en ambos hombros",IF(AND(G9&lt;=H9-'Configuración'!$B$2,G9&lt;=I9-'Configuración'!$B$2),"Mayor desgaste interior",IF(AND(I9&lt;=G9-'Configuración'!$B$2,I9&lt;=H9-'Configuración'!$B$2),"Mayor desgaste exterior","Irregular o mixto"))))))</f>
        <v/>
      </c>
      <c r="Q9" s="18">
        <f>IF(M9="","",IF(M9&lt;='Configuración'!$B$3,"Atención prioritaria",IF(N9&gt;=2*'Configuración'!$B$2,"Revisar pronto","Seguimiento")))</f>
        <v/>
      </c>
      <c r="R9" s="19">
        <f>IF(P9="","",IF(AND(P9="Mayor desgaste al centro",L9&lt;&gt;"",L9&gt;'Configuración'!$B$4),"Presión arriba del objetivo, confirmar presión y medición",IF(AND(P9="Mayor desgaste en ambos hombros",L9&lt;&gt;"",L9&lt;-'Configuración'!$B$4),"Presión debajo del objetivo, confirmar presión y medición",IF(OR(P9="Mayor desgaste interior",P9="Mayor desgaste exterior"),"Posible asociación con geometría, carga o componentes, solicitar revisión",IF(P9="Irregular o mixto","Revisar rotación, balanceo, uso y componentes","Sin asociación operativa concluyente")))))</f>
        <v/>
      </c>
      <c r="S9" s="19">
        <f>IF(Q9="","",IF(Q9="Atención prioritaria","Retirar de operación para revisión técnica",IF(Q9="Revisar pronto","Programar revisión técnica próxima","Continuar seguimiento")))</f>
        <v/>
      </c>
      <c r="T9" s="20" t="inlineStr">
        <is>
          <t>Ejemplo inequívocamente ficticio para práctica.</t>
        </is>
      </c>
    </row>
    <row r="10" ht="34" customHeight="1">
      <c r="A10" s="11" t="inlineStr">
        <is>
          <t>FIC-009</t>
        </is>
      </c>
      <c r="B10" s="26" t="n">
        <v>46273</v>
      </c>
      <c r="C10" s="11" t="inlineStr">
        <is>
          <t>UNIDAD-FIC-G</t>
        </is>
      </c>
      <c r="D10" s="11" t="inlineStr">
        <is>
          <t>Trasera derecha</t>
        </is>
      </c>
      <c r="E10" s="13" t="n">
        <v>60800</v>
      </c>
      <c r="F10" s="27" t="n">
        <v>8</v>
      </c>
      <c r="G10" s="27" t="n">
        <v>5.6</v>
      </c>
      <c r="H10" s="27" t="n">
        <v>6.9</v>
      </c>
      <c r="I10" s="27" t="n">
        <v>5.5</v>
      </c>
      <c r="J10" s="13" t="n">
        <v>202</v>
      </c>
      <c r="K10" s="13" t="n">
        <v>225</v>
      </c>
      <c r="L10" s="15">
        <f>IF(OR(J10="",K10=""),"",J10-K10)</f>
        <v/>
      </c>
      <c r="M10" s="28">
        <f>IF(COUNT(G10:I10)&lt;3,"",MIN(G10:I10))</f>
        <v/>
      </c>
      <c r="N10" s="28">
        <f>IF(COUNT(G10:I10)&lt;3,"",MAX(G10:I10)-MIN(G10:I10))</f>
        <v/>
      </c>
      <c r="O10" s="29">
        <f>IF(OR(F10="",M10=""),"",IFERROR((F10-M10)/F10,""))</f>
        <v/>
      </c>
      <c r="P10" s="18">
        <f>IF(COUNT(G10:I10)&lt;3,"",IF(N10&lt;'Configuración'!$B$2,"Uniforme",IF(AND(H10&lt;=G10-'Configuración'!$B$2,H10&lt;=I10-'Configuración'!$B$2),"Mayor desgaste al centro",IF(AND(H10&gt;=G10+'Configuración'!$B$2,H10&gt;=I10+'Configuración'!$B$2),"Mayor desgaste en ambos hombros",IF(AND(G10&lt;=H10-'Configuración'!$B$2,G10&lt;=I10-'Configuración'!$B$2),"Mayor desgaste interior",IF(AND(I10&lt;=G10-'Configuración'!$B$2,I10&lt;=H10-'Configuración'!$B$2),"Mayor desgaste exterior","Irregular o mixto"))))))</f>
        <v/>
      </c>
      <c r="Q10" s="18">
        <f>IF(M10="","",IF(M10&lt;='Configuración'!$B$3,"Atención prioritaria",IF(N10&gt;=2*'Configuración'!$B$2,"Revisar pronto","Seguimiento")))</f>
        <v/>
      </c>
      <c r="R10" s="19">
        <f>IF(P10="","",IF(AND(P10="Mayor desgaste al centro",L10&lt;&gt;"",L10&gt;'Configuración'!$B$4),"Presión arriba del objetivo, confirmar presión y medición",IF(AND(P10="Mayor desgaste en ambos hombros",L10&lt;&gt;"",L10&lt;-'Configuración'!$B$4),"Presión debajo del objetivo, confirmar presión y medición",IF(OR(P10="Mayor desgaste interior",P10="Mayor desgaste exterior"),"Posible asociación con geometría, carga o componentes, solicitar revisión",IF(P10="Irregular o mixto","Revisar rotación, balanceo, uso y componentes","Sin asociación operativa concluyente")))))</f>
        <v/>
      </c>
      <c r="S10" s="19">
        <f>IF(Q10="","",IF(Q10="Atención prioritaria","Retirar de operación para revisión técnica",IF(Q10="Revisar pronto","Programar revisión técnica próxima","Continuar seguimiento")))</f>
        <v/>
      </c>
      <c r="T10" s="20" t="inlineStr">
        <is>
          <t>Ejemplo inequívocamente ficticio para práctica.</t>
        </is>
      </c>
    </row>
    <row r="11" ht="34" customHeight="1">
      <c r="A11" s="11" t="inlineStr">
        <is>
          <t>FIC-010</t>
        </is>
      </c>
      <c r="B11" s="26" t="n">
        <v>46274</v>
      </c>
      <c r="C11" s="11" t="inlineStr">
        <is>
          <t>UNIDAD-FIC-H</t>
        </is>
      </c>
      <c r="D11" s="11" t="inlineStr">
        <is>
          <t>Delantera izquierda</t>
        </is>
      </c>
      <c r="E11" s="13" t="n">
        <v>34400</v>
      </c>
      <c r="F11" s="27" t="n">
        <v>8</v>
      </c>
      <c r="G11" s="27" t="n">
        <v>5</v>
      </c>
      <c r="H11" s="27" t="n">
        <v>5.4</v>
      </c>
      <c r="I11" s="27" t="n">
        <v>6.2</v>
      </c>
      <c r="J11" s="13" t="n">
        <v>225</v>
      </c>
      <c r="K11" s="13" t="n">
        <v>225</v>
      </c>
      <c r="L11" s="15">
        <f>IF(OR(J11="",K11=""),"",J11-K11)</f>
        <v/>
      </c>
      <c r="M11" s="28">
        <f>IF(COUNT(G11:I11)&lt;3,"",MIN(G11:I11))</f>
        <v/>
      </c>
      <c r="N11" s="28">
        <f>IF(COUNT(G11:I11)&lt;3,"",MAX(G11:I11)-MIN(G11:I11))</f>
        <v/>
      </c>
      <c r="O11" s="29">
        <f>IF(OR(F11="",M11=""),"",IFERROR((F11-M11)/F11,""))</f>
        <v/>
      </c>
      <c r="P11" s="18">
        <f>IF(COUNT(G11:I11)&lt;3,"",IF(N11&lt;'Configuración'!$B$2,"Uniforme",IF(AND(H11&lt;=G11-'Configuración'!$B$2,H11&lt;=I11-'Configuración'!$B$2),"Mayor desgaste al centro",IF(AND(H11&gt;=G11+'Configuración'!$B$2,H11&gt;=I11+'Configuración'!$B$2),"Mayor desgaste en ambos hombros",IF(AND(G11&lt;=H11-'Configuración'!$B$2,G11&lt;=I11-'Configuración'!$B$2),"Mayor desgaste interior",IF(AND(I11&lt;=G11-'Configuración'!$B$2,I11&lt;=H11-'Configuración'!$B$2),"Mayor desgaste exterior","Irregular o mixto"))))))</f>
        <v/>
      </c>
      <c r="Q11" s="18">
        <f>IF(M11="","",IF(M11&lt;='Configuración'!$B$3,"Atención prioritaria",IF(N11&gt;=2*'Configuración'!$B$2,"Revisar pronto","Seguimiento")))</f>
        <v/>
      </c>
      <c r="R11" s="19">
        <f>IF(P11="","",IF(AND(P11="Mayor desgaste al centro",L11&lt;&gt;"",L11&gt;'Configuración'!$B$4),"Presión arriba del objetivo, confirmar presión y medición",IF(AND(P11="Mayor desgaste en ambos hombros",L11&lt;&gt;"",L11&lt;-'Configuración'!$B$4),"Presión debajo del objetivo, confirmar presión y medición",IF(OR(P11="Mayor desgaste interior",P11="Mayor desgaste exterior"),"Posible asociación con geometría, carga o componentes, solicitar revisión",IF(P11="Irregular o mixto","Revisar rotación, balanceo, uso y componentes","Sin asociación operativa concluyente")))))</f>
        <v/>
      </c>
      <c r="S11" s="19">
        <f>IF(Q11="","",IF(Q11="Atención prioritaria","Retirar de operación para revisión técnica",IF(Q11="Revisar pronto","Programar revisión técnica próxima","Continuar seguimiento")))</f>
        <v/>
      </c>
      <c r="T11" s="20" t="inlineStr">
        <is>
          <t>Ejemplo inequívocamente ficticio para práctica.</t>
        </is>
      </c>
    </row>
    <row r="12" ht="34" customHeight="1">
      <c r="A12" s="11" t="n"/>
      <c r="B12" s="26" t="n"/>
      <c r="C12" s="11" t="n"/>
      <c r="D12" s="11" t="n"/>
      <c r="E12" s="13" t="n"/>
      <c r="F12" s="27" t="n"/>
      <c r="G12" s="27" t="n"/>
      <c r="H12" s="27" t="n"/>
      <c r="I12" s="27" t="n"/>
      <c r="J12" s="13" t="n"/>
      <c r="K12" s="13" t="n"/>
      <c r="L12" s="15">
        <f>IF(OR(J12="",K12=""),"",J12-K12)</f>
        <v/>
      </c>
      <c r="M12" s="28">
        <f>IF(COUNT(G12:I12)&lt;3,"",MIN(G12:I12))</f>
        <v/>
      </c>
      <c r="N12" s="28">
        <f>IF(COUNT(G12:I12)&lt;3,"",MAX(G12:I12)-MIN(G12:I12))</f>
        <v/>
      </c>
      <c r="O12" s="29">
        <f>IF(OR(F12="",M12=""),"",IFERROR((F12-M12)/F12,""))</f>
        <v/>
      </c>
      <c r="P12" s="18">
        <f>IF(COUNT(G12:I12)&lt;3,"",IF(N12&lt;'Configuración'!$B$2,"Uniforme",IF(AND(H12&lt;=G12-'Configuración'!$B$2,H12&lt;=I12-'Configuración'!$B$2),"Mayor desgaste al centro",IF(AND(H12&gt;=G12+'Configuración'!$B$2,H12&gt;=I12+'Configuración'!$B$2),"Mayor desgaste en ambos hombros",IF(AND(G12&lt;=H12-'Configuración'!$B$2,G12&lt;=I12-'Configuración'!$B$2),"Mayor desgaste interior",IF(AND(I12&lt;=G12-'Configuración'!$B$2,I12&lt;=H12-'Configuración'!$B$2),"Mayor desgaste exterior","Irregular o mixto"))))))</f>
        <v/>
      </c>
      <c r="Q12" s="18">
        <f>IF(M12="","",IF(M12&lt;='Configuración'!$B$3,"Atención prioritaria",IF(N12&gt;=2*'Configuración'!$B$2,"Revisar pronto","Seguimiento")))</f>
        <v/>
      </c>
      <c r="R12" s="19">
        <f>IF(P12="","",IF(AND(P12="Mayor desgaste al centro",L12&lt;&gt;"",L12&gt;'Configuración'!$B$4),"Presión arriba del objetivo, confirmar presión y medición",IF(AND(P12="Mayor desgaste en ambos hombros",L12&lt;&gt;"",L12&lt;-'Configuración'!$B$4),"Presión debajo del objetivo, confirmar presión y medición",IF(OR(P12="Mayor desgaste interior",P12="Mayor desgaste exterior"),"Posible asociación con geometría, carga o componentes, solicitar revisión",IF(P12="Irregular o mixto","Revisar rotación, balanceo, uso y componentes","Sin asociación operativa concluyente")))))</f>
        <v/>
      </c>
      <c r="S12" s="19">
        <f>IF(Q12="","",IF(Q12="Atención prioritaria","Retirar de operación para revisión técnica",IF(Q12="Revisar pronto","Programar revisión técnica próxima","Continuar seguimiento")))</f>
        <v/>
      </c>
      <c r="T12" s="20" t="n"/>
    </row>
    <row r="13" ht="34" customHeight="1">
      <c r="A13" s="11" t="n"/>
      <c r="B13" s="26" t="n"/>
      <c r="C13" s="11" t="n"/>
      <c r="D13" s="11" t="n"/>
      <c r="E13" s="13" t="n"/>
      <c r="F13" s="27" t="n"/>
      <c r="G13" s="27" t="n"/>
      <c r="H13" s="27" t="n"/>
      <c r="I13" s="27" t="n"/>
      <c r="J13" s="13" t="n"/>
      <c r="K13" s="13" t="n"/>
      <c r="L13" s="15">
        <f>IF(OR(J13="",K13=""),"",J13-K13)</f>
        <v/>
      </c>
      <c r="M13" s="28">
        <f>IF(COUNT(G13:I13)&lt;3,"",MIN(G13:I13))</f>
        <v/>
      </c>
      <c r="N13" s="28">
        <f>IF(COUNT(G13:I13)&lt;3,"",MAX(G13:I13)-MIN(G13:I13))</f>
        <v/>
      </c>
      <c r="O13" s="29">
        <f>IF(OR(F13="",M13=""),"",IFERROR((F13-M13)/F13,""))</f>
        <v/>
      </c>
      <c r="P13" s="18">
        <f>IF(COUNT(G13:I13)&lt;3,"",IF(N13&lt;'Configuración'!$B$2,"Uniforme",IF(AND(H13&lt;=G13-'Configuración'!$B$2,H13&lt;=I13-'Configuración'!$B$2),"Mayor desgaste al centro",IF(AND(H13&gt;=G13+'Configuración'!$B$2,H13&gt;=I13+'Configuración'!$B$2),"Mayor desgaste en ambos hombros",IF(AND(G13&lt;=H13-'Configuración'!$B$2,G13&lt;=I13-'Configuración'!$B$2),"Mayor desgaste interior",IF(AND(I13&lt;=G13-'Configuración'!$B$2,I13&lt;=H13-'Configuración'!$B$2),"Mayor desgaste exterior","Irregular o mixto"))))))</f>
        <v/>
      </c>
      <c r="Q13" s="18">
        <f>IF(M13="","",IF(M13&lt;='Configuración'!$B$3,"Atención prioritaria",IF(N13&gt;=2*'Configuración'!$B$2,"Revisar pronto","Seguimiento")))</f>
        <v/>
      </c>
      <c r="R13" s="19">
        <f>IF(P13="","",IF(AND(P13="Mayor desgaste al centro",L13&lt;&gt;"",L13&gt;'Configuración'!$B$4),"Presión arriba del objetivo, confirmar presión y medición",IF(AND(P13="Mayor desgaste en ambos hombros",L13&lt;&gt;"",L13&lt;-'Configuración'!$B$4),"Presión debajo del objetivo, confirmar presión y medición",IF(OR(P13="Mayor desgaste interior",P13="Mayor desgaste exterior"),"Posible asociación con geometría, carga o componentes, solicitar revisión",IF(P13="Irregular o mixto","Revisar rotación, balanceo, uso y componentes","Sin asociación operativa concluyente")))))</f>
        <v/>
      </c>
      <c r="S13" s="19">
        <f>IF(Q13="","",IF(Q13="Atención prioritaria","Retirar de operación para revisión técnica",IF(Q13="Revisar pronto","Programar revisión técnica próxima","Continuar seguimiento")))</f>
        <v/>
      </c>
      <c r="T13" s="20" t="n"/>
    </row>
    <row r="14" ht="34" customHeight="1">
      <c r="A14" s="11" t="n"/>
      <c r="B14" s="26" t="n"/>
      <c r="C14" s="11" t="n"/>
      <c r="D14" s="11" t="n"/>
      <c r="E14" s="13" t="n"/>
      <c r="F14" s="27" t="n"/>
      <c r="G14" s="27" t="n"/>
      <c r="H14" s="27" t="n"/>
      <c r="I14" s="27" t="n"/>
      <c r="J14" s="13" t="n"/>
      <c r="K14" s="13" t="n"/>
      <c r="L14" s="15">
        <f>IF(OR(J14="",K14=""),"",J14-K14)</f>
        <v/>
      </c>
      <c r="M14" s="28">
        <f>IF(COUNT(G14:I14)&lt;3,"",MIN(G14:I14))</f>
        <v/>
      </c>
      <c r="N14" s="28">
        <f>IF(COUNT(G14:I14)&lt;3,"",MAX(G14:I14)-MIN(G14:I14))</f>
        <v/>
      </c>
      <c r="O14" s="29">
        <f>IF(OR(F14="",M14=""),"",IFERROR((F14-M14)/F14,""))</f>
        <v/>
      </c>
      <c r="P14" s="18">
        <f>IF(COUNT(G14:I14)&lt;3,"",IF(N14&lt;'Configuración'!$B$2,"Uniforme",IF(AND(H14&lt;=G14-'Configuración'!$B$2,H14&lt;=I14-'Configuración'!$B$2),"Mayor desgaste al centro",IF(AND(H14&gt;=G14+'Configuración'!$B$2,H14&gt;=I14+'Configuración'!$B$2),"Mayor desgaste en ambos hombros",IF(AND(G14&lt;=H14-'Configuración'!$B$2,G14&lt;=I14-'Configuración'!$B$2),"Mayor desgaste interior",IF(AND(I14&lt;=G14-'Configuración'!$B$2,I14&lt;=H14-'Configuración'!$B$2),"Mayor desgaste exterior","Irregular o mixto"))))))</f>
        <v/>
      </c>
      <c r="Q14" s="18">
        <f>IF(M14="","",IF(M14&lt;='Configuración'!$B$3,"Atención prioritaria",IF(N14&gt;=2*'Configuración'!$B$2,"Revisar pronto","Seguimiento")))</f>
        <v/>
      </c>
      <c r="R14" s="19">
        <f>IF(P14="","",IF(AND(P14="Mayor desgaste al centro",L14&lt;&gt;"",L14&gt;'Configuración'!$B$4),"Presión arriba del objetivo, confirmar presión y medición",IF(AND(P14="Mayor desgaste en ambos hombros",L14&lt;&gt;"",L14&lt;-'Configuración'!$B$4),"Presión debajo del objetivo, confirmar presión y medición",IF(OR(P14="Mayor desgaste interior",P14="Mayor desgaste exterior"),"Posible asociación con geometría, carga o componentes, solicitar revisión",IF(P14="Irregular o mixto","Revisar rotación, balanceo, uso y componentes","Sin asociación operativa concluyente")))))</f>
        <v/>
      </c>
      <c r="S14" s="19">
        <f>IF(Q14="","",IF(Q14="Atención prioritaria","Retirar de operación para revisión técnica",IF(Q14="Revisar pronto","Programar revisión técnica próxima","Continuar seguimiento")))</f>
        <v/>
      </c>
      <c r="T14" s="20" t="n"/>
    </row>
    <row r="15" ht="34" customHeight="1">
      <c r="A15" s="11" t="n"/>
      <c r="B15" s="26" t="n"/>
      <c r="C15" s="11" t="n"/>
      <c r="D15" s="11" t="n"/>
      <c r="E15" s="13" t="n"/>
      <c r="F15" s="27" t="n"/>
      <c r="G15" s="27" t="n"/>
      <c r="H15" s="27" t="n"/>
      <c r="I15" s="27" t="n"/>
      <c r="J15" s="13" t="n"/>
      <c r="K15" s="13" t="n"/>
      <c r="L15" s="15">
        <f>IF(OR(J15="",K15=""),"",J15-K15)</f>
        <v/>
      </c>
      <c r="M15" s="28">
        <f>IF(COUNT(G15:I15)&lt;3,"",MIN(G15:I15))</f>
        <v/>
      </c>
      <c r="N15" s="28">
        <f>IF(COUNT(G15:I15)&lt;3,"",MAX(G15:I15)-MIN(G15:I15))</f>
        <v/>
      </c>
      <c r="O15" s="29">
        <f>IF(OR(F15="",M15=""),"",IFERROR((F15-M15)/F15,""))</f>
        <v/>
      </c>
      <c r="P15" s="18">
        <f>IF(COUNT(G15:I15)&lt;3,"",IF(N15&lt;'Configuración'!$B$2,"Uniforme",IF(AND(H15&lt;=G15-'Configuración'!$B$2,H15&lt;=I15-'Configuración'!$B$2),"Mayor desgaste al centro",IF(AND(H15&gt;=G15+'Configuración'!$B$2,H15&gt;=I15+'Configuración'!$B$2),"Mayor desgaste en ambos hombros",IF(AND(G15&lt;=H15-'Configuración'!$B$2,G15&lt;=I15-'Configuración'!$B$2),"Mayor desgaste interior",IF(AND(I15&lt;=G15-'Configuración'!$B$2,I15&lt;=H15-'Configuración'!$B$2),"Mayor desgaste exterior","Irregular o mixto"))))))</f>
        <v/>
      </c>
      <c r="Q15" s="18">
        <f>IF(M15="","",IF(M15&lt;='Configuración'!$B$3,"Atención prioritaria",IF(N15&gt;=2*'Configuración'!$B$2,"Revisar pronto","Seguimiento")))</f>
        <v/>
      </c>
      <c r="R15" s="19">
        <f>IF(P15="","",IF(AND(P15="Mayor desgaste al centro",L15&lt;&gt;"",L15&gt;'Configuración'!$B$4),"Presión arriba del objetivo, confirmar presión y medición",IF(AND(P15="Mayor desgaste en ambos hombros",L15&lt;&gt;"",L15&lt;-'Configuración'!$B$4),"Presión debajo del objetivo, confirmar presión y medición",IF(OR(P15="Mayor desgaste interior",P15="Mayor desgaste exterior"),"Posible asociación con geometría, carga o componentes, solicitar revisión",IF(P15="Irregular o mixto","Revisar rotación, balanceo, uso y componentes","Sin asociación operativa concluyente")))))</f>
        <v/>
      </c>
      <c r="S15" s="19">
        <f>IF(Q15="","",IF(Q15="Atención prioritaria","Retirar de operación para revisión técnica",IF(Q15="Revisar pronto","Programar revisión técnica próxima","Continuar seguimiento")))</f>
        <v/>
      </c>
      <c r="T15" s="20" t="n"/>
    </row>
    <row r="16" ht="34" customHeight="1">
      <c r="A16" s="11" t="n"/>
      <c r="B16" s="26" t="n"/>
      <c r="C16" s="11" t="n"/>
      <c r="D16" s="11" t="n"/>
      <c r="E16" s="13" t="n"/>
      <c r="F16" s="27" t="n"/>
      <c r="G16" s="27" t="n"/>
      <c r="H16" s="27" t="n"/>
      <c r="I16" s="27" t="n"/>
      <c r="J16" s="13" t="n"/>
      <c r="K16" s="13" t="n"/>
      <c r="L16" s="15">
        <f>IF(OR(J16="",K16=""),"",J16-K16)</f>
        <v/>
      </c>
      <c r="M16" s="28">
        <f>IF(COUNT(G16:I16)&lt;3,"",MIN(G16:I16))</f>
        <v/>
      </c>
      <c r="N16" s="28">
        <f>IF(COUNT(G16:I16)&lt;3,"",MAX(G16:I16)-MIN(G16:I16))</f>
        <v/>
      </c>
      <c r="O16" s="29">
        <f>IF(OR(F16="",M16=""),"",IFERROR((F16-M16)/F16,""))</f>
        <v/>
      </c>
      <c r="P16" s="18">
        <f>IF(COUNT(G16:I16)&lt;3,"",IF(N16&lt;'Configuración'!$B$2,"Uniforme",IF(AND(H16&lt;=G16-'Configuración'!$B$2,H16&lt;=I16-'Configuración'!$B$2),"Mayor desgaste al centro",IF(AND(H16&gt;=G16+'Configuración'!$B$2,H16&gt;=I16+'Configuración'!$B$2),"Mayor desgaste en ambos hombros",IF(AND(G16&lt;=H16-'Configuración'!$B$2,G16&lt;=I16-'Configuración'!$B$2),"Mayor desgaste interior",IF(AND(I16&lt;=G16-'Configuración'!$B$2,I16&lt;=H16-'Configuración'!$B$2),"Mayor desgaste exterior","Irregular o mixto"))))))</f>
        <v/>
      </c>
      <c r="Q16" s="18">
        <f>IF(M16="","",IF(M16&lt;='Configuración'!$B$3,"Atención prioritaria",IF(N16&gt;=2*'Configuración'!$B$2,"Revisar pronto","Seguimiento")))</f>
        <v/>
      </c>
      <c r="R16" s="19">
        <f>IF(P16="","",IF(AND(P16="Mayor desgaste al centro",L16&lt;&gt;"",L16&gt;'Configuración'!$B$4),"Presión arriba del objetivo, confirmar presión y medición",IF(AND(P16="Mayor desgaste en ambos hombros",L16&lt;&gt;"",L16&lt;-'Configuración'!$B$4),"Presión debajo del objetivo, confirmar presión y medición",IF(OR(P16="Mayor desgaste interior",P16="Mayor desgaste exterior"),"Posible asociación con geometría, carga o componentes, solicitar revisión",IF(P16="Irregular o mixto","Revisar rotación, balanceo, uso y componentes","Sin asociación operativa concluyente")))))</f>
        <v/>
      </c>
      <c r="S16" s="19">
        <f>IF(Q16="","",IF(Q16="Atención prioritaria","Retirar de operación para revisión técnica",IF(Q16="Revisar pronto","Programar revisión técnica próxima","Continuar seguimiento")))</f>
        <v/>
      </c>
      <c r="T16" s="20" t="n"/>
    </row>
    <row r="17" ht="34" customHeight="1">
      <c r="A17" s="11" t="n"/>
      <c r="B17" s="26" t="n"/>
      <c r="C17" s="11" t="n"/>
      <c r="D17" s="11" t="n"/>
      <c r="E17" s="13" t="n"/>
      <c r="F17" s="27" t="n"/>
      <c r="G17" s="27" t="n"/>
      <c r="H17" s="27" t="n"/>
      <c r="I17" s="27" t="n"/>
      <c r="J17" s="13" t="n"/>
      <c r="K17" s="13" t="n"/>
      <c r="L17" s="15">
        <f>IF(OR(J17="",K17=""),"",J17-K17)</f>
        <v/>
      </c>
      <c r="M17" s="28">
        <f>IF(COUNT(G17:I17)&lt;3,"",MIN(G17:I17))</f>
        <v/>
      </c>
      <c r="N17" s="28">
        <f>IF(COUNT(G17:I17)&lt;3,"",MAX(G17:I17)-MIN(G17:I17))</f>
        <v/>
      </c>
      <c r="O17" s="29">
        <f>IF(OR(F17="",M17=""),"",IFERROR((F17-M17)/F17,""))</f>
        <v/>
      </c>
      <c r="P17" s="18">
        <f>IF(COUNT(G17:I17)&lt;3,"",IF(N17&lt;'Configuración'!$B$2,"Uniforme",IF(AND(H17&lt;=G17-'Configuración'!$B$2,H17&lt;=I17-'Configuración'!$B$2),"Mayor desgaste al centro",IF(AND(H17&gt;=G17+'Configuración'!$B$2,H17&gt;=I17+'Configuración'!$B$2),"Mayor desgaste en ambos hombros",IF(AND(G17&lt;=H17-'Configuración'!$B$2,G17&lt;=I17-'Configuración'!$B$2),"Mayor desgaste interior",IF(AND(I17&lt;=G17-'Configuración'!$B$2,I17&lt;=H17-'Configuración'!$B$2),"Mayor desgaste exterior","Irregular o mixto"))))))</f>
        <v/>
      </c>
      <c r="Q17" s="18">
        <f>IF(M17="","",IF(M17&lt;='Configuración'!$B$3,"Atención prioritaria",IF(N17&gt;=2*'Configuración'!$B$2,"Revisar pronto","Seguimiento")))</f>
        <v/>
      </c>
      <c r="R17" s="19">
        <f>IF(P17="","",IF(AND(P17="Mayor desgaste al centro",L17&lt;&gt;"",L17&gt;'Configuración'!$B$4),"Presión arriba del objetivo, confirmar presión y medición",IF(AND(P17="Mayor desgaste en ambos hombros",L17&lt;&gt;"",L17&lt;-'Configuración'!$B$4),"Presión debajo del objetivo, confirmar presión y medición",IF(OR(P17="Mayor desgaste interior",P17="Mayor desgaste exterior"),"Posible asociación con geometría, carga o componentes, solicitar revisión",IF(P17="Irregular o mixto","Revisar rotación, balanceo, uso y componentes","Sin asociación operativa concluyente")))))</f>
        <v/>
      </c>
      <c r="S17" s="19">
        <f>IF(Q17="","",IF(Q17="Atención prioritaria","Retirar de operación para revisión técnica",IF(Q17="Revisar pronto","Programar revisión técnica próxima","Continuar seguimiento")))</f>
        <v/>
      </c>
      <c r="T17" s="20" t="n"/>
    </row>
    <row r="18" ht="34" customHeight="1">
      <c r="A18" s="11" t="n"/>
      <c r="B18" s="26" t="n"/>
      <c r="C18" s="11" t="n"/>
      <c r="D18" s="11" t="n"/>
      <c r="E18" s="13" t="n"/>
      <c r="F18" s="27" t="n"/>
      <c r="G18" s="27" t="n"/>
      <c r="H18" s="27" t="n"/>
      <c r="I18" s="27" t="n"/>
      <c r="J18" s="13" t="n"/>
      <c r="K18" s="13" t="n"/>
      <c r="L18" s="15">
        <f>IF(OR(J18="",K18=""),"",J18-K18)</f>
        <v/>
      </c>
      <c r="M18" s="28">
        <f>IF(COUNT(G18:I18)&lt;3,"",MIN(G18:I18))</f>
        <v/>
      </c>
      <c r="N18" s="28">
        <f>IF(COUNT(G18:I18)&lt;3,"",MAX(G18:I18)-MIN(G18:I18))</f>
        <v/>
      </c>
      <c r="O18" s="29">
        <f>IF(OR(F18="",M18=""),"",IFERROR((F18-M18)/F18,""))</f>
        <v/>
      </c>
      <c r="P18" s="18">
        <f>IF(COUNT(G18:I18)&lt;3,"",IF(N18&lt;'Configuración'!$B$2,"Uniforme",IF(AND(H18&lt;=G18-'Configuración'!$B$2,H18&lt;=I18-'Configuración'!$B$2),"Mayor desgaste al centro",IF(AND(H18&gt;=G18+'Configuración'!$B$2,H18&gt;=I18+'Configuración'!$B$2),"Mayor desgaste en ambos hombros",IF(AND(G18&lt;=H18-'Configuración'!$B$2,G18&lt;=I18-'Configuración'!$B$2),"Mayor desgaste interior",IF(AND(I18&lt;=G18-'Configuración'!$B$2,I18&lt;=H18-'Configuración'!$B$2),"Mayor desgaste exterior","Irregular o mixto"))))))</f>
        <v/>
      </c>
      <c r="Q18" s="18">
        <f>IF(M18="","",IF(M18&lt;='Configuración'!$B$3,"Atención prioritaria",IF(N18&gt;=2*'Configuración'!$B$2,"Revisar pronto","Seguimiento")))</f>
        <v/>
      </c>
      <c r="R18" s="19">
        <f>IF(P18="","",IF(AND(P18="Mayor desgaste al centro",L18&lt;&gt;"",L18&gt;'Configuración'!$B$4),"Presión arriba del objetivo, confirmar presión y medición",IF(AND(P18="Mayor desgaste en ambos hombros",L18&lt;&gt;"",L18&lt;-'Configuración'!$B$4),"Presión debajo del objetivo, confirmar presión y medición",IF(OR(P18="Mayor desgaste interior",P18="Mayor desgaste exterior"),"Posible asociación con geometría, carga o componentes, solicitar revisión",IF(P18="Irregular o mixto","Revisar rotación, balanceo, uso y componentes","Sin asociación operativa concluyente")))))</f>
        <v/>
      </c>
      <c r="S18" s="19">
        <f>IF(Q18="","",IF(Q18="Atención prioritaria","Retirar de operación para revisión técnica",IF(Q18="Revisar pronto","Programar revisión técnica próxima","Continuar seguimiento")))</f>
        <v/>
      </c>
      <c r="T18" s="20" t="n"/>
    </row>
    <row r="19" ht="34" customHeight="1">
      <c r="A19" s="11" t="n"/>
      <c r="B19" s="26" t="n"/>
      <c r="C19" s="11" t="n"/>
      <c r="D19" s="11" t="n"/>
      <c r="E19" s="13" t="n"/>
      <c r="F19" s="27" t="n"/>
      <c r="G19" s="27" t="n"/>
      <c r="H19" s="27" t="n"/>
      <c r="I19" s="27" t="n"/>
      <c r="J19" s="13" t="n"/>
      <c r="K19" s="13" t="n"/>
      <c r="L19" s="15">
        <f>IF(OR(J19="",K19=""),"",J19-K19)</f>
        <v/>
      </c>
      <c r="M19" s="28">
        <f>IF(COUNT(G19:I19)&lt;3,"",MIN(G19:I19))</f>
        <v/>
      </c>
      <c r="N19" s="28">
        <f>IF(COUNT(G19:I19)&lt;3,"",MAX(G19:I19)-MIN(G19:I19))</f>
        <v/>
      </c>
      <c r="O19" s="29">
        <f>IF(OR(F19="",M19=""),"",IFERROR((F19-M19)/F19,""))</f>
        <v/>
      </c>
      <c r="P19" s="18">
        <f>IF(COUNT(G19:I19)&lt;3,"",IF(N19&lt;'Configuración'!$B$2,"Uniforme",IF(AND(H19&lt;=G19-'Configuración'!$B$2,H19&lt;=I19-'Configuración'!$B$2),"Mayor desgaste al centro",IF(AND(H19&gt;=G19+'Configuración'!$B$2,H19&gt;=I19+'Configuración'!$B$2),"Mayor desgaste en ambos hombros",IF(AND(G19&lt;=H19-'Configuración'!$B$2,G19&lt;=I19-'Configuración'!$B$2),"Mayor desgaste interior",IF(AND(I19&lt;=G19-'Configuración'!$B$2,I19&lt;=H19-'Configuración'!$B$2),"Mayor desgaste exterior","Irregular o mixto"))))))</f>
        <v/>
      </c>
      <c r="Q19" s="18">
        <f>IF(M19="","",IF(M19&lt;='Configuración'!$B$3,"Atención prioritaria",IF(N19&gt;=2*'Configuración'!$B$2,"Revisar pronto","Seguimiento")))</f>
        <v/>
      </c>
      <c r="R19" s="19">
        <f>IF(P19="","",IF(AND(P19="Mayor desgaste al centro",L19&lt;&gt;"",L19&gt;'Configuración'!$B$4),"Presión arriba del objetivo, confirmar presión y medición",IF(AND(P19="Mayor desgaste en ambos hombros",L19&lt;&gt;"",L19&lt;-'Configuración'!$B$4),"Presión debajo del objetivo, confirmar presión y medición",IF(OR(P19="Mayor desgaste interior",P19="Mayor desgaste exterior"),"Posible asociación con geometría, carga o componentes, solicitar revisión",IF(P19="Irregular o mixto","Revisar rotación, balanceo, uso y componentes","Sin asociación operativa concluyente")))))</f>
        <v/>
      </c>
      <c r="S19" s="19">
        <f>IF(Q19="","",IF(Q19="Atención prioritaria","Retirar de operación para revisión técnica",IF(Q19="Revisar pronto","Programar revisión técnica próxima","Continuar seguimiento")))</f>
        <v/>
      </c>
      <c r="T19" s="20" t="n"/>
    </row>
    <row r="20" ht="34" customHeight="1">
      <c r="A20" s="11" t="n"/>
      <c r="B20" s="26" t="n"/>
      <c r="C20" s="11" t="n"/>
      <c r="D20" s="11" t="n"/>
      <c r="E20" s="13" t="n"/>
      <c r="F20" s="27" t="n"/>
      <c r="G20" s="27" t="n"/>
      <c r="H20" s="27" t="n"/>
      <c r="I20" s="27" t="n"/>
      <c r="J20" s="13" t="n"/>
      <c r="K20" s="13" t="n"/>
      <c r="L20" s="15">
        <f>IF(OR(J20="",K20=""),"",J20-K20)</f>
        <v/>
      </c>
      <c r="M20" s="28">
        <f>IF(COUNT(G20:I20)&lt;3,"",MIN(G20:I20))</f>
        <v/>
      </c>
      <c r="N20" s="28">
        <f>IF(COUNT(G20:I20)&lt;3,"",MAX(G20:I20)-MIN(G20:I20))</f>
        <v/>
      </c>
      <c r="O20" s="29">
        <f>IF(OR(F20="",M20=""),"",IFERROR((F20-M20)/F20,""))</f>
        <v/>
      </c>
      <c r="P20" s="18">
        <f>IF(COUNT(G20:I20)&lt;3,"",IF(N20&lt;'Configuración'!$B$2,"Uniforme",IF(AND(H20&lt;=G20-'Configuración'!$B$2,H20&lt;=I20-'Configuración'!$B$2),"Mayor desgaste al centro",IF(AND(H20&gt;=G20+'Configuración'!$B$2,H20&gt;=I20+'Configuración'!$B$2),"Mayor desgaste en ambos hombros",IF(AND(G20&lt;=H20-'Configuración'!$B$2,G20&lt;=I20-'Configuración'!$B$2),"Mayor desgaste interior",IF(AND(I20&lt;=G20-'Configuración'!$B$2,I20&lt;=H20-'Configuración'!$B$2),"Mayor desgaste exterior","Irregular o mixto"))))))</f>
        <v/>
      </c>
      <c r="Q20" s="18">
        <f>IF(M20="","",IF(M20&lt;='Configuración'!$B$3,"Atención prioritaria",IF(N20&gt;=2*'Configuración'!$B$2,"Revisar pronto","Seguimiento")))</f>
        <v/>
      </c>
      <c r="R20" s="19">
        <f>IF(P20="","",IF(AND(P20="Mayor desgaste al centro",L20&lt;&gt;"",L20&gt;'Configuración'!$B$4),"Presión arriba del objetivo, confirmar presión y medición",IF(AND(P20="Mayor desgaste en ambos hombros",L20&lt;&gt;"",L20&lt;-'Configuración'!$B$4),"Presión debajo del objetivo, confirmar presión y medición",IF(OR(P20="Mayor desgaste interior",P20="Mayor desgaste exterior"),"Posible asociación con geometría, carga o componentes, solicitar revisión",IF(P20="Irregular o mixto","Revisar rotación, balanceo, uso y componentes","Sin asociación operativa concluyente")))))</f>
        <v/>
      </c>
      <c r="S20" s="19">
        <f>IF(Q20="","",IF(Q20="Atención prioritaria","Retirar de operación para revisión técnica",IF(Q20="Revisar pronto","Programar revisión técnica próxima","Continuar seguimiento")))</f>
        <v/>
      </c>
      <c r="T20" s="20" t="n"/>
    </row>
    <row r="21" ht="34" customHeight="1">
      <c r="A21" s="11" t="n"/>
      <c r="B21" s="26" t="n"/>
      <c r="C21" s="11" t="n"/>
      <c r="D21" s="11" t="n"/>
      <c r="E21" s="13" t="n"/>
      <c r="F21" s="27" t="n"/>
      <c r="G21" s="27" t="n"/>
      <c r="H21" s="27" t="n"/>
      <c r="I21" s="27" t="n"/>
      <c r="J21" s="13" t="n"/>
      <c r="K21" s="13" t="n"/>
      <c r="L21" s="15">
        <f>IF(OR(J21="",K21=""),"",J21-K21)</f>
        <v/>
      </c>
      <c r="M21" s="28">
        <f>IF(COUNT(G21:I21)&lt;3,"",MIN(G21:I21))</f>
        <v/>
      </c>
      <c r="N21" s="28">
        <f>IF(COUNT(G21:I21)&lt;3,"",MAX(G21:I21)-MIN(G21:I21))</f>
        <v/>
      </c>
      <c r="O21" s="29">
        <f>IF(OR(F21="",M21=""),"",IFERROR((F21-M21)/F21,""))</f>
        <v/>
      </c>
      <c r="P21" s="18">
        <f>IF(COUNT(G21:I21)&lt;3,"",IF(N21&lt;'Configuración'!$B$2,"Uniforme",IF(AND(H21&lt;=G21-'Configuración'!$B$2,H21&lt;=I21-'Configuración'!$B$2),"Mayor desgaste al centro",IF(AND(H21&gt;=G21+'Configuración'!$B$2,H21&gt;=I21+'Configuración'!$B$2),"Mayor desgaste en ambos hombros",IF(AND(G21&lt;=H21-'Configuración'!$B$2,G21&lt;=I21-'Configuración'!$B$2),"Mayor desgaste interior",IF(AND(I21&lt;=G21-'Configuración'!$B$2,I21&lt;=H21-'Configuración'!$B$2),"Mayor desgaste exterior","Irregular o mixto"))))))</f>
        <v/>
      </c>
      <c r="Q21" s="18">
        <f>IF(M21="","",IF(M21&lt;='Configuración'!$B$3,"Atención prioritaria",IF(N21&gt;=2*'Configuración'!$B$2,"Revisar pronto","Seguimiento")))</f>
        <v/>
      </c>
      <c r="R21" s="19">
        <f>IF(P21="","",IF(AND(P21="Mayor desgaste al centro",L21&lt;&gt;"",L21&gt;'Configuración'!$B$4),"Presión arriba del objetivo, confirmar presión y medición",IF(AND(P21="Mayor desgaste en ambos hombros",L21&lt;&gt;"",L21&lt;-'Configuración'!$B$4),"Presión debajo del objetivo, confirmar presión y medición",IF(OR(P21="Mayor desgaste interior",P21="Mayor desgaste exterior"),"Posible asociación con geometría, carga o componentes, solicitar revisión",IF(P21="Irregular o mixto","Revisar rotación, balanceo, uso y componentes","Sin asociación operativa concluyente")))))</f>
        <v/>
      </c>
      <c r="S21" s="19">
        <f>IF(Q21="","",IF(Q21="Atención prioritaria","Retirar de operación para revisión técnica",IF(Q21="Revisar pronto","Programar revisión técnica próxima","Continuar seguimiento")))</f>
        <v/>
      </c>
      <c r="T21" s="20" t="n"/>
    </row>
    <row r="22" ht="34" customHeight="1">
      <c r="A22" s="11" t="n"/>
      <c r="B22" s="26" t="n"/>
      <c r="C22" s="11" t="n"/>
      <c r="D22" s="11" t="n"/>
      <c r="E22" s="13" t="n"/>
      <c r="F22" s="27" t="n"/>
      <c r="G22" s="27" t="n"/>
      <c r="H22" s="27" t="n"/>
      <c r="I22" s="27" t="n"/>
      <c r="J22" s="13" t="n"/>
      <c r="K22" s="13" t="n"/>
      <c r="L22" s="15">
        <f>IF(OR(J22="",K22=""),"",J22-K22)</f>
        <v/>
      </c>
      <c r="M22" s="28">
        <f>IF(COUNT(G22:I22)&lt;3,"",MIN(G22:I22))</f>
        <v/>
      </c>
      <c r="N22" s="28">
        <f>IF(COUNT(G22:I22)&lt;3,"",MAX(G22:I22)-MIN(G22:I22))</f>
        <v/>
      </c>
      <c r="O22" s="29">
        <f>IF(OR(F22="",M22=""),"",IFERROR((F22-M22)/F22,""))</f>
        <v/>
      </c>
      <c r="P22" s="18">
        <f>IF(COUNT(G22:I22)&lt;3,"",IF(N22&lt;'Configuración'!$B$2,"Uniforme",IF(AND(H22&lt;=G22-'Configuración'!$B$2,H22&lt;=I22-'Configuración'!$B$2),"Mayor desgaste al centro",IF(AND(H22&gt;=G22+'Configuración'!$B$2,H22&gt;=I22+'Configuración'!$B$2),"Mayor desgaste en ambos hombros",IF(AND(G22&lt;=H22-'Configuración'!$B$2,G22&lt;=I22-'Configuración'!$B$2),"Mayor desgaste interior",IF(AND(I22&lt;=G22-'Configuración'!$B$2,I22&lt;=H22-'Configuración'!$B$2),"Mayor desgaste exterior","Irregular o mixto"))))))</f>
        <v/>
      </c>
      <c r="Q22" s="18">
        <f>IF(M22="","",IF(M22&lt;='Configuración'!$B$3,"Atención prioritaria",IF(N22&gt;=2*'Configuración'!$B$2,"Revisar pronto","Seguimiento")))</f>
        <v/>
      </c>
      <c r="R22" s="19">
        <f>IF(P22="","",IF(AND(P22="Mayor desgaste al centro",L22&lt;&gt;"",L22&gt;'Configuración'!$B$4),"Presión arriba del objetivo, confirmar presión y medición",IF(AND(P22="Mayor desgaste en ambos hombros",L22&lt;&gt;"",L22&lt;-'Configuración'!$B$4),"Presión debajo del objetivo, confirmar presión y medición",IF(OR(P22="Mayor desgaste interior",P22="Mayor desgaste exterior"),"Posible asociación con geometría, carga o componentes, solicitar revisión",IF(P22="Irregular o mixto","Revisar rotación, balanceo, uso y componentes","Sin asociación operativa concluyente")))))</f>
        <v/>
      </c>
      <c r="S22" s="19">
        <f>IF(Q22="","",IF(Q22="Atención prioritaria","Retirar de operación para revisión técnica",IF(Q22="Revisar pronto","Programar revisión técnica próxima","Continuar seguimiento")))</f>
        <v/>
      </c>
      <c r="T22" s="20" t="n"/>
    </row>
    <row r="23" ht="34" customHeight="1">
      <c r="A23" s="11" t="n"/>
      <c r="B23" s="26" t="n"/>
      <c r="C23" s="11" t="n"/>
      <c r="D23" s="11" t="n"/>
      <c r="E23" s="13" t="n"/>
      <c r="F23" s="27" t="n"/>
      <c r="G23" s="27" t="n"/>
      <c r="H23" s="27" t="n"/>
      <c r="I23" s="27" t="n"/>
      <c r="J23" s="13" t="n"/>
      <c r="K23" s="13" t="n"/>
      <c r="L23" s="15">
        <f>IF(OR(J23="",K23=""),"",J23-K23)</f>
        <v/>
      </c>
      <c r="M23" s="28">
        <f>IF(COUNT(G23:I23)&lt;3,"",MIN(G23:I23))</f>
        <v/>
      </c>
      <c r="N23" s="28">
        <f>IF(COUNT(G23:I23)&lt;3,"",MAX(G23:I23)-MIN(G23:I23))</f>
        <v/>
      </c>
      <c r="O23" s="29">
        <f>IF(OR(F23="",M23=""),"",IFERROR((F23-M23)/F23,""))</f>
        <v/>
      </c>
      <c r="P23" s="18">
        <f>IF(COUNT(G23:I23)&lt;3,"",IF(N23&lt;'Configuración'!$B$2,"Uniforme",IF(AND(H23&lt;=G23-'Configuración'!$B$2,H23&lt;=I23-'Configuración'!$B$2),"Mayor desgaste al centro",IF(AND(H23&gt;=G23+'Configuración'!$B$2,H23&gt;=I23+'Configuración'!$B$2),"Mayor desgaste en ambos hombros",IF(AND(G23&lt;=H23-'Configuración'!$B$2,G23&lt;=I23-'Configuración'!$B$2),"Mayor desgaste interior",IF(AND(I23&lt;=G23-'Configuración'!$B$2,I23&lt;=H23-'Configuración'!$B$2),"Mayor desgaste exterior","Irregular o mixto"))))))</f>
        <v/>
      </c>
      <c r="Q23" s="18">
        <f>IF(M23="","",IF(M23&lt;='Configuración'!$B$3,"Atención prioritaria",IF(N23&gt;=2*'Configuración'!$B$2,"Revisar pronto","Seguimiento")))</f>
        <v/>
      </c>
      <c r="R23" s="19">
        <f>IF(P23="","",IF(AND(P23="Mayor desgaste al centro",L23&lt;&gt;"",L23&gt;'Configuración'!$B$4),"Presión arriba del objetivo, confirmar presión y medición",IF(AND(P23="Mayor desgaste en ambos hombros",L23&lt;&gt;"",L23&lt;-'Configuración'!$B$4),"Presión debajo del objetivo, confirmar presión y medición",IF(OR(P23="Mayor desgaste interior",P23="Mayor desgaste exterior"),"Posible asociación con geometría, carga o componentes, solicitar revisión",IF(P23="Irregular o mixto","Revisar rotación, balanceo, uso y componentes","Sin asociación operativa concluyente")))))</f>
        <v/>
      </c>
      <c r="S23" s="19">
        <f>IF(Q23="","",IF(Q23="Atención prioritaria","Retirar de operación para revisión técnica",IF(Q23="Revisar pronto","Programar revisión técnica próxima","Continuar seguimiento")))</f>
        <v/>
      </c>
      <c r="T23" s="20" t="n"/>
    </row>
    <row r="24" ht="34" customHeight="1">
      <c r="A24" s="11" t="n"/>
      <c r="B24" s="26" t="n"/>
      <c r="C24" s="11" t="n"/>
      <c r="D24" s="11" t="n"/>
      <c r="E24" s="13" t="n"/>
      <c r="F24" s="27" t="n"/>
      <c r="G24" s="27" t="n"/>
      <c r="H24" s="27" t="n"/>
      <c r="I24" s="27" t="n"/>
      <c r="J24" s="13" t="n"/>
      <c r="K24" s="13" t="n"/>
      <c r="L24" s="15">
        <f>IF(OR(J24="",K24=""),"",J24-K24)</f>
        <v/>
      </c>
      <c r="M24" s="28">
        <f>IF(COUNT(G24:I24)&lt;3,"",MIN(G24:I24))</f>
        <v/>
      </c>
      <c r="N24" s="28">
        <f>IF(COUNT(G24:I24)&lt;3,"",MAX(G24:I24)-MIN(G24:I24))</f>
        <v/>
      </c>
      <c r="O24" s="29">
        <f>IF(OR(F24="",M24=""),"",IFERROR((F24-M24)/F24,""))</f>
        <v/>
      </c>
      <c r="P24" s="18">
        <f>IF(COUNT(G24:I24)&lt;3,"",IF(N24&lt;'Configuración'!$B$2,"Uniforme",IF(AND(H24&lt;=G24-'Configuración'!$B$2,H24&lt;=I24-'Configuración'!$B$2),"Mayor desgaste al centro",IF(AND(H24&gt;=G24+'Configuración'!$B$2,H24&gt;=I24+'Configuración'!$B$2),"Mayor desgaste en ambos hombros",IF(AND(G24&lt;=H24-'Configuración'!$B$2,G24&lt;=I24-'Configuración'!$B$2),"Mayor desgaste interior",IF(AND(I24&lt;=G24-'Configuración'!$B$2,I24&lt;=H24-'Configuración'!$B$2),"Mayor desgaste exterior","Irregular o mixto"))))))</f>
        <v/>
      </c>
      <c r="Q24" s="18">
        <f>IF(M24="","",IF(M24&lt;='Configuración'!$B$3,"Atención prioritaria",IF(N24&gt;=2*'Configuración'!$B$2,"Revisar pronto","Seguimiento")))</f>
        <v/>
      </c>
      <c r="R24" s="19">
        <f>IF(P24="","",IF(AND(P24="Mayor desgaste al centro",L24&lt;&gt;"",L24&gt;'Configuración'!$B$4),"Presión arriba del objetivo, confirmar presión y medición",IF(AND(P24="Mayor desgaste en ambos hombros",L24&lt;&gt;"",L24&lt;-'Configuración'!$B$4),"Presión debajo del objetivo, confirmar presión y medición",IF(OR(P24="Mayor desgaste interior",P24="Mayor desgaste exterior"),"Posible asociación con geometría, carga o componentes, solicitar revisión",IF(P24="Irregular o mixto","Revisar rotación, balanceo, uso y componentes","Sin asociación operativa concluyente")))))</f>
        <v/>
      </c>
      <c r="S24" s="19">
        <f>IF(Q24="","",IF(Q24="Atención prioritaria","Retirar de operación para revisión técnica",IF(Q24="Revisar pronto","Programar revisión técnica próxima","Continuar seguimiento")))</f>
        <v/>
      </c>
      <c r="T24" s="20" t="n"/>
    </row>
    <row r="25" ht="34" customHeight="1">
      <c r="A25" s="11" t="n"/>
      <c r="B25" s="26" t="n"/>
      <c r="C25" s="11" t="n"/>
      <c r="D25" s="11" t="n"/>
      <c r="E25" s="13" t="n"/>
      <c r="F25" s="27" t="n"/>
      <c r="G25" s="27" t="n"/>
      <c r="H25" s="27" t="n"/>
      <c r="I25" s="27" t="n"/>
      <c r="J25" s="13" t="n"/>
      <c r="K25" s="13" t="n"/>
      <c r="L25" s="15">
        <f>IF(OR(J25="",K25=""),"",J25-K25)</f>
        <v/>
      </c>
      <c r="M25" s="28">
        <f>IF(COUNT(G25:I25)&lt;3,"",MIN(G25:I25))</f>
        <v/>
      </c>
      <c r="N25" s="28">
        <f>IF(COUNT(G25:I25)&lt;3,"",MAX(G25:I25)-MIN(G25:I25))</f>
        <v/>
      </c>
      <c r="O25" s="29">
        <f>IF(OR(F25="",M25=""),"",IFERROR((F25-M25)/F25,""))</f>
        <v/>
      </c>
      <c r="P25" s="18">
        <f>IF(COUNT(G25:I25)&lt;3,"",IF(N25&lt;'Configuración'!$B$2,"Uniforme",IF(AND(H25&lt;=G25-'Configuración'!$B$2,H25&lt;=I25-'Configuración'!$B$2),"Mayor desgaste al centro",IF(AND(H25&gt;=G25+'Configuración'!$B$2,H25&gt;=I25+'Configuración'!$B$2),"Mayor desgaste en ambos hombros",IF(AND(G25&lt;=H25-'Configuración'!$B$2,G25&lt;=I25-'Configuración'!$B$2),"Mayor desgaste interior",IF(AND(I25&lt;=G25-'Configuración'!$B$2,I25&lt;=H25-'Configuración'!$B$2),"Mayor desgaste exterior","Irregular o mixto"))))))</f>
        <v/>
      </c>
      <c r="Q25" s="18">
        <f>IF(M25="","",IF(M25&lt;='Configuración'!$B$3,"Atención prioritaria",IF(N25&gt;=2*'Configuración'!$B$2,"Revisar pronto","Seguimiento")))</f>
        <v/>
      </c>
      <c r="R25" s="19">
        <f>IF(P25="","",IF(AND(P25="Mayor desgaste al centro",L25&lt;&gt;"",L25&gt;'Configuración'!$B$4),"Presión arriba del objetivo, confirmar presión y medición",IF(AND(P25="Mayor desgaste en ambos hombros",L25&lt;&gt;"",L25&lt;-'Configuración'!$B$4),"Presión debajo del objetivo, confirmar presión y medición",IF(OR(P25="Mayor desgaste interior",P25="Mayor desgaste exterior"),"Posible asociación con geometría, carga o componentes, solicitar revisión",IF(P25="Irregular o mixto","Revisar rotación, balanceo, uso y componentes","Sin asociación operativa concluyente")))))</f>
        <v/>
      </c>
      <c r="S25" s="19">
        <f>IF(Q25="","",IF(Q25="Atención prioritaria","Retirar de operación para revisión técnica",IF(Q25="Revisar pronto","Programar revisión técnica próxima","Continuar seguimiento")))</f>
        <v/>
      </c>
      <c r="T25" s="20" t="n"/>
    </row>
    <row r="26" ht="34" customHeight="1">
      <c r="A26" s="11" t="n"/>
      <c r="B26" s="26" t="n"/>
      <c r="C26" s="11" t="n"/>
      <c r="D26" s="11" t="n"/>
      <c r="E26" s="13" t="n"/>
      <c r="F26" s="27" t="n"/>
      <c r="G26" s="27" t="n"/>
      <c r="H26" s="27" t="n"/>
      <c r="I26" s="27" t="n"/>
      <c r="J26" s="13" t="n"/>
      <c r="K26" s="13" t="n"/>
      <c r="L26" s="15">
        <f>IF(OR(J26="",K26=""),"",J26-K26)</f>
        <v/>
      </c>
      <c r="M26" s="28">
        <f>IF(COUNT(G26:I26)&lt;3,"",MIN(G26:I26))</f>
        <v/>
      </c>
      <c r="N26" s="28">
        <f>IF(COUNT(G26:I26)&lt;3,"",MAX(G26:I26)-MIN(G26:I26))</f>
        <v/>
      </c>
      <c r="O26" s="29">
        <f>IF(OR(F26="",M26=""),"",IFERROR((F26-M26)/F26,""))</f>
        <v/>
      </c>
      <c r="P26" s="18">
        <f>IF(COUNT(G26:I26)&lt;3,"",IF(N26&lt;'Configuración'!$B$2,"Uniforme",IF(AND(H26&lt;=G26-'Configuración'!$B$2,H26&lt;=I26-'Configuración'!$B$2),"Mayor desgaste al centro",IF(AND(H26&gt;=G26+'Configuración'!$B$2,H26&gt;=I26+'Configuración'!$B$2),"Mayor desgaste en ambos hombros",IF(AND(G26&lt;=H26-'Configuración'!$B$2,G26&lt;=I26-'Configuración'!$B$2),"Mayor desgaste interior",IF(AND(I26&lt;=G26-'Configuración'!$B$2,I26&lt;=H26-'Configuración'!$B$2),"Mayor desgaste exterior","Irregular o mixto"))))))</f>
        <v/>
      </c>
      <c r="Q26" s="18">
        <f>IF(M26="","",IF(M26&lt;='Configuración'!$B$3,"Atención prioritaria",IF(N26&gt;=2*'Configuración'!$B$2,"Revisar pronto","Seguimiento")))</f>
        <v/>
      </c>
      <c r="R26" s="19">
        <f>IF(P26="","",IF(AND(P26="Mayor desgaste al centro",L26&lt;&gt;"",L26&gt;'Configuración'!$B$4),"Presión arriba del objetivo, confirmar presión y medición",IF(AND(P26="Mayor desgaste en ambos hombros",L26&lt;&gt;"",L26&lt;-'Configuración'!$B$4),"Presión debajo del objetivo, confirmar presión y medición",IF(OR(P26="Mayor desgaste interior",P26="Mayor desgaste exterior"),"Posible asociación con geometría, carga o componentes, solicitar revisión",IF(P26="Irregular o mixto","Revisar rotación, balanceo, uso y componentes","Sin asociación operativa concluyente")))))</f>
        <v/>
      </c>
      <c r="S26" s="19">
        <f>IF(Q26="","",IF(Q26="Atención prioritaria","Retirar de operación para revisión técnica",IF(Q26="Revisar pronto","Programar revisión técnica próxima","Continuar seguimiento")))</f>
        <v/>
      </c>
      <c r="T26" s="20" t="n"/>
    </row>
    <row r="27" ht="34" customHeight="1">
      <c r="A27" s="11" t="n"/>
      <c r="B27" s="26" t="n"/>
      <c r="C27" s="11" t="n"/>
      <c r="D27" s="11" t="n"/>
      <c r="E27" s="13" t="n"/>
      <c r="F27" s="27" t="n"/>
      <c r="G27" s="27" t="n"/>
      <c r="H27" s="27" t="n"/>
      <c r="I27" s="27" t="n"/>
      <c r="J27" s="13" t="n"/>
      <c r="K27" s="13" t="n"/>
      <c r="L27" s="15">
        <f>IF(OR(J27="",K27=""),"",J27-K27)</f>
        <v/>
      </c>
      <c r="M27" s="28">
        <f>IF(COUNT(G27:I27)&lt;3,"",MIN(G27:I27))</f>
        <v/>
      </c>
      <c r="N27" s="28">
        <f>IF(COUNT(G27:I27)&lt;3,"",MAX(G27:I27)-MIN(G27:I27))</f>
        <v/>
      </c>
      <c r="O27" s="29">
        <f>IF(OR(F27="",M27=""),"",IFERROR((F27-M27)/F27,""))</f>
        <v/>
      </c>
      <c r="P27" s="18">
        <f>IF(COUNT(G27:I27)&lt;3,"",IF(N27&lt;'Configuración'!$B$2,"Uniforme",IF(AND(H27&lt;=G27-'Configuración'!$B$2,H27&lt;=I27-'Configuración'!$B$2),"Mayor desgaste al centro",IF(AND(H27&gt;=G27+'Configuración'!$B$2,H27&gt;=I27+'Configuración'!$B$2),"Mayor desgaste en ambos hombros",IF(AND(G27&lt;=H27-'Configuración'!$B$2,G27&lt;=I27-'Configuración'!$B$2),"Mayor desgaste interior",IF(AND(I27&lt;=G27-'Configuración'!$B$2,I27&lt;=H27-'Configuración'!$B$2),"Mayor desgaste exterior","Irregular o mixto"))))))</f>
        <v/>
      </c>
      <c r="Q27" s="18">
        <f>IF(M27="","",IF(M27&lt;='Configuración'!$B$3,"Atención prioritaria",IF(N27&gt;=2*'Configuración'!$B$2,"Revisar pronto","Seguimiento")))</f>
        <v/>
      </c>
      <c r="R27" s="19">
        <f>IF(P27="","",IF(AND(P27="Mayor desgaste al centro",L27&lt;&gt;"",L27&gt;'Configuración'!$B$4),"Presión arriba del objetivo, confirmar presión y medición",IF(AND(P27="Mayor desgaste en ambos hombros",L27&lt;&gt;"",L27&lt;-'Configuración'!$B$4),"Presión debajo del objetivo, confirmar presión y medición",IF(OR(P27="Mayor desgaste interior",P27="Mayor desgaste exterior"),"Posible asociación con geometría, carga o componentes, solicitar revisión",IF(P27="Irregular o mixto","Revisar rotación, balanceo, uso y componentes","Sin asociación operativa concluyente")))))</f>
        <v/>
      </c>
      <c r="S27" s="19">
        <f>IF(Q27="","",IF(Q27="Atención prioritaria","Retirar de operación para revisión técnica",IF(Q27="Revisar pronto","Programar revisión técnica próxima","Continuar seguimiento")))</f>
        <v/>
      </c>
      <c r="T27" s="20" t="n"/>
    </row>
    <row r="28" ht="34" customHeight="1">
      <c r="A28" s="11" t="n"/>
      <c r="B28" s="26" t="n"/>
      <c r="C28" s="11" t="n"/>
      <c r="D28" s="11" t="n"/>
      <c r="E28" s="13" t="n"/>
      <c r="F28" s="27" t="n"/>
      <c r="G28" s="27" t="n"/>
      <c r="H28" s="27" t="n"/>
      <c r="I28" s="27" t="n"/>
      <c r="J28" s="13" t="n"/>
      <c r="K28" s="13" t="n"/>
      <c r="L28" s="15">
        <f>IF(OR(J28="",K28=""),"",J28-K28)</f>
        <v/>
      </c>
      <c r="M28" s="28">
        <f>IF(COUNT(G28:I28)&lt;3,"",MIN(G28:I28))</f>
        <v/>
      </c>
      <c r="N28" s="28">
        <f>IF(COUNT(G28:I28)&lt;3,"",MAX(G28:I28)-MIN(G28:I28))</f>
        <v/>
      </c>
      <c r="O28" s="29">
        <f>IF(OR(F28="",M28=""),"",IFERROR((F28-M28)/F28,""))</f>
        <v/>
      </c>
      <c r="P28" s="18">
        <f>IF(COUNT(G28:I28)&lt;3,"",IF(N28&lt;'Configuración'!$B$2,"Uniforme",IF(AND(H28&lt;=G28-'Configuración'!$B$2,H28&lt;=I28-'Configuración'!$B$2),"Mayor desgaste al centro",IF(AND(H28&gt;=G28+'Configuración'!$B$2,H28&gt;=I28+'Configuración'!$B$2),"Mayor desgaste en ambos hombros",IF(AND(G28&lt;=H28-'Configuración'!$B$2,G28&lt;=I28-'Configuración'!$B$2),"Mayor desgaste interior",IF(AND(I28&lt;=G28-'Configuración'!$B$2,I28&lt;=H28-'Configuración'!$B$2),"Mayor desgaste exterior","Irregular o mixto"))))))</f>
        <v/>
      </c>
      <c r="Q28" s="18">
        <f>IF(M28="","",IF(M28&lt;='Configuración'!$B$3,"Atención prioritaria",IF(N28&gt;=2*'Configuración'!$B$2,"Revisar pronto","Seguimiento")))</f>
        <v/>
      </c>
      <c r="R28" s="19">
        <f>IF(P28="","",IF(AND(P28="Mayor desgaste al centro",L28&lt;&gt;"",L28&gt;'Configuración'!$B$4),"Presión arriba del objetivo, confirmar presión y medición",IF(AND(P28="Mayor desgaste en ambos hombros",L28&lt;&gt;"",L28&lt;-'Configuración'!$B$4),"Presión debajo del objetivo, confirmar presión y medición",IF(OR(P28="Mayor desgaste interior",P28="Mayor desgaste exterior"),"Posible asociación con geometría, carga o componentes, solicitar revisión",IF(P28="Irregular o mixto","Revisar rotación, balanceo, uso y componentes","Sin asociación operativa concluyente")))))</f>
        <v/>
      </c>
      <c r="S28" s="19">
        <f>IF(Q28="","",IF(Q28="Atención prioritaria","Retirar de operación para revisión técnica",IF(Q28="Revisar pronto","Programar revisión técnica próxima","Continuar seguimiento")))</f>
        <v/>
      </c>
      <c r="T28" s="20" t="n"/>
    </row>
    <row r="29" ht="34" customHeight="1">
      <c r="A29" s="11" t="n"/>
      <c r="B29" s="26" t="n"/>
      <c r="C29" s="11" t="n"/>
      <c r="D29" s="11" t="n"/>
      <c r="E29" s="13" t="n"/>
      <c r="F29" s="27" t="n"/>
      <c r="G29" s="27" t="n"/>
      <c r="H29" s="27" t="n"/>
      <c r="I29" s="27" t="n"/>
      <c r="J29" s="13" t="n"/>
      <c r="K29" s="13" t="n"/>
      <c r="L29" s="15">
        <f>IF(OR(J29="",K29=""),"",J29-K29)</f>
        <v/>
      </c>
      <c r="M29" s="28">
        <f>IF(COUNT(G29:I29)&lt;3,"",MIN(G29:I29))</f>
        <v/>
      </c>
      <c r="N29" s="28">
        <f>IF(COUNT(G29:I29)&lt;3,"",MAX(G29:I29)-MIN(G29:I29))</f>
        <v/>
      </c>
      <c r="O29" s="29">
        <f>IF(OR(F29="",M29=""),"",IFERROR((F29-M29)/F29,""))</f>
        <v/>
      </c>
      <c r="P29" s="18">
        <f>IF(COUNT(G29:I29)&lt;3,"",IF(N29&lt;'Configuración'!$B$2,"Uniforme",IF(AND(H29&lt;=G29-'Configuración'!$B$2,H29&lt;=I29-'Configuración'!$B$2),"Mayor desgaste al centro",IF(AND(H29&gt;=G29+'Configuración'!$B$2,H29&gt;=I29+'Configuración'!$B$2),"Mayor desgaste en ambos hombros",IF(AND(G29&lt;=H29-'Configuración'!$B$2,G29&lt;=I29-'Configuración'!$B$2),"Mayor desgaste interior",IF(AND(I29&lt;=G29-'Configuración'!$B$2,I29&lt;=H29-'Configuración'!$B$2),"Mayor desgaste exterior","Irregular o mixto"))))))</f>
        <v/>
      </c>
      <c r="Q29" s="18">
        <f>IF(M29="","",IF(M29&lt;='Configuración'!$B$3,"Atención prioritaria",IF(N29&gt;=2*'Configuración'!$B$2,"Revisar pronto","Seguimiento")))</f>
        <v/>
      </c>
      <c r="R29" s="19">
        <f>IF(P29="","",IF(AND(P29="Mayor desgaste al centro",L29&lt;&gt;"",L29&gt;'Configuración'!$B$4),"Presión arriba del objetivo, confirmar presión y medición",IF(AND(P29="Mayor desgaste en ambos hombros",L29&lt;&gt;"",L29&lt;-'Configuración'!$B$4),"Presión debajo del objetivo, confirmar presión y medición",IF(OR(P29="Mayor desgaste interior",P29="Mayor desgaste exterior"),"Posible asociación con geometría, carga o componentes, solicitar revisión",IF(P29="Irregular o mixto","Revisar rotación, balanceo, uso y componentes","Sin asociación operativa concluyente")))))</f>
        <v/>
      </c>
      <c r="S29" s="19">
        <f>IF(Q29="","",IF(Q29="Atención prioritaria","Retirar de operación para revisión técnica",IF(Q29="Revisar pronto","Programar revisión técnica próxima","Continuar seguimiento")))</f>
        <v/>
      </c>
      <c r="T29" s="20" t="n"/>
    </row>
    <row r="30" ht="34" customHeight="1">
      <c r="A30" s="11" t="n"/>
      <c r="B30" s="26" t="n"/>
      <c r="C30" s="11" t="n"/>
      <c r="D30" s="11" t="n"/>
      <c r="E30" s="13" t="n"/>
      <c r="F30" s="27" t="n"/>
      <c r="G30" s="27" t="n"/>
      <c r="H30" s="27" t="n"/>
      <c r="I30" s="27" t="n"/>
      <c r="J30" s="13" t="n"/>
      <c r="K30" s="13" t="n"/>
      <c r="L30" s="15">
        <f>IF(OR(J30="",K30=""),"",J30-K30)</f>
        <v/>
      </c>
      <c r="M30" s="28">
        <f>IF(COUNT(G30:I30)&lt;3,"",MIN(G30:I30))</f>
        <v/>
      </c>
      <c r="N30" s="28">
        <f>IF(COUNT(G30:I30)&lt;3,"",MAX(G30:I30)-MIN(G30:I30))</f>
        <v/>
      </c>
      <c r="O30" s="29">
        <f>IF(OR(F30="",M30=""),"",IFERROR((F30-M30)/F30,""))</f>
        <v/>
      </c>
      <c r="P30" s="18">
        <f>IF(COUNT(G30:I30)&lt;3,"",IF(N30&lt;'Configuración'!$B$2,"Uniforme",IF(AND(H30&lt;=G30-'Configuración'!$B$2,H30&lt;=I30-'Configuración'!$B$2),"Mayor desgaste al centro",IF(AND(H30&gt;=G30+'Configuración'!$B$2,H30&gt;=I30+'Configuración'!$B$2),"Mayor desgaste en ambos hombros",IF(AND(G30&lt;=H30-'Configuración'!$B$2,G30&lt;=I30-'Configuración'!$B$2),"Mayor desgaste interior",IF(AND(I30&lt;=G30-'Configuración'!$B$2,I30&lt;=H30-'Configuración'!$B$2),"Mayor desgaste exterior","Irregular o mixto"))))))</f>
        <v/>
      </c>
      <c r="Q30" s="18">
        <f>IF(M30="","",IF(M30&lt;='Configuración'!$B$3,"Atención prioritaria",IF(N30&gt;=2*'Configuración'!$B$2,"Revisar pronto","Seguimiento")))</f>
        <v/>
      </c>
      <c r="R30" s="19">
        <f>IF(P30="","",IF(AND(P30="Mayor desgaste al centro",L30&lt;&gt;"",L30&gt;'Configuración'!$B$4),"Presión arriba del objetivo, confirmar presión y medición",IF(AND(P30="Mayor desgaste en ambos hombros",L30&lt;&gt;"",L30&lt;-'Configuración'!$B$4),"Presión debajo del objetivo, confirmar presión y medición",IF(OR(P30="Mayor desgaste interior",P30="Mayor desgaste exterior"),"Posible asociación con geometría, carga o componentes, solicitar revisión",IF(P30="Irregular o mixto","Revisar rotación, balanceo, uso y componentes","Sin asociación operativa concluyente")))))</f>
        <v/>
      </c>
      <c r="S30" s="19">
        <f>IF(Q30="","",IF(Q30="Atención prioritaria","Retirar de operación para revisión técnica",IF(Q30="Revisar pronto","Programar revisión técnica próxima","Continuar seguimiento")))</f>
        <v/>
      </c>
      <c r="T30" s="20" t="n"/>
    </row>
    <row r="31" ht="34" customHeight="1">
      <c r="A31" s="11" t="n"/>
      <c r="B31" s="26" t="n"/>
      <c r="C31" s="11" t="n"/>
      <c r="D31" s="11" t="n"/>
      <c r="E31" s="13" t="n"/>
      <c r="F31" s="27" t="n"/>
      <c r="G31" s="27" t="n"/>
      <c r="H31" s="27" t="n"/>
      <c r="I31" s="27" t="n"/>
      <c r="J31" s="13" t="n"/>
      <c r="K31" s="13" t="n"/>
      <c r="L31" s="15">
        <f>IF(OR(J31="",K31=""),"",J31-K31)</f>
        <v/>
      </c>
      <c r="M31" s="28">
        <f>IF(COUNT(G31:I31)&lt;3,"",MIN(G31:I31))</f>
        <v/>
      </c>
      <c r="N31" s="28">
        <f>IF(COUNT(G31:I31)&lt;3,"",MAX(G31:I31)-MIN(G31:I31))</f>
        <v/>
      </c>
      <c r="O31" s="29">
        <f>IF(OR(F31="",M31=""),"",IFERROR((F31-M31)/F31,""))</f>
        <v/>
      </c>
      <c r="P31" s="18">
        <f>IF(COUNT(G31:I31)&lt;3,"",IF(N31&lt;'Configuración'!$B$2,"Uniforme",IF(AND(H31&lt;=G31-'Configuración'!$B$2,H31&lt;=I31-'Configuración'!$B$2),"Mayor desgaste al centro",IF(AND(H31&gt;=G31+'Configuración'!$B$2,H31&gt;=I31+'Configuración'!$B$2),"Mayor desgaste en ambos hombros",IF(AND(G31&lt;=H31-'Configuración'!$B$2,G31&lt;=I31-'Configuración'!$B$2),"Mayor desgaste interior",IF(AND(I31&lt;=G31-'Configuración'!$B$2,I31&lt;=H31-'Configuración'!$B$2),"Mayor desgaste exterior","Irregular o mixto"))))))</f>
        <v/>
      </c>
      <c r="Q31" s="18">
        <f>IF(M31="","",IF(M31&lt;='Configuración'!$B$3,"Atención prioritaria",IF(N31&gt;=2*'Configuración'!$B$2,"Revisar pronto","Seguimiento")))</f>
        <v/>
      </c>
      <c r="R31" s="19">
        <f>IF(P31="","",IF(AND(P31="Mayor desgaste al centro",L31&lt;&gt;"",L31&gt;'Configuración'!$B$4),"Presión arriba del objetivo, confirmar presión y medición",IF(AND(P31="Mayor desgaste en ambos hombros",L31&lt;&gt;"",L31&lt;-'Configuración'!$B$4),"Presión debajo del objetivo, confirmar presión y medición",IF(OR(P31="Mayor desgaste interior",P31="Mayor desgaste exterior"),"Posible asociación con geometría, carga o componentes, solicitar revisión",IF(P31="Irregular o mixto","Revisar rotación, balanceo, uso y componentes","Sin asociación operativa concluyente")))))</f>
        <v/>
      </c>
      <c r="S31" s="19">
        <f>IF(Q31="","",IF(Q31="Atención prioritaria","Retirar de operación para revisión técnica",IF(Q31="Revisar pronto","Programar revisión técnica próxima","Continuar seguimiento")))</f>
        <v/>
      </c>
      <c r="T31" s="20" t="n"/>
    </row>
    <row r="32" ht="34" customHeight="1">
      <c r="A32" s="11" t="n"/>
      <c r="B32" s="26" t="n"/>
      <c r="C32" s="11" t="n"/>
      <c r="D32" s="11" t="n"/>
      <c r="E32" s="13" t="n"/>
      <c r="F32" s="27" t="n"/>
      <c r="G32" s="27" t="n"/>
      <c r="H32" s="27" t="n"/>
      <c r="I32" s="27" t="n"/>
      <c r="J32" s="13" t="n"/>
      <c r="K32" s="13" t="n"/>
      <c r="L32" s="15">
        <f>IF(OR(J32="",K32=""),"",J32-K32)</f>
        <v/>
      </c>
      <c r="M32" s="28">
        <f>IF(COUNT(G32:I32)&lt;3,"",MIN(G32:I32))</f>
        <v/>
      </c>
      <c r="N32" s="28">
        <f>IF(COUNT(G32:I32)&lt;3,"",MAX(G32:I32)-MIN(G32:I32))</f>
        <v/>
      </c>
      <c r="O32" s="29">
        <f>IF(OR(F32="",M32=""),"",IFERROR((F32-M32)/F32,""))</f>
        <v/>
      </c>
      <c r="P32" s="18">
        <f>IF(COUNT(G32:I32)&lt;3,"",IF(N32&lt;'Configuración'!$B$2,"Uniforme",IF(AND(H32&lt;=G32-'Configuración'!$B$2,H32&lt;=I32-'Configuración'!$B$2),"Mayor desgaste al centro",IF(AND(H32&gt;=G32+'Configuración'!$B$2,H32&gt;=I32+'Configuración'!$B$2),"Mayor desgaste en ambos hombros",IF(AND(G32&lt;=H32-'Configuración'!$B$2,G32&lt;=I32-'Configuración'!$B$2),"Mayor desgaste interior",IF(AND(I32&lt;=G32-'Configuración'!$B$2,I32&lt;=H32-'Configuración'!$B$2),"Mayor desgaste exterior","Irregular o mixto"))))))</f>
        <v/>
      </c>
      <c r="Q32" s="18">
        <f>IF(M32="","",IF(M32&lt;='Configuración'!$B$3,"Atención prioritaria",IF(N32&gt;=2*'Configuración'!$B$2,"Revisar pronto","Seguimiento")))</f>
        <v/>
      </c>
      <c r="R32" s="19">
        <f>IF(P32="","",IF(AND(P32="Mayor desgaste al centro",L32&lt;&gt;"",L32&gt;'Configuración'!$B$4),"Presión arriba del objetivo, confirmar presión y medición",IF(AND(P32="Mayor desgaste en ambos hombros",L32&lt;&gt;"",L32&lt;-'Configuración'!$B$4),"Presión debajo del objetivo, confirmar presión y medición",IF(OR(P32="Mayor desgaste interior",P32="Mayor desgaste exterior"),"Posible asociación con geometría, carga o componentes, solicitar revisión",IF(P32="Irregular o mixto","Revisar rotación, balanceo, uso y componentes","Sin asociación operativa concluyente")))))</f>
        <v/>
      </c>
      <c r="S32" s="19">
        <f>IF(Q32="","",IF(Q32="Atención prioritaria","Retirar de operación para revisión técnica",IF(Q32="Revisar pronto","Programar revisión técnica próxima","Continuar seguimiento")))</f>
        <v/>
      </c>
      <c r="T32" s="20" t="n"/>
    </row>
    <row r="33" ht="34" customHeight="1">
      <c r="A33" s="11" t="n"/>
      <c r="B33" s="26" t="n"/>
      <c r="C33" s="11" t="n"/>
      <c r="D33" s="11" t="n"/>
      <c r="E33" s="13" t="n"/>
      <c r="F33" s="27" t="n"/>
      <c r="G33" s="27" t="n"/>
      <c r="H33" s="27" t="n"/>
      <c r="I33" s="27" t="n"/>
      <c r="J33" s="13" t="n"/>
      <c r="K33" s="13" t="n"/>
      <c r="L33" s="15">
        <f>IF(OR(J33="",K33=""),"",J33-K33)</f>
        <v/>
      </c>
      <c r="M33" s="28">
        <f>IF(COUNT(G33:I33)&lt;3,"",MIN(G33:I33))</f>
        <v/>
      </c>
      <c r="N33" s="28">
        <f>IF(COUNT(G33:I33)&lt;3,"",MAX(G33:I33)-MIN(G33:I33))</f>
        <v/>
      </c>
      <c r="O33" s="29">
        <f>IF(OR(F33="",M33=""),"",IFERROR((F33-M33)/F33,""))</f>
        <v/>
      </c>
      <c r="P33" s="18">
        <f>IF(COUNT(G33:I33)&lt;3,"",IF(N33&lt;'Configuración'!$B$2,"Uniforme",IF(AND(H33&lt;=G33-'Configuración'!$B$2,H33&lt;=I33-'Configuración'!$B$2),"Mayor desgaste al centro",IF(AND(H33&gt;=G33+'Configuración'!$B$2,H33&gt;=I33+'Configuración'!$B$2),"Mayor desgaste en ambos hombros",IF(AND(G33&lt;=H33-'Configuración'!$B$2,G33&lt;=I33-'Configuración'!$B$2),"Mayor desgaste interior",IF(AND(I33&lt;=G33-'Configuración'!$B$2,I33&lt;=H33-'Configuración'!$B$2),"Mayor desgaste exterior","Irregular o mixto"))))))</f>
        <v/>
      </c>
      <c r="Q33" s="18">
        <f>IF(M33="","",IF(M33&lt;='Configuración'!$B$3,"Atención prioritaria",IF(N33&gt;=2*'Configuración'!$B$2,"Revisar pronto","Seguimiento")))</f>
        <v/>
      </c>
      <c r="R33" s="19">
        <f>IF(P33="","",IF(AND(P33="Mayor desgaste al centro",L33&lt;&gt;"",L33&gt;'Configuración'!$B$4),"Presión arriba del objetivo, confirmar presión y medición",IF(AND(P33="Mayor desgaste en ambos hombros",L33&lt;&gt;"",L33&lt;-'Configuración'!$B$4),"Presión debajo del objetivo, confirmar presión y medición",IF(OR(P33="Mayor desgaste interior",P33="Mayor desgaste exterior"),"Posible asociación con geometría, carga o componentes, solicitar revisión",IF(P33="Irregular o mixto","Revisar rotación, balanceo, uso y componentes","Sin asociación operativa concluyente")))))</f>
        <v/>
      </c>
      <c r="S33" s="19">
        <f>IF(Q33="","",IF(Q33="Atención prioritaria","Retirar de operación para revisión técnica",IF(Q33="Revisar pronto","Programar revisión técnica próxima","Continuar seguimiento")))</f>
        <v/>
      </c>
      <c r="T33" s="20" t="n"/>
    </row>
    <row r="34" ht="34" customHeight="1">
      <c r="A34" s="11" t="n"/>
      <c r="B34" s="26" t="n"/>
      <c r="C34" s="11" t="n"/>
      <c r="D34" s="11" t="n"/>
      <c r="E34" s="13" t="n"/>
      <c r="F34" s="27" t="n"/>
      <c r="G34" s="27" t="n"/>
      <c r="H34" s="27" t="n"/>
      <c r="I34" s="27" t="n"/>
      <c r="J34" s="13" t="n"/>
      <c r="K34" s="13" t="n"/>
      <c r="L34" s="15">
        <f>IF(OR(J34="",K34=""),"",J34-K34)</f>
        <v/>
      </c>
      <c r="M34" s="28">
        <f>IF(COUNT(G34:I34)&lt;3,"",MIN(G34:I34))</f>
        <v/>
      </c>
      <c r="N34" s="28">
        <f>IF(COUNT(G34:I34)&lt;3,"",MAX(G34:I34)-MIN(G34:I34))</f>
        <v/>
      </c>
      <c r="O34" s="29">
        <f>IF(OR(F34="",M34=""),"",IFERROR((F34-M34)/F34,""))</f>
        <v/>
      </c>
      <c r="P34" s="18">
        <f>IF(COUNT(G34:I34)&lt;3,"",IF(N34&lt;'Configuración'!$B$2,"Uniforme",IF(AND(H34&lt;=G34-'Configuración'!$B$2,H34&lt;=I34-'Configuración'!$B$2),"Mayor desgaste al centro",IF(AND(H34&gt;=G34+'Configuración'!$B$2,H34&gt;=I34+'Configuración'!$B$2),"Mayor desgaste en ambos hombros",IF(AND(G34&lt;=H34-'Configuración'!$B$2,G34&lt;=I34-'Configuración'!$B$2),"Mayor desgaste interior",IF(AND(I34&lt;=G34-'Configuración'!$B$2,I34&lt;=H34-'Configuración'!$B$2),"Mayor desgaste exterior","Irregular o mixto"))))))</f>
        <v/>
      </c>
      <c r="Q34" s="18">
        <f>IF(M34="","",IF(M34&lt;='Configuración'!$B$3,"Atención prioritaria",IF(N34&gt;=2*'Configuración'!$B$2,"Revisar pronto","Seguimiento")))</f>
        <v/>
      </c>
      <c r="R34" s="19">
        <f>IF(P34="","",IF(AND(P34="Mayor desgaste al centro",L34&lt;&gt;"",L34&gt;'Configuración'!$B$4),"Presión arriba del objetivo, confirmar presión y medición",IF(AND(P34="Mayor desgaste en ambos hombros",L34&lt;&gt;"",L34&lt;-'Configuración'!$B$4),"Presión debajo del objetivo, confirmar presión y medición",IF(OR(P34="Mayor desgaste interior",P34="Mayor desgaste exterior"),"Posible asociación con geometría, carga o componentes, solicitar revisión",IF(P34="Irregular o mixto","Revisar rotación, balanceo, uso y componentes","Sin asociación operativa concluyente")))))</f>
        <v/>
      </c>
      <c r="S34" s="19">
        <f>IF(Q34="","",IF(Q34="Atención prioritaria","Retirar de operación para revisión técnica",IF(Q34="Revisar pronto","Programar revisión técnica próxima","Continuar seguimiento")))</f>
        <v/>
      </c>
      <c r="T34" s="20" t="n"/>
    </row>
    <row r="35" ht="34" customHeight="1">
      <c r="A35" s="11" t="n"/>
      <c r="B35" s="26" t="n"/>
      <c r="C35" s="11" t="n"/>
      <c r="D35" s="11" t="n"/>
      <c r="E35" s="13" t="n"/>
      <c r="F35" s="27" t="n"/>
      <c r="G35" s="27" t="n"/>
      <c r="H35" s="27" t="n"/>
      <c r="I35" s="27" t="n"/>
      <c r="J35" s="13" t="n"/>
      <c r="K35" s="13" t="n"/>
      <c r="L35" s="15">
        <f>IF(OR(J35="",K35=""),"",J35-K35)</f>
        <v/>
      </c>
      <c r="M35" s="28">
        <f>IF(COUNT(G35:I35)&lt;3,"",MIN(G35:I35))</f>
        <v/>
      </c>
      <c r="N35" s="28">
        <f>IF(COUNT(G35:I35)&lt;3,"",MAX(G35:I35)-MIN(G35:I35))</f>
        <v/>
      </c>
      <c r="O35" s="29">
        <f>IF(OR(F35="",M35=""),"",IFERROR((F35-M35)/F35,""))</f>
        <v/>
      </c>
      <c r="P35" s="18">
        <f>IF(COUNT(G35:I35)&lt;3,"",IF(N35&lt;'Configuración'!$B$2,"Uniforme",IF(AND(H35&lt;=G35-'Configuración'!$B$2,H35&lt;=I35-'Configuración'!$B$2),"Mayor desgaste al centro",IF(AND(H35&gt;=G35+'Configuración'!$B$2,H35&gt;=I35+'Configuración'!$B$2),"Mayor desgaste en ambos hombros",IF(AND(G35&lt;=H35-'Configuración'!$B$2,G35&lt;=I35-'Configuración'!$B$2),"Mayor desgaste interior",IF(AND(I35&lt;=G35-'Configuración'!$B$2,I35&lt;=H35-'Configuración'!$B$2),"Mayor desgaste exterior","Irregular o mixto"))))))</f>
        <v/>
      </c>
      <c r="Q35" s="18">
        <f>IF(M35="","",IF(M35&lt;='Configuración'!$B$3,"Atención prioritaria",IF(N35&gt;=2*'Configuración'!$B$2,"Revisar pronto","Seguimiento")))</f>
        <v/>
      </c>
      <c r="R35" s="19">
        <f>IF(P35="","",IF(AND(P35="Mayor desgaste al centro",L35&lt;&gt;"",L35&gt;'Configuración'!$B$4),"Presión arriba del objetivo, confirmar presión y medición",IF(AND(P35="Mayor desgaste en ambos hombros",L35&lt;&gt;"",L35&lt;-'Configuración'!$B$4),"Presión debajo del objetivo, confirmar presión y medición",IF(OR(P35="Mayor desgaste interior",P35="Mayor desgaste exterior"),"Posible asociación con geometría, carga o componentes, solicitar revisión",IF(P35="Irregular o mixto","Revisar rotación, balanceo, uso y componentes","Sin asociación operativa concluyente")))))</f>
        <v/>
      </c>
      <c r="S35" s="19">
        <f>IF(Q35="","",IF(Q35="Atención prioritaria","Retirar de operación para revisión técnica",IF(Q35="Revisar pronto","Programar revisión técnica próxima","Continuar seguimiento")))</f>
        <v/>
      </c>
      <c r="T35" s="20" t="n"/>
    </row>
    <row r="36" ht="34" customHeight="1">
      <c r="A36" s="11" t="n"/>
      <c r="B36" s="26" t="n"/>
      <c r="C36" s="11" t="n"/>
      <c r="D36" s="11" t="n"/>
      <c r="E36" s="13" t="n"/>
      <c r="F36" s="27" t="n"/>
      <c r="G36" s="27" t="n"/>
      <c r="H36" s="27" t="n"/>
      <c r="I36" s="27" t="n"/>
      <c r="J36" s="13" t="n"/>
      <c r="K36" s="13" t="n"/>
      <c r="L36" s="15">
        <f>IF(OR(J36="",K36=""),"",J36-K36)</f>
        <v/>
      </c>
      <c r="M36" s="28">
        <f>IF(COUNT(G36:I36)&lt;3,"",MIN(G36:I36))</f>
        <v/>
      </c>
      <c r="N36" s="28">
        <f>IF(COUNT(G36:I36)&lt;3,"",MAX(G36:I36)-MIN(G36:I36))</f>
        <v/>
      </c>
      <c r="O36" s="29">
        <f>IF(OR(F36="",M36=""),"",IFERROR((F36-M36)/F36,""))</f>
        <v/>
      </c>
      <c r="P36" s="18">
        <f>IF(COUNT(G36:I36)&lt;3,"",IF(N36&lt;'Configuración'!$B$2,"Uniforme",IF(AND(H36&lt;=G36-'Configuración'!$B$2,H36&lt;=I36-'Configuración'!$B$2),"Mayor desgaste al centro",IF(AND(H36&gt;=G36+'Configuración'!$B$2,H36&gt;=I36+'Configuración'!$B$2),"Mayor desgaste en ambos hombros",IF(AND(G36&lt;=H36-'Configuración'!$B$2,G36&lt;=I36-'Configuración'!$B$2),"Mayor desgaste interior",IF(AND(I36&lt;=G36-'Configuración'!$B$2,I36&lt;=H36-'Configuración'!$B$2),"Mayor desgaste exterior","Irregular o mixto"))))))</f>
        <v/>
      </c>
      <c r="Q36" s="18">
        <f>IF(M36="","",IF(M36&lt;='Configuración'!$B$3,"Atención prioritaria",IF(N36&gt;=2*'Configuración'!$B$2,"Revisar pronto","Seguimiento")))</f>
        <v/>
      </c>
      <c r="R36" s="19">
        <f>IF(P36="","",IF(AND(P36="Mayor desgaste al centro",L36&lt;&gt;"",L36&gt;'Configuración'!$B$4),"Presión arriba del objetivo, confirmar presión y medición",IF(AND(P36="Mayor desgaste en ambos hombros",L36&lt;&gt;"",L36&lt;-'Configuración'!$B$4),"Presión debajo del objetivo, confirmar presión y medición",IF(OR(P36="Mayor desgaste interior",P36="Mayor desgaste exterior"),"Posible asociación con geometría, carga o componentes, solicitar revisión",IF(P36="Irregular o mixto","Revisar rotación, balanceo, uso y componentes","Sin asociación operativa concluyente")))))</f>
        <v/>
      </c>
      <c r="S36" s="19">
        <f>IF(Q36="","",IF(Q36="Atención prioritaria","Retirar de operación para revisión técnica",IF(Q36="Revisar pronto","Programar revisión técnica próxima","Continuar seguimiento")))</f>
        <v/>
      </c>
      <c r="T36" s="20" t="n"/>
    </row>
    <row r="37" ht="34" customHeight="1">
      <c r="A37" s="11" t="n"/>
      <c r="B37" s="26" t="n"/>
      <c r="C37" s="11" t="n"/>
      <c r="D37" s="11" t="n"/>
      <c r="E37" s="13" t="n"/>
      <c r="F37" s="27" t="n"/>
      <c r="G37" s="27" t="n"/>
      <c r="H37" s="27" t="n"/>
      <c r="I37" s="27" t="n"/>
      <c r="J37" s="13" t="n"/>
      <c r="K37" s="13" t="n"/>
      <c r="L37" s="15">
        <f>IF(OR(J37="",K37=""),"",J37-K37)</f>
        <v/>
      </c>
      <c r="M37" s="28">
        <f>IF(COUNT(G37:I37)&lt;3,"",MIN(G37:I37))</f>
        <v/>
      </c>
      <c r="N37" s="28">
        <f>IF(COUNT(G37:I37)&lt;3,"",MAX(G37:I37)-MIN(G37:I37))</f>
        <v/>
      </c>
      <c r="O37" s="29">
        <f>IF(OR(F37="",M37=""),"",IFERROR((F37-M37)/F37,""))</f>
        <v/>
      </c>
      <c r="P37" s="18">
        <f>IF(COUNT(G37:I37)&lt;3,"",IF(N37&lt;'Configuración'!$B$2,"Uniforme",IF(AND(H37&lt;=G37-'Configuración'!$B$2,H37&lt;=I37-'Configuración'!$B$2),"Mayor desgaste al centro",IF(AND(H37&gt;=G37+'Configuración'!$B$2,H37&gt;=I37+'Configuración'!$B$2),"Mayor desgaste en ambos hombros",IF(AND(G37&lt;=H37-'Configuración'!$B$2,G37&lt;=I37-'Configuración'!$B$2),"Mayor desgaste interior",IF(AND(I37&lt;=G37-'Configuración'!$B$2,I37&lt;=H37-'Configuración'!$B$2),"Mayor desgaste exterior","Irregular o mixto"))))))</f>
        <v/>
      </c>
      <c r="Q37" s="18">
        <f>IF(M37="","",IF(M37&lt;='Configuración'!$B$3,"Atención prioritaria",IF(N37&gt;=2*'Configuración'!$B$2,"Revisar pronto","Seguimiento")))</f>
        <v/>
      </c>
      <c r="R37" s="19">
        <f>IF(P37="","",IF(AND(P37="Mayor desgaste al centro",L37&lt;&gt;"",L37&gt;'Configuración'!$B$4),"Presión arriba del objetivo, confirmar presión y medición",IF(AND(P37="Mayor desgaste en ambos hombros",L37&lt;&gt;"",L37&lt;-'Configuración'!$B$4),"Presión debajo del objetivo, confirmar presión y medición",IF(OR(P37="Mayor desgaste interior",P37="Mayor desgaste exterior"),"Posible asociación con geometría, carga o componentes, solicitar revisión",IF(P37="Irregular o mixto","Revisar rotación, balanceo, uso y componentes","Sin asociación operativa concluyente")))))</f>
        <v/>
      </c>
      <c r="S37" s="19">
        <f>IF(Q37="","",IF(Q37="Atención prioritaria","Retirar de operación para revisión técnica",IF(Q37="Revisar pronto","Programar revisión técnica próxima","Continuar seguimiento")))</f>
        <v/>
      </c>
      <c r="T37" s="20" t="n"/>
    </row>
    <row r="38" ht="34" customHeight="1">
      <c r="A38" s="11" t="n"/>
      <c r="B38" s="26" t="n"/>
      <c r="C38" s="11" t="n"/>
      <c r="D38" s="11" t="n"/>
      <c r="E38" s="13" t="n"/>
      <c r="F38" s="27" t="n"/>
      <c r="G38" s="27" t="n"/>
      <c r="H38" s="27" t="n"/>
      <c r="I38" s="27" t="n"/>
      <c r="J38" s="13" t="n"/>
      <c r="K38" s="13" t="n"/>
      <c r="L38" s="15">
        <f>IF(OR(J38="",K38=""),"",J38-K38)</f>
        <v/>
      </c>
      <c r="M38" s="28">
        <f>IF(COUNT(G38:I38)&lt;3,"",MIN(G38:I38))</f>
        <v/>
      </c>
      <c r="N38" s="28">
        <f>IF(COUNT(G38:I38)&lt;3,"",MAX(G38:I38)-MIN(G38:I38))</f>
        <v/>
      </c>
      <c r="O38" s="29">
        <f>IF(OR(F38="",M38=""),"",IFERROR((F38-M38)/F38,""))</f>
        <v/>
      </c>
      <c r="P38" s="18">
        <f>IF(COUNT(G38:I38)&lt;3,"",IF(N38&lt;'Configuración'!$B$2,"Uniforme",IF(AND(H38&lt;=G38-'Configuración'!$B$2,H38&lt;=I38-'Configuración'!$B$2),"Mayor desgaste al centro",IF(AND(H38&gt;=G38+'Configuración'!$B$2,H38&gt;=I38+'Configuración'!$B$2),"Mayor desgaste en ambos hombros",IF(AND(G38&lt;=H38-'Configuración'!$B$2,G38&lt;=I38-'Configuración'!$B$2),"Mayor desgaste interior",IF(AND(I38&lt;=G38-'Configuración'!$B$2,I38&lt;=H38-'Configuración'!$B$2),"Mayor desgaste exterior","Irregular o mixto"))))))</f>
        <v/>
      </c>
      <c r="Q38" s="18">
        <f>IF(M38="","",IF(M38&lt;='Configuración'!$B$3,"Atención prioritaria",IF(N38&gt;=2*'Configuración'!$B$2,"Revisar pronto","Seguimiento")))</f>
        <v/>
      </c>
      <c r="R38" s="19">
        <f>IF(P38="","",IF(AND(P38="Mayor desgaste al centro",L38&lt;&gt;"",L38&gt;'Configuración'!$B$4),"Presión arriba del objetivo, confirmar presión y medición",IF(AND(P38="Mayor desgaste en ambos hombros",L38&lt;&gt;"",L38&lt;-'Configuración'!$B$4),"Presión debajo del objetivo, confirmar presión y medición",IF(OR(P38="Mayor desgaste interior",P38="Mayor desgaste exterior"),"Posible asociación con geometría, carga o componentes, solicitar revisión",IF(P38="Irregular o mixto","Revisar rotación, balanceo, uso y componentes","Sin asociación operativa concluyente")))))</f>
        <v/>
      </c>
      <c r="S38" s="19">
        <f>IF(Q38="","",IF(Q38="Atención prioritaria","Retirar de operación para revisión técnica",IF(Q38="Revisar pronto","Programar revisión técnica próxima","Continuar seguimiento")))</f>
        <v/>
      </c>
      <c r="T38" s="20" t="n"/>
    </row>
    <row r="39" ht="34" customHeight="1">
      <c r="A39" s="11" t="n"/>
      <c r="B39" s="26" t="n"/>
      <c r="C39" s="11" t="n"/>
      <c r="D39" s="11" t="n"/>
      <c r="E39" s="13" t="n"/>
      <c r="F39" s="27" t="n"/>
      <c r="G39" s="27" t="n"/>
      <c r="H39" s="27" t="n"/>
      <c r="I39" s="27" t="n"/>
      <c r="J39" s="13" t="n"/>
      <c r="K39" s="13" t="n"/>
      <c r="L39" s="15">
        <f>IF(OR(J39="",K39=""),"",J39-K39)</f>
        <v/>
      </c>
      <c r="M39" s="28">
        <f>IF(COUNT(G39:I39)&lt;3,"",MIN(G39:I39))</f>
        <v/>
      </c>
      <c r="N39" s="28">
        <f>IF(COUNT(G39:I39)&lt;3,"",MAX(G39:I39)-MIN(G39:I39))</f>
        <v/>
      </c>
      <c r="O39" s="29">
        <f>IF(OR(F39="",M39=""),"",IFERROR((F39-M39)/F39,""))</f>
        <v/>
      </c>
      <c r="P39" s="18">
        <f>IF(COUNT(G39:I39)&lt;3,"",IF(N39&lt;'Configuración'!$B$2,"Uniforme",IF(AND(H39&lt;=G39-'Configuración'!$B$2,H39&lt;=I39-'Configuración'!$B$2),"Mayor desgaste al centro",IF(AND(H39&gt;=G39+'Configuración'!$B$2,H39&gt;=I39+'Configuración'!$B$2),"Mayor desgaste en ambos hombros",IF(AND(G39&lt;=H39-'Configuración'!$B$2,G39&lt;=I39-'Configuración'!$B$2),"Mayor desgaste interior",IF(AND(I39&lt;=G39-'Configuración'!$B$2,I39&lt;=H39-'Configuración'!$B$2),"Mayor desgaste exterior","Irregular o mixto"))))))</f>
        <v/>
      </c>
      <c r="Q39" s="18">
        <f>IF(M39="","",IF(M39&lt;='Configuración'!$B$3,"Atención prioritaria",IF(N39&gt;=2*'Configuración'!$B$2,"Revisar pronto","Seguimiento")))</f>
        <v/>
      </c>
      <c r="R39" s="19">
        <f>IF(P39="","",IF(AND(P39="Mayor desgaste al centro",L39&lt;&gt;"",L39&gt;'Configuración'!$B$4),"Presión arriba del objetivo, confirmar presión y medición",IF(AND(P39="Mayor desgaste en ambos hombros",L39&lt;&gt;"",L39&lt;-'Configuración'!$B$4),"Presión debajo del objetivo, confirmar presión y medición",IF(OR(P39="Mayor desgaste interior",P39="Mayor desgaste exterior"),"Posible asociación con geometría, carga o componentes, solicitar revisión",IF(P39="Irregular o mixto","Revisar rotación, balanceo, uso y componentes","Sin asociación operativa concluyente")))))</f>
        <v/>
      </c>
      <c r="S39" s="19">
        <f>IF(Q39="","",IF(Q39="Atención prioritaria","Retirar de operación para revisión técnica",IF(Q39="Revisar pronto","Programar revisión técnica próxima","Continuar seguimiento")))</f>
        <v/>
      </c>
      <c r="T39" s="20" t="n"/>
    </row>
    <row r="40" ht="34" customHeight="1">
      <c r="A40" s="11" t="n"/>
      <c r="B40" s="26" t="n"/>
      <c r="C40" s="11" t="n"/>
      <c r="D40" s="11" t="n"/>
      <c r="E40" s="13" t="n"/>
      <c r="F40" s="27" t="n"/>
      <c r="G40" s="27" t="n"/>
      <c r="H40" s="27" t="n"/>
      <c r="I40" s="27" t="n"/>
      <c r="J40" s="13" t="n"/>
      <c r="K40" s="13" t="n"/>
      <c r="L40" s="15">
        <f>IF(OR(J40="",K40=""),"",J40-K40)</f>
        <v/>
      </c>
      <c r="M40" s="28">
        <f>IF(COUNT(G40:I40)&lt;3,"",MIN(G40:I40))</f>
        <v/>
      </c>
      <c r="N40" s="28">
        <f>IF(COUNT(G40:I40)&lt;3,"",MAX(G40:I40)-MIN(G40:I40))</f>
        <v/>
      </c>
      <c r="O40" s="29">
        <f>IF(OR(F40="",M40=""),"",IFERROR((F40-M40)/F40,""))</f>
        <v/>
      </c>
      <c r="P40" s="18">
        <f>IF(COUNT(G40:I40)&lt;3,"",IF(N40&lt;'Configuración'!$B$2,"Uniforme",IF(AND(H40&lt;=G40-'Configuración'!$B$2,H40&lt;=I40-'Configuración'!$B$2),"Mayor desgaste al centro",IF(AND(H40&gt;=G40+'Configuración'!$B$2,H40&gt;=I40+'Configuración'!$B$2),"Mayor desgaste en ambos hombros",IF(AND(G40&lt;=H40-'Configuración'!$B$2,G40&lt;=I40-'Configuración'!$B$2),"Mayor desgaste interior",IF(AND(I40&lt;=G40-'Configuración'!$B$2,I40&lt;=H40-'Configuración'!$B$2),"Mayor desgaste exterior","Irregular o mixto"))))))</f>
        <v/>
      </c>
      <c r="Q40" s="18">
        <f>IF(M40="","",IF(M40&lt;='Configuración'!$B$3,"Atención prioritaria",IF(N40&gt;=2*'Configuración'!$B$2,"Revisar pronto","Seguimiento")))</f>
        <v/>
      </c>
      <c r="R40" s="19">
        <f>IF(P40="","",IF(AND(P40="Mayor desgaste al centro",L40&lt;&gt;"",L40&gt;'Configuración'!$B$4),"Presión arriba del objetivo, confirmar presión y medición",IF(AND(P40="Mayor desgaste en ambos hombros",L40&lt;&gt;"",L40&lt;-'Configuración'!$B$4),"Presión debajo del objetivo, confirmar presión y medición",IF(OR(P40="Mayor desgaste interior",P40="Mayor desgaste exterior"),"Posible asociación con geometría, carga o componentes, solicitar revisión",IF(P40="Irregular o mixto","Revisar rotación, balanceo, uso y componentes","Sin asociación operativa concluyente")))))</f>
        <v/>
      </c>
      <c r="S40" s="19">
        <f>IF(Q40="","",IF(Q40="Atención prioritaria","Retirar de operación para revisión técnica",IF(Q40="Revisar pronto","Programar revisión técnica próxima","Continuar seguimiento")))</f>
        <v/>
      </c>
      <c r="T40" s="20" t="n"/>
    </row>
    <row r="41" ht="34" customHeight="1">
      <c r="A41" s="11" t="n"/>
      <c r="B41" s="26" t="n"/>
      <c r="C41" s="11" t="n"/>
      <c r="D41" s="11" t="n"/>
      <c r="E41" s="13" t="n"/>
      <c r="F41" s="27" t="n"/>
      <c r="G41" s="27" t="n"/>
      <c r="H41" s="27" t="n"/>
      <c r="I41" s="27" t="n"/>
      <c r="J41" s="13" t="n"/>
      <c r="K41" s="13" t="n"/>
      <c r="L41" s="15">
        <f>IF(OR(J41="",K41=""),"",J41-K41)</f>
        <v/>
      </c>
      <c r="M41" s="28">
        <f>IF(COUNT(G41:I41)&lt;3,"",MIN(G41:I41))</f>
        <v/>
      </c>
      <c r="N41" s="28">
        <f>IF(COUNT(G41:I41)&lt;3,"",MAX(G41:I41)-MIN(G41:I41))</f>
        <v/>
      </c>
      <c r="O41" s="29">
        <f>IF(OR(F41="",M41=""),"",IFERROR((F41-M41)/F41,""))</f>
        <v/>
      </c>
      <c r="P41" s="18">
        <f>IF(COUNT(G41:I41)&lt;3,"",IF(N41&lt;'Configuración'!$B$2,"Uniforme",IF(AND(H41&lt;=G41-'Configuración'!$B$2,H41&lt;=I41-'Configuración'!$B$2),"Mayor desgaste al centro",IF(AND(H41&gt;=G41+'Configuración'!$B$2,H41&gt;=I41+'Configuración'!$B$2),"Mayor desgaste en ambos hombros",IF(AND(G41&lt;=H41-'Configuración'!$B$2,G41&lt;=I41-'Configuración'!$B$2),"Mayor desgaste interior",IF(AND(I41&lt;=G41-'Configuración'!$B$2,I41&lt;=H41-'Configuración'!$B$2),"Mayor desgaste exterior","Irregular o mixto"))))))</f>
        <v/>
      </c>
      <c r="Q41" s="18">
        <f>IF(M41="","",IF(M41&lt;='Configuración'!$B$3,"Atención prioritaria",IF(N41&gt;=2*'Configuración'!$B$2,"Revisar pronto","Seguimiento")))</f>
        <v/>
      </c>
      <c r="R41" s="19">
        <f>IF(P41="","",IF(AND(P41="Mayor desgaste al centro",L41&lt;&gt;"",L41&gt;'Configuración'!$B$4),"Presión arriba del objetivo, confirmar presión y medición",IF(AND(P41="Mayor desgaste en ambos hombros",L41&lt;&gt;"",L41&lt;-'Configuración'!$B$4),"Presión debajo del objetivo, confirmar presión y medición",IF(OR(P41="Mayor desgaste interior",P41="Mayor desgaste exterior"),"Posible asociación con geometría, carga o componentes, solicitar revisión",IF(P41="Irregular o mixto","Revisar rotación, balanceo, uso y componentes","Sin asociación operativa concluyente")))))</f>
        <v/>
      </c>
      <c r="S41" s="19">
        <f>IF(Q41="","",IF(Q41="Atención prioritaria","Retirar de operación para revisión técnica",IF(Q41="Revisar pronto","Programar revisión técnica próxima","Continuar seguimiento")))</f>
        <v/>
      </c>
      <c r="T41" s="20" t="n"/>
    </row>
    <row r="42" ht="34" customHeight="1">
      <c r="A42" s="11" t="n"/>
      <c r="B42" s="26" t="n"/>
      <c r="C42" s="11" t="n"/>
      <c r="D42" s="11" t="n"/>
      <c r="E42" s="13" t="n"/>
      <c r="F42" s="27" t="n"/>
      <c r="G42" s="27" t="n"/>
      <c r="H42" s="27" t="n"/>
      <c r="I42" s="27" t="n"/>
      <c r="J42" s="13" t="n"/>
      <c r="K42" s="13" t="n"/>
      <c r="L42" s="15">
        <f>IF(OR(J42="",K42=""),"",J42-K42)</f>
        <v/>
      </c>
      <c r="M42" s="28">
        <f>IF(COUNT(G42:I42)&lt;3,"",MIN(G42:I42))</f>
        <v/>
      </c>
      <c r="N42" s="28">
        <f>IF(COUNT(G42:I42)&lt;3,"",MAX(G42:I42)-MIN(G42:I42))</f>
        <v/>
      </c>
      <c r="O42" s="29">
        <f>IF(OR(F42="",M42=""),"",IFERROR((F42-M42)/F42,""))</f>
        <v/>
      </c>
      <c r="P42" s="18">
        <f>IF(COUNT(G42:I42)&lt;3,"",IF(N42&lt;'Configuración'!$B$2,"Uniforme",IF(AND(H42&lt;=G42-'Configuración'!$B$2,H42&lt;=I42-'Configuración'!$B$2),"Mayor desgaste al centro",IF(AND(H42&gt;=G42+'Configuración'!$B$2,H42&gt;=I42+'Configuración'!$B$2),"Mayor desgaste en ambos hombros",IF(AND(G42&lt;=H42-'Configuración'!$B$2,G42&lt;=I42-'Configuración'!$B$2),"Mayor desgaste interior",IF(AND(I42&lt;=G42-'Configuración'!$B$2,I42&lt;=H42-'Configuración'!$B$2),"Mayor desgaste exterior","Irregular o mixto"))))))</f>
        <v/>
      </c>
      <c r="Q42" s="18">
        <f>IF(M42="","",IF(M42&lt;='Configuración'!$B$3,"Atención prioritaria",IF(N42&gt;=2*'Configuración'!$B$2,"Revisar pronto","Seguimiento")))</f>
        <v/>
      </c>
      <c r="R42" s="19">
        <f>IF(P42="","",IF(AND(P42="Mayor desgaste al centro",L42&lt;&gt;"",L42&gt;'Configuración'!$B$4),"Presión arriba del objetivo, confirmar presión y medición",IF(AND(P42="Mayor desgaste en ambos hombros",L42&lt;&gt;"",L42&lt;-'Configuración'!$B$4),"Presión debajo del objetivo, confirmar presión y medición",IF(OR(P42="Mayor desgaste interior",P42="Mayor desgaste exterior"),"Posible asociación con geometría, carga o componentes, solicitar revisión",IF(P42="Irregular o mixto","Revisar rotación, balanceo, uso y componentes","Sin asociación operativa concluyente")))))</f>
        <v/>
      </c>
      <c r="S42" s="19">
        <f>IF(Q42="","",IF(Q42="Atención prioritaria","Retirar de operación para revisión técnica",IF(Q42="Revisar pronto","Programar revisión técnica próxima","Continuar seguimiento")))</f>
        <v/>
      </c>
      <c r="T42" s="20" t="n"/>
    </row>
    <row r="43" ht="34" customHeight="1">
      <c r="A43" s="11" t="n"/>
      <c r="B43" s="26" t="n"/>
      <c r="C43" s="11" t="n"/>
      <c r="D43" s="11" t="n"/>
      <c r="E43" s="13" t="n"/>
      <c r="F43" s="27" t="n"/>
      <c r="G43" s="27" t="n"/>
      <c r="H43" s="27" t="n"/>
      <c r="I43" s="27" t="n"/>
      <c r="J43" s="13" t="n"/>
      <c r="K43" s="13" t="n"/>
      <c r="L43" s="15">
        <f>IF(OR(J43="",K43=""),"",J43-K43)</f>
        <v/>
      </c>
      <c r="M43" s="28">
        <f>IF(COUNT(G43:I43)&lt;3,"",MIN(G43:I43))</f>
        <v/>
      </c>
      <c r="N43" s="28">
        <f>IF(COUNT(G43:I43)&lt;3,"",MAX(G43:I43)-MIN(G43:I43))</f>
        <v/>
      </c>
      <c r="O43" s="29">
        <f>IF(OR(F43="",M43=""),"",IFERROR((F43-M43)/F43,""))</f>
        <v/>
      </c>
      <c r="P43" s="18">
        <f>IF(COUNT(G43:I43)&lt;3,"",IF(N43&lt;'Configuración'!$B$2,"Uniforme",IF(AND(H43&lt;=G43-'Configuración'!$B$2,H43&lt;=I43-'Configuración'!$B$2),"Mayor desgaste al centro",IF(AND(H43&gt;=G43+'Configuración'!$B$2,H43&gt;=I43+'Configuración'!$B$2),"Mayor desgaste en ambos hombros",IF(AND(G43&lt;=H43-'Configuración'!$B$2,G43&lt;=I43-'Configuración'!$B$2),"Mayor desgaste interior",IF(AND(I43&lt;=G43-'Configuración'!$B$2,I43&lt;=H43-'Configuración'!$B$2),"Mayor desgaste exterior","Irregular o mixto"))))))</f>
        <v/>
      </c>
      <c r="Q43" s="18">
        <f>IF(M43="","",IF(M43&lt;='Configuración'!$B$3,"Atención prioritaria",IF(N43&gt;=2*'Configuración'!$B$2,"Revisar pronto","Seguimiento")))</f>
        <v/>
      </c>
      <c r="R43" s="19">
        <f>IF(P43="","",IF(AND(P43="Mayor desgaste al centro",L43&lt;&gt;"",L43&gt;'Configuración'!$B$4),"Presión arriba del objetivo, confirmar presión y medición",IF(AND(P43="Mayor desgaste en ambos hombros",L43&lt;&gt;"",L43&lt;-'Configuración'!$B$4),"Presión debajo del objetivo, confirmar presión y medición",IF(OR(P43="Mayor desgaste interior",P43="Mayor desgaste exterior"),"Posible asociación con geometría, carga o componentes, solicitar revisión",IF(P43="Irregular o mixto","Revisar rotación, balanceo, uso y componentes","Sin asociación operativa concluyente")))))</f>
        <v/>
      </c>
      <c r="S43" s="19">
        <f>IF(Q43="","",IF(Q43="Atención prioritaria","Retirar de operación para revisión técnica",IF(Q43="Revisar pronto","Programar revisión técnica próxima","Continuar seguimiento")))</f>
        <v/>
      </c>
      <c r="T43" s="20" t="n"/>
    </row>
    <row r="44" ht="34" customHeight="1">
      <c r="A44" s="11" t="n"/>
      <c r="B44" s="26" t="n"/>
      <c r="C44" s="11" t="n"/>
      <c r="D44" s="11" t="n"/>
      <c r="E44" s="13" t="n"/>
      <c r="F44" s="27" t="n"/>
      <c r="G44" s="27" t="n"/>
      <c r="H44" s="27" t="n"/>
      <c r="I44" s="27" t="n"/>
      <c r="J44" s="13" t="n"/>
      <c r="K44" s="13" t="n"/>
      <c r="L44" s="15">
        <f>IF(OR(J44="",K44=""),"",J44-K44)</f>
        <v/>
      </c>
      <c r="M44" s="28">
        <f>IF(COUNT(G44:I44)&lt;3,"",MIN(G44:I44))</f>
        <v/>
      </c>
      <c r="N44" s="28">
        <f>IF(COUNT(G44:I44)&lt;3,"",MAX(G44:I44)-MIN(G44:I44))</f>
        <v/>
      </c>
      <c r="O44" s="29">
        <f>IF(OR(F44="",M44=""),"",IFERROR((F44-M44)/F44,""))</f>
        <v/>
      </c>
      <c r="P44" s="18">
        <f>IF(COUNT(G44:I44)&lt;3,"",IF(N44&lt;'Configuración'!$B$2,"Uniforme",IF(AND(H44&lt;=G44-'Configuración'!$B$2,H44&lt;=I44-'Configuración'!$B$2),"Mayor desgaste al centro",IF(AND(H44&gt;=G44+'Configuración'!$B$2,H44&gt;=I44+'Configuración'!$B$2),"Mayor desgaste en ambos hombros",IF(AND(G44&lt;=H44-'Configuración'!$B$2,G44&lt;=I44-'Configuración'!$B$2),"Mayor desgaste interior",IF(AND(I44&lt;=G44-'Configuración'!$B$2,I44&lt;=H44-'Configuración'!$B$2),"Mayor desgaste exterior","Irregular o mixto"))))))</f>
        <v/>
      </c>
      <c r="Q44" s="18">
        <f>IF(M44="","",IF(M44&lt;='Configuración'!$B$3,"Atención prioritaria",IF(N44&gt;=2*'Configuración'!$B$2,"Revisar pronto","Seguimiento")))</f>
        <v/>
      </c>
      <c r="R44" s="19">
        <f>IF(P44="","",IF(AND(P44="Mayor desgaste al centro",L44&lt;&gt;"",L44&gt;'Configuración'!$B$4),"Presión arriba del objetivo, confirmar presión y medición",IF(AND(P44="Mayor desgaste en ambos hombros",L44&lt;&gt;"",L44&lt;-'Configuración'!$B$4),"Presión debajo del objetivo, confirmar presión y medición",IF(OR(P44="Mayor desgaste interior",P44="Mayor desgaste exterior"),"Posible asociación con geometría, carga o componentes, solicitar revisión",IF(P44="Irregular o mixto","Revisar rotación, balanceo, uso y componentes","Sin asociación operativa concluyente")))))</f>
        <v/>
      </c>
      <c r="S44" s="19">
        <f>IF(Q44="","",IF(Q44="Atención prioritaria","Retirar de operación para revisión técnica",IF(Q44="Revisar pronto","Programar revisión técnica próxima","Continuar seguimiento")))</f>
        <v/>
      </c>
      <c r="T44" s="20" t="n"/>
    </row>
    <row r="45" ht="34" customHeight="1">
      <c r="A45" s="11" t="n"/>
      <c r="B45" s="26" t="n"/>
      <c r="C45" s="11" t="n"/>
      <c r="D45" s="11" t="n"/>
      <c r="E45" s="13" t="n"/>
      <c r="F45" s="27" t="n"/>
      <c r="G45" s="27" t="n"/>
      <c r="H45" s="27" t="n"/>
      <c r="I45" s="27" t="n"/>
      <c r="J45" s="13" t="n"/>
      <c r="K45" s="13" t="n"/>
      <c r="L45" s="15">
        <f>IF(OR(J45="",K45=""),"",J45-K45)</f>
        <v/>
      </c>
      <c r="M45" s="28">
        <f>IF(COUNT(G45:I45)&lt;3,"",MIN(G45:I45))</f>
        <v/>
      </c>
      <c r="N45" s="28">
        <f>IF(COUNT(G45:I45)&lt;3,"",MAX(G45:I45)-MIN(G45:I45))</f>
        <v/>
      </c>
      <c r="O45" s="29">
        <f>IF(OR(F45="",M45=""),"",IFERROR((F45-M45)/F45,""))</f>
        <v/>
      </c>
      <c r="P45" s="18">
        <f>IF(COUNT(G45:I45)&lt;3,"",IF(N45&lt;'Configuración'!$B$2,"Uniforme",IF(AND(H45&lt;=G45-'Configuración'!$B$2,H45&lt;=I45-'Configuración'!$B$2),"Mayor desgaste al centro",IF(AND(H45&gt;=G45+'Configuración'!$B$2,H45&gt;=I45+'Configuración'!$B$2),"Mayor desgaste en ambos hombros",IF(AND(G45&lt;=H45-'Configuración'!$B$2,G45&lt;=I45-'Configuración'!$B$2),"Mayor desgaste interior",IF(AND(I45&lt;=G45-'Configuración'!$B$2,I45&lt;=H45-'Configuración'!$B$2),"Mayor desgaste exterior","Irregular o mixto"))))))</f>
        <v/>
      </c>
      <c r="Q45" s="18">
        <f>IF(M45="","",IF(M45&lt;='Configuración'!$B$3,"Atención prioritaria",IF(N45&gt;=2*'Configuración'!$B$2,"Revisar pronto","Seguimiento")))</f>
        <v/>
      </c>
      <c r="R45" s="19">
        <f>IF(P45="","",IF(AND(P45="Mayor desgaste al centro",L45&lt;&gt;"",L45&gt;'Configuración'!$B$4),"Presión arriba del objetivo, confirmar presión y medición",IF(AND(P45="Mayor desgaste en ambos hombros",L45&lt;&gt;"",L45&lt;-'Configuración'!$B$4),"Presión debajo del objetivo, confirmar presión y medición",IF(OR(P45="Mayor desgaste interior",P45="Mayor desgaste exterior"),"Posible asociación con geometría, carga o componentes, solicitar revisión",IF(P45="Irregular o mixto","Revisar rotación, balanceo, uso y componentes","Sin asociación operativa concluyente")))))</f>
        <v/>
      </c>
      <c r="S45" s="19">
        <f>IF(Q45="","",IF(Q45="Atención prioritaria","Retirar de operación para revisión técnica",IF(Q45="Revisar pronto","Programar revisión técnica próxima","Continuar seguimiento")))</f>
        <v/>
      </c>
      <c r="T45" s="20" t="n"/>
    </row>
    <row r="46" ht="34" customHeight="1">
      <c r="A46" s="11" t="n"/>
      <c r="B46" s="26" t="n"/>
      <c r="C46" s="11" t="n"/>
      <c r="D46" s="11" t="n"/>
      <c r="E46" s="13" t="n"/>
      <c r="F46" s="27" t="n"/>
      <c r="G46" s="27" t="n"/>
      <c r="H46" s="27" t="n"/>
      <c r="I46" s="27" t="n"/>
      <c r="J46" s="13" t="n"/>
      <c r="K46" s="13" t="n"/>
      <c r="L46" s="15">
        <f>IF(OR(J46="",K46=""),"",J46-K46)</f>
        <v/>
      </c>
      <c r="M46" s="28">
        <f>IF(COUNT(G46:I46)&lt;3,"",MIN(G46:I46))</f>
        <v/>
      </c>
      <c r="N46" s="28">
        <f>IF(COUNT(G46:I46)&lt;3,"",MAX(G46:I46)-MIN(G46:I46))</f>
        <v/>
      </c>
      <c r="O46" s="29">
        <f>IF(OR(F46="",M46=""),"",IFERROR((F46-M46)/F46,""))</f>
        <v/>
      </c>
      <c r="P46" s="18">
        <f>IF(COUNT(G46:I46)&lt;3,"",IF(N46&lt;'Configuración'!$B$2,"Uniforme",IF(AND(H46&lt;=G46-'Configuración'!$B$2,H46&lt;=I46-'Configuración'!$B$2),"Mayor desgaste al centro",IF(AND(H46&gt;=G46+'Configuración'!$B$2,H46&gt;=I46+'Configuración'!$B$2),"Mayor desgaste en ambos hombros",IF(AND(G46&lt;=H46-'Configuración'!$B$2,G46&lt;=I46-'Configuración'!$B$2),"Mayor desgaste interior",IF(AND(I46&lt;=G46-'Configuración'!$B$2,I46&lt;=H46-'Configuración'!$B$2),"Mayor desgaste exterior","Irregular o mixto"))))))</f>
        <v/>
      </c>
      <c r="Q46" s="18">
        <f>IF(M46="","",IF(M46&lt;='Configuración'!$B$3,"Atención prioritaria",IF(N46&gt;=2*'Configuración'!$B$2,"Revisar pronto","Seguimiento")))</f>
        <v/>
      </c>
      <c r="R46" s="19">
        <f>IF(P46="","",IF(AND(P46="Mayor desgaste al centro",L46&lt;&gt;"",L46&gt;'Configuración'!$B$4),"Presión arriba del objetivo, confirmar presión y medición",IF(AND(P46="Mayor desgaste en ambos hombros",L46&lt;&gt;"",L46&lt;-'Configuración'!$B$4),"Presión debajo del objetivo, confirmar presión y medición",IF(OR(P46="Mayor desgaste interior",P46="Mayor desgaste exterior"),"Posible asociación con geometría, carga o componentes, solicitar revisión",IF(P46="Irregular o mixto","Revisar rotación, balanceo, uso y componentes","Sin asociación operativa concluyente")))))</f>
        <v/>
      </c>
      <c r="S46" s="19">
        <f>IF(Q46="","",IF(Q46="Atención prioritaria","Retirar de operación para revisión técnica",IF(Q46="Revisar pronto","Programar revisión técnica próxima","Continuar seguimiento")))</f>
        <v/>
      </c>
      <c r="T46" s="20" t="n"/>
    </row>
    <row r="47" ht="34" customHeight="1">
      <c r="A47" s="11" t="n"/>
      <c r="B47" s="26" t="n"/>
      <c r="C47" s="11" t="n"/>
      <c r="D47" s="11" t="n"/>
      <c r="E47" s="13" t="n"/>
      <c r="F47" s="27" t="n"/>
      <c r="G47" s="27" t="n"/>
      <c r="H47" s="27" t="n"/>
      <c r="I47" s="27" t="n"/>
      <c r="J47" s="13" t="n"/>
      <c r="K47" s="13" t="n"/>
      <c r="L47" s="15">
        <f>IF(OR(J47="",K47=""),"",J47-K47)</f>
        <v/>
      </c>
      <c r="M47" s="28">
        <f>IF(COUNT(G47:I47)&lt;3,"",MIN(G47:I47))</f>
        <v/>
      </c>
      <c r="N47" s="28">
        <f>IF(COUNT(G47:I47)&lt;3,"",MAX(G47:I47)-MIN(G47:I47))</f>
        <v/>
      </c>
      <c r="O47" s="29">
        <f>IF(OR(F47="",M47=""),"",IFERROR((F47-M47)/F47,""))</f>
        <v/>
      </c>
      <c r="P47" s="18">
        <f>IF(COUNT(G47:I47)&lt;3,"",IF(N47&lt;'Configuración'!$B$2,"Uniforme",IF(AND(H47&lt;=G47-'Configuración'!$B$2,H47&lt;=I47-'Configuración'!$B$2),"Mayor desgaste al centro",IF(AND(H47&gt;=G47+'Configuración'!$B$2,H47&gt;=I47+'Configuración'!$B$2),"Mayor desgaste en ambos hombros",IF(AND(G47&lt;=H47-'Configuración'!$B$2,G47&lt;=I47-'Configuración'!$B$2),"Mayor desgaste interior",IF(AND(I47&lt;=G47-'Configuración'!$B$2,I47&lt;=H47-'Configuración'!$B$2),"Mayor desgaste exterior","Irregular o mixto"))))))</f>
        <v/>
      </c>
      <c r="Q47" s="18">
        <f>IF(M47="","",IF(M47&lt;='Configuración'!$B$3,"Atención prioritaria",IF(N47&gt;=2*'Configuración'!$B$2,"Revisar pronto","Seguimiento")))</f>
        <v/>
      </c>
      <c r="R47" s="19">
        <f>IF(P47="","",IF(AND(P47="Mayor desgaste al centro",L47&lt;&gt;"",L47&gt;'Configuración'!$B$4),"Presión arriba del objetivo, confirmar presión y medición",IF(AND(P47="Mayor desgaste en ambos hombros",L47&lt;&gt;"",L47&lt;-'Configuración'!$B$4),"Presión debajo del objetivo, confirmar presión y medición",IF(OR(P47="Mayor desgaste interior",P47="Mayor desgaste exterior"),"Posible asociación con geometría, carga o componentes, solicitar revisión",IF(P47="Irregular o mixto","Revisar rotación, balanceo, uso y componentes","Sin asociación operativa concluyente")))))</f>
        <v/>
      </c>
      <c r="S47" s="19">
        <f>IF(Q47="","",IF(Q47="Atención prioritaria","Retirar de operación para revisión técnica",IF(Q47="Revisar pronto","Programar revisión técnica próxima","Continuar seguimiento")))</f>
        <v/>
      </c>
      <c r="T47" s="20" t="n"/>
    </row>
    <row r="48" ht="34" customHeight="1">
      <c r="A48" s="11" t="n"/>
      <c r="B48" s="26" t="n"/>
      <c r="C48" s="11" t="n"/>
      <c r="D48" s="11" t="n"/>
      <c r="E48" s="13" t="n"/>
      <c r="F48" s="27" t="n"/>
      <c r="G48" s="27" t="n"/>
      <c r="H48" s="27" t="n"/>
      <c r="I48" s="27" t="n"/>
      <c r="J48" s="13" t="n"/>
      <c r="K48" s="13" t="n"/>
      <c r="L48" s="15">
        <f>IF(OR(J48="",K48=""),"",J48-K48)</f>
        <v/>
      </c>
      <c r="M48" s="28">
        <f>IF(COUNT(G48:I48)&lt;3,"",MIN(G48:I48))</f>
        <v/>
      </c>
      <c r="N48" s="28">
        <f>IF(COUNT(G48:I48)&lt;3,"",MAX(G48:I48)-MIN(G48:I48))</f>
        <v/>
      </c>
      <c r="O48" s="29">
        <f>IF(OR(F48="",M48=""),"",IFERROR((F48-M48)/F48,""))</f>
        <v/>
      </c>
      <c r="P48" s="18">
        <f>IF(COUNT(G48:I48)&lt;3,"",IF(N48&lt;'Configuración'!$B$2,"Uniforme",IF(AND(H48&lt;=G48-'Configuración'!$B$2,H48&lt;=I48-'Configuración'!$B$2),"Mayor desgaste al centro",IF(AND(H48&gt;=G48+'Configuración'!$B$2,H48&gt;=I48+'Configuración'!$B$2),"Mayor desgaste en ambos hombros",IF(AND(G48&lt;=H48-'Configuración'!$B$2,G48&lt;=I48-'Configuración'!$B$2),"Mayor desgaste interior",IF(AND(I48&lt;=G48-'Configuración'!$B$2,I48&lt;=H48-'Configuración'!$B$2),"Mayor desgaste exterior","Irregular o mixto"))))))</f>
        <v/>
      </c>
      <c r="Q48" s="18">
        <f>IF(M48="","",IF(M48&lt;='Configuración'!$B$3,"Atención prioritaria",IF(N48&gt;=2*'Configuración'!$B$2,"Revisar pronto","Seguimiento")))</f>
        <v/>
      </c>
      <c r="R48" s="19">
        <f>IF(P48="","",IF(AND(P48="Mayor desgaste al centro",L48&lt;&gt;"",L48&gt;'Configuración'!$B$4),"Presión arriba del objetivo, confirmar presión y medición",IF(AND(P48="Mayor desgaste en ambos hombros",L48&lt;&gt;"",L48&lt;-'Configuración'!$B$4),"Presión debajo del objetivo, confirmar presión y medición",IF(OR(P48="Mayor desgaste interior",P48="Mayor desgaste exterior"),"Posible asociación con geometría, carga o componentes, solicitar revisión",IF(P48="Irregular o mixto","Revisar rotación, balanceo, uso y componentes","Sin asociación operativa concluyente")))))</f>
        <v/>
      </c>
      <c r="S48" s="19">
        <f>IF(Q48="","",IF(Q48="Atención prioritaria","Retirar de operación para revisión técnica",IF(Q48="Revisar pronto","Programar revisión técnica próxima","Continuar seguimiento")))</f>
        <v/>
      </c>
      <c r="T48" s="20" t="n"/>
    </row>
    <row r="49" ht="34" customHeight="1">
      <c r="A49" s="11" t="n"/>
      <c r="B49" s="26" t="n"/>
      <c r="C49" s="11" t="n"/>
      <c r="D49" s="11" t="n"/>
      <c r="E49" s="13" t="n"/>
      <c r="F49" s="27" t="n"/>
      <c r="G49" s="27" t="n"/>
      <c r="H49" s="27" t="n"/>
      <c r="I49" s="27" t="n"/>
      <c r="J49" s="13" t="n"/>
      <c r="K49" s="13" t="n"/>
      <c r="L49" s="15">
        <f>IF(OR(J49="",K49=""),"",J49-K49)</f>
        <v/>
      </c>
      <c r="M49" s="28">
        <f>IF(COUNT(G49:I49)&lt;3,"",MIN(G49:I49))</f>
        <v/>
      </c>
      <c r="N49" s="28">
        <f>IF(COUNT(G49:I49)&lt;3,"",MAX(G49:I49)-MIN(G49:I49))</f>
        <v/>
      </c>
      <c r="O49" s="29">
        <f>IF(OR(F49="",M49=""),"",IFERROR((F49-M49)/F49,""))</f>
        <v/>
      </c>
      <c r="P49" s="18">
        <f>IF(COUNT(G49:I49)&lt;3,"",IF(N49&lt;'Configuración'!$B$2,"Uniforme",IF(AND(H49&lt;=G49-'Configuración'!$B$2,H49&lt;=I49-'Configuración'!$B$2),"Mayor desgaste al centro",IF(AND(H49&gt;=G49+'Configuración'!$B$2,H49&gt;=I49+'Configuración'!$B$2),"Mayor desgaste en ambos hombros",IF(AND(G49&lt;=H49-'Configuración'!$B$2,G49&lt;=I49-'Configuración'!$B$2),"Mayor desgaste interior",IF(AND(I49&lt;=G49-'Configuración'!$B$2,I49&lt;=H49-'Configuración'!$B$2),"Mayor desgaste exterior","Irregular o mixto"))))))</f>
        <v/>
      </c>
      <c r="Q49" s="18">
        <f>IF(M49="","",IF(M49&lt;='Configuración'!$B$3,"Atención prioritaria",IF(N49&gt;=2*'Configuración'!$B$2,"Revisar pronto","Seguimiento")))</f>
        <v/>
      </c>
      <c r="R49" s="19">
        <f>IF(P49="","",IF(AND(P49="Mayor desgaste al centro",L49&lt;&gt;"",L49&gt;'Configuración'!$B$4),"Presión arriba del objetivo, confirmar presión y medición",IF(AND(P49="Mayor desgaste en ambos hombros",L49&lt;&gt;"",L49&lt;-'Configuración'!$B$4),"Presión debajo del objetivo, confirmar presión y medición",IF(OR(P49="Mayor desgaste interior",P49="Mayor desgaste exterior"),"Posible asociación con geometría, carga o componentes, solicitar revisión",IF(P49="Irregular o mixto","Revisar rotación, balanceo, uso y componentes","Sin asociación operativa concluyente")))))</f>
        <v/>
      </c>
      <c r="S49" s="19">
        <f>IF(Q49="","",IF(Q49="Atención prioritaria","Retirar de operación para revisión técnica",IF(Q49="Revisar pronto","Programar revisión técnica próxima","Continuar seguimiento")))</f>
        <v/>
      </c>
      <c r="T49" s="20" t="n"/>
    </row>
    <row r="50" ht="34" customHeight="1">
      <c r="A50" s="11" t="n"/>
      <c r="B50" s="26" t="n"/>
      <c r="C50" s="11" t="n"/>
      <c r="D50" s="11" t="n"/>
      <c r="E50" s="13" t="n"/>
      <c r="F50" s="27" t="n"/>
      <c r="G50" s="27" t="n"/>
      <c r="H50" s="27" t="n"/>
      <c r="I50" s="27" t="n"/>
      <c r="J50" s="13" t="n"/>
      <c r="K50" s="13" t="n"/>
      <c r="L50" s="15">
        <f>IF(OR(J50="",K50=""),"",J50-K50)</f>
        <v/>
      </c>
      <c r="M50" s="28">
        <f>IF(COUNT(G50:I50)&lt;3,"",MIN(G50:I50))</f>
        <v/>
      </c>
      <c r="N50" s="28">
        <f>IF(COUNT(G50:I50)&lt;3,"",MAX(G50:I50)-MIN(G50:I50))</f>
        <v/>
      </c>
      <c r="O50" s="29">
        <f>IF(OR(F50="",M50=""),"",IFERROR((F50-M50)/F50,""))</f>
        <v/>
      </c>
      <c r="P50" s="18">
        <f>IF(COUNT(G50:I50)&lt;3,"",IF(N50&lt;'Configuración'!$B$2,"Uniforme",IF(AND(H50&lt;=G50-'Configuración'!$B$2,H50&lt;=I50-'Configuración'!$B$2),"Mayor desgaste al centro",IF(AND(H50&gt;=G50+'Configuración'!$B$2,H50&gt;=I50+'Configuración'!$B$2),"Mayor desgaste en ambos hombros",IF(AND(G50&lt;=H50-'Configuración'!$B$2,G50&lt;=I50-'Configuración'!$B$2),"Mayor desgaste interior",IF(AND(I50&lt;=G50-'Configuración'!$B$2,I50&lt;=H50-'Configuración'!$B$2),"Mayor desgaste exterior","Irregular o mixto"))))))</f>
        <v/>
      </c>
      <c r="Q50" s="18">
        <f>IF(M50="","",IF(M50&lt;='Configuración'!$B$3,"Atención prioritaria",IF(N50&gt;=2*'Configuración'!$B$2,"Revisar pronto","Seguimiento")))</f>
        <v/>
      </c>
      <c r="R50" s="19">
        <f>IF(P50="","",IF(AND(P50="Mayor desgaste al centro",L50&lt;&gt;"",L50&gt;'Configuración'!$B$4),"Presión arriba del objetivo, confirmar presión y medición",IF(AND(P50="Mayor desgaste en ambos hombros",L50&lt;&gt;"",L50&lt;-'Configuración'!$B$4),"Presión debajo del objetivo, confirmar presión y medición",IF(OR(P50="Mayor desgaste interior",P50="Mayor desgaste exterior"),"Posible asociación con geometría, carga o componentes, solicitar revisión",IF(P50="Irregular o mixto","Revisar rotación, balanceo, uso y componentes","Sin asociación operativa concluyente")))))</f>
        <v/>
      </c>
      <c r="S50" s="19">
        <f>IF(Q50="","",IF(Q50="Atención prioritaria","Retirar de operación para revisión técnica",IF(Q50="Revisar pronto","Programar revisión técnica próxima","Continuar seguimiento")))</f>
        <v/>
      </c>
      <c r="T50" s="20" t="n"/>
    </row>
    <row r="51" ht="34" customHeight="1">
      <c r="A51" s="11" t="n"/>
      <c r="B51" s="26" t="n"/>
      <c r="C51" s="11" t="n"/>
      <c r="D51" s="11" t="n"/>
      <c r="E51" s="13" t="n"/>
      <c r="F51" s="27" t="n"/>
      <c r="G51" s="27" t="n"/>
      <c r="H51" s="27" t="n"/>
      <c r="I51" s="27" t="n"/>
      <c r="J51" s="13" t="n"/>
      <c r="K51" s="13" t="n"/>
      <c r="L51" s="15">
        <f>IF(OR(J51="",K51=""),"",J51-K51)</f>
        <v/>
      </c>
      <c r="M51" s="28">
        <f>IF(COUNT(G51:I51)&lt;3,"",MIN(G51:I51))</f>
        <v/>
      </c>
      <c r="N51" s="28">
        <f>IF(COUNT(G51:I51)&lt;3,"",MAX(G51:I51)-MIN(G51:I51))</f>
        <v/>
      </c>
      <c r="O51" s="29">
        <f>IF(OR(F51="",M51=""),"",IFERROR((F51-M51)/F51,""))</f>
        <v/>
      </c>
      <c r="P51" s="18">
        <f>IF(COUNT(G51:I51)&lt;3,"",IF(N51&lt;'Configuración'!$B$2,"Uniforme",IF(AND(H51&lt;=G51-'Configuración'!$B$2,H51&lt;=I51-'Configuración'!$B$2),"Mayor desgaste al centro",IF(AND(H51&gt;=G51+'Configuración'!$B$2,H51&gt;=I51+'Configuración'!$B$2),"Mayor desgaste en ambos hombros",IF(AND(G51&lt;=H51-'Configuración'!$B$2,G51&lt;=I51-'Configuración'!$B$2),"Mayor desgaste interior",IF(AND(I51&lt;=G51-'Configuración'!$B$2,I51&lt;=H51-'Configuración'!$B$2),"Mayor desgaste exterior","Irregular o mixto"))))))</f>
        <v/>
      </c>
      <c r="Q51" s="18">
        <f>IF(M51="","",IF(M51&lt;='Configuración'!$B$3,"Atención prioritaria",IF(N51&gt;=2*'Configuración'!$B$2,"Revisar pronto","Seguimiento")))</f>
        <v/>
      </c>
      <c r="R51" s="19">
        <f>IF(P51="","",IF(AND(P51="Mayor desgaste al centro",L51&lt;&gt;"",L51&gt;'Configuración'!$B$4),"Presión arriba del objetivo, confirmar presión y medición",IF(AND(P51="Mayor desgaste en ambos hombros",L51&lt;&gt;"",L51&lt;-'Configuración'!$B$4),"Presión debajo del objetivo, confirmar presión y medición",IF(OR(P51="Mayor desgaste interior",P51="Mayor desgaste exterior"),"Posible asociación con geometría, carga o componentes, solicitar revisión",IF(P51="Irregular o mixto","Revisar rotación, balanceo, uso y componentes","Sin asociación operativa concluyente")))))</f>
        <v/>
      </c>
      <c r="S51" s="19">
        <f>IF(Q51="","",IF(Q51="Atención prioritaria","Retirar de operación para revisión técnica",IF(Q51="Revisar pronto","Programar revisión técnica próxima","Continuar seguimiento")))</f>
        <v/>
      </c>
      <c r="T51" s="20" t="n"/>
    </row>
    <row r="52" ht="34" customHeight="1">
      <c r="A52" s="11" t="n"/>
      <c r="B52" s="26" t="n"/>
      <c r="C52" s="11" t="n"/>
      <c r="D52" s="11" t="n"/>
      <c r="E52" s="13" t="n"/>
      <c r="F52" s="27" t="n"/>
      <c r="G52" s="27" t="n"/>
      <c r="H52" s="27" t="n"/>
      <c r="I52" s="27" t="n"/>
      <c r="J52" s="13" t="n"/>
      <c r="K52" s="13" t="n"/>
      <c r="L52" s="15">
        <f>IF(OR(J52="",K52=""),"",J52-K52)</f>
        <v/>
      </c>
      <c r="M52" s="28">
        <f>IF(COUNT(G52:I52)&lt;3,"",MIN(G52:I52))</f>
        <v/>
      </c>
      <c r="N52" s="28">
        <f>IF(COUNT(G52:I52)&lt;3,"",MAX(G52:I52)-MIN(G52:I52))</f>
        <v/>
      </c>
      <c r="O52" s="29">
        <f>IF(OR(F52="",M52=""),"",IFERROR((F52-M52)/F52,""))</f>
        <v/>
      </c>
      <c r="P52" s="18">
        <f>IF(COUNT(G52:I52)&lt;3,"",IF(N52&lt;'Configuración'!$B$2,"Uniforme",IF(AND(H52&lt;=G52-'Configuración'!$B$2,H52&lt;=I52-'Configuración'!$B$2),"Mayor desgaste al centro",IF(AND(H52&gt;=G52+'Configuración'!$B$2,H52&gt;=I52+'Configuración'!$B$2),"Mayor desgaste en ambos hombros",IF(AND(G52&lt;=H52-'Configuración'!$B$2,G52&lt;=I52-'Configuración'!$B$2),"Mayor desgaste interior",IF(AND(I52&lt;=G52-'Configuración'!$B$2,I52&lt;=H52-'Configuración'!$B$2),"Mayor desgaste exterior","Irregular o mixto"))))))</f>
        <v/>
      </c>
      <c r="Q52" s="18">
        <f>IF(M52="","",IF(M52&lt;='Configuración'!$B$3,"Atención prioritaria",IF(N52&gt;=2*'Configuración'!$B$2,"Revisar pronto","Seguimiento")))</f>
        <v/>
      </c>
      <c r="R52" s="19">
        <f>IF(P52="","",IF(AND(P52="Mayor desgaste al centro",L52&lt;&gt;"",L52&gt;'Configuración'!$B$4),"Presión arriba del objetivo, confirmar presión y medición",IF(AND(P52="Mayor desgaste en ambos hombros",L52&lt;&gt;"",L52&lt;-'Configuración'!$B$4),"Presión debajo del objetivo, confirmar presión y medición",IF(OR(P52="Mayor desgaste interior",P52="Mayor desgaste exterior"),"Posible asociación con geometría, carga o componentes, solicitar revisión",IF(P52="Irregular o mixto","Revisar rotación, balanceo, uso y componentes","Sin asociación operativa concluyente")))))</f>
        <v/>
      </c>
      <c r="S52" s="19">
        <f>IF(Q52="","",IF(Q52="Atención prioritaria","Retirar de operación para revisión técnica",IF(Q52="Revisar pronto","Programar revisión técnica próxima","Continuar seguimiento")))</f>
        <v/>
      </c>
      <c r="T52" s="20" t="n"/>
    </row>
    <row r="53" ht="34" customHeight="1">
      <c r="A53" s="11" t="n"/>
      <c r="B53" s="26" t="n"/>
      <c r="C53" s="11" t="n"/>
      <c r="D53" s="11" t="n"/>
      <c r="E53" s="13" t="n"/>
      <c r="F53" s="27" t="n"/>
      <c r="G53" s="27" t="n"/>
      <c r="H53" s="27" t="n"/>
      <c r="I53" s="27" t="n"/>
      <c r="J53" s="13" t="n"/>
      <c r="K53" s="13" t="n"/>
      <c r="L53" s="15">
        <f>IF(OR(J53="",K53=""),"",J53-K53)</f>
        <v/>
      </c>
      <c r="M53" s="28">
        <f>IF(COUNT(G53:I53)&lt;3,"",MIN(G53:I53))</f>
        <v/>
      </c>
      <c r="N53" s="28">
        <f>IF(COUNT(G53:I53)&lt;3,"",MAX(G53:I53)-MIN(G53:I53))</f>
        <v/>
      </c>
      <c r="O53" s="29">
        <f>IF(OR(F53="",M53=""),"",IFERROR((F53-M53)/F53,""))</f>
        <v/>
      </c>
      <c r="P53" s="18">
        <f>IF(COUNT(G53:I53)&lt;3,"",IF(N53&lt;'Configuración'!$B$2,"Uniforme",IF(AND(H53&lt;=G53-'Configuración'!$B$2,H53&lt;=I53-'Configuración'!$B$2),"Mayor desgaste al centro",IF(AND(H53&gt;=G53+'Configuración'!$B$2,H53&gt;=I53+'Configuración'!$B$2),"Mayor desgaste en ambos hombros",IF(AND(G53&lt;=H53-'Configuración'!$B$2,G53&lt;=I53-'Configuración'!$B$2),"Mayor desgaste interior",IF(AND(I53&lt;=G53-'Configuración'!$B$2,I53&lt;=H53-'Configuración'!$B$2),"Mayor desgaste exterior","Irregular o mixto"))))))</f>
        <v/>
      </c>
      <c r="Q53" s="18">
        <f>IF(M53="","",IF(M53&lt;='Configuración'!$B$3,"Atención prioritaria",IF(N53&gt;=2*'Configuración'!$B$2,"Revisar pronto","Seguimiento")))</f>
        <v/>
      </c>
      <c r="R53" s="19">
        <f>IF(P53="","",IF(AND(P53="Mayor desgaste al centro",L53&lt;&gt;"",L53&gt;'Configuración'!$B$4),"Presión arriba del objetivo, confirmar presión y medición",IF(AND(P53="Mayor desgaste en ambos hombros",L53&lt;&gt;"",L53&lt;-'Configuración'!$B$4),"Presión debajo del objetivo, confirmar presión y medición",IF(OR(P53="Mayor desgaste interior",P53="Mayor desgaste exterior"),"Posible asociación con geometría, carga o componentes, solicitar revisión",IF(P53="Irregular o mixto","Revisar rotación, balanceo, uso y componentes","Sin asociación operativa concluyente")))))</f>
        <v/>
      </c>
      <c r="S53" s="19">
        <f>IF(Q53="","",IF(Q53="Atención prioritaria","Retirar de operación para revisión técnica",IF(Q53="Revisar pronto","Programar revisión técnica próxima","Continuar seguimiento")))</f>
        <v/>
      </c>
      <c r="T53" s="20" t="n"/>
    </row>
    <row r="54" ht="34" customHeight="1">
      <c r="A54" s="11" t="n"/>
      <c r="B54" s="26" t="n"/>
      <c r="C54" s="11" t="n"/>
      <c r="D54" s="11" t="n"/>
      <c r="E54" s="13" t="n"/>
      <c r="F54" s="27" t="n"/>
      <c r="G54" s="27" t="n"/>
      <c r="H54" s="27" t="n"/>
      <c r="I54" s="27" t="n"/>
      <c r="J54" s="13" t="n"/>
      <c r="K54" s="13" t="n"/>
      <c r="L54" s="15">
        <f>IF(OR(J54="",K54=""),"",J54-K54)</f>
        <v/>
      </c>
      <c r="M54" s="28">
        <f>IF(COUNT(G54:I54)&lt;3,"",MIN(G54:I54))</f>
        <v/>
      </c>
      <c r="N54" s="28">
        <f>IF(COUNT(G54:I54)&lt;3,"",MAX(G54:I54)-MIN(G54:I54))</f>
        <v/>
      </c>
      <c r="O54" s="29">
        <f>IF(OR(F54="",M54=""),"",IFERROR((F54-M54)/F54,""))</f>
        <v/>
      </c>
      <c r="P54" s="18">
        <f>IF(COUNT(G54:I54)&lt;3,"",IF(N54&lt;'Configuración'!$B$2,"Uniforme",IF(AND(H54&lt;=G54-'Configuración'!$B$2,H54&lt;=I54-'Configuración'!$B$2),"Mayor desgaste al centro",IF(AND(H54&gt;=G54+'Configuración'!$B$2,H54&gt;=I54+'Configuración'!$B$2),"Mayor desgaste en ambos hombros",IF(AND(G54&lt;=H54-'Configuración'!$B$2,G54&lt;=I54-'Configuración'!$B$2),"Mayor desgaste interior",IF(AND(I54&lt;=G54-'Configuración'!$B$2,I54&lt;=H54-'Configuración'!$B$2),"Mayor desgaste exterior","Irregular o mixto"))))))</f>
        <v/>
      </c>
      <c r="Q54" s="18">
        <f>IF(M54="","",IF(M54&lt;='Configuración'!$B$3,"Atención prioritaria",IF(N54&gt;=2*'Configuración'!$B$2,"Revisar pronto","Seguimiento")))</f>
        <v/>
      </c>
      <c r="R54" s="19">
        <f>IF(P54="","",IF(AND(P54="Mayor desgaste al centro",L54&lt;&gt;"",L54&gt;'Configuración'!$B$4),"Presión arriba del objetivo, confirmar presión y medición",IF(AND(P54="Mayor desgaste en ambos hombros",L54&lt;&gt;"",L54&lt;-'Configuración'!$B$4),"Presión debajo del objetivo, confirmar presión y medición",IF(OR(P54="Mayor desgaste interior",P54="Mayor desgaste exterior"),"Posible asociación con geometría, carga o componentes, solicitar revisión",IF(P54="Irregular o mixto","Revisar rotación, balanceo, uso y componentes","Sin asociación operativa concluyente")))))</f>
        <v/>
      </c>
      <c r="S54" s="19">
        <f>IF(Q54="","",IF(Q54="Atención prioritaria","Retirar de operación para revisión técnica",IF(Q54="Revisar pronto","Programar revisión técnica próxima","Continuar seguimiento")))</f>
        <v/>
      </c>
      <c r="T54" s="20" t="n"/>
    </row>
    <row r="55" ht="34" customHeight="1">
      <c r="A55" s="11" t="n"/>
      <c r="B55" s="26" t="n"/>
      <c r="C55" s="11" t="n"/>
      <c r="D55" s="11" t="n"/>
      <c r="E55" s="13" t="n"/>
      <c r="F55" s="27" t="n"/>
      <c r="G55" s="27" t="n"/>
      <c r="H55" s="27" t="n"/>
      <c r="I55" s="27" t="n"/>
      <c r="J55" s="13" t="n"/>
      <c r="K55" s="13" t="n"/>
      <c r="L55" s="15">
        <f>IF(OR(J55="",K55=""),"",J55-K55)</f>
        <v/>
      </c>
      <c r="M55" s="28">
        <f>IF(COUNT(G55:I55)&lt;3,"",MIN(G55:I55))</f>
        <v/>
      </c>
      <c r="N55" s="28">
        <f>IF(COUNT(G55:I55)&lt;3,"",MAX(G55:I55)-MIN(G55:I55))</f>
        <v/>
      </c>
      <c r="O55" s="29">
        <f>IF(OR(F55="",M55=""),"",IFERROR((F55-M55)/F55,""))</f>
        <v/>
      </c>
      <c r="P55" s="18">
        <f>IF(COUNT(G55:I55)&lt;3,"",IF(N55&lt;'Configuración'!$B$2,"Uniforme",IF(AND(H55&lt;=G55-'Configuración'!$B$2,H55&lt;=I55-'Configuración'!$B$2),"Mayor desgaste al centro",IF(AND(H55&gt;=G55+'Configuración'!$B$2,H55&gt;=I55+'Configuración'!$B$2),"Mayor desgaste en ambos hombros",IF(AND(G55&lt;=H55-'Configuración'!$B$2,G55&lt;=I55-'Configuración'!$B$2),"Mayor desgaste interior",IF(AND(I55&lt;=G55-'Configuración'!$B$2,I55&lt;=H55-'Configuración'!$B$2),"Mayor desgaste exterior","Irregular o mixto"))))))</f>
        <v/>
      </c>
      <c r="Q55" s="18">
        <f>IF(M55="","",IF(M55&lt;='Configuración'!$B$3,"Atención prioritaria",IF(N55&gt;=2*'Configuración'!$B$2,"Revisar pronto","Seguimiento")))</f>
        <v/>
      </c>
      <c r="R55" s="19">
        <f>IF(P55="","",IF(AND(P55="Mayor desgaste al centro",L55&lt;&gt;"",L55&gt;'Configuración'!$B$4),"Presión arriba del objetivo, confirmar presión y medición",IF(AND(P55="Mayor desgaste en ambos hombros",L55&lt;&gt;"",L55&lt;-'Configuración'!$B$4),"Presión debajo del objetivo, confirmar presión y medición",IF(OR(P55="Mayor desgaste interior",P55="Mayor desgaste exterior"),"Posible asociación con geometría, carga o componentes, solicitar revisión",IF(P55="Irregular o mixto","Revisar rotación, balanceo, uso y componentes","Sin asociación operativa concluyente")))))</f>
        <v/>
      </c>
      <c r="S55" s="19">
        <f>IF(Q55="","",IF(Q55="Atención prioritaria","Retirar de operación para revisión técnica",IF(Q55="Revisar pronto","Programar revisión técnica próxima","Continuar seguimiento")))</f>
        <v/>
      </c>
      <c r="T55" s="20" t="n"/>
    </row>
    <row r="56" ht="34" customHeight="1">
      <c r="A56" s="11" t="n"/>
      <c r="B56" s="26" t="n"/>
      <c r="C56" s="11" t="n"/>
      <c r="D56" s="11" t="n"/>
      <c r="E56" s="13" t="n"/>
      <c r="F56" s="27" t="n"/>
      <c r="G56" s="27" t="n"/>
      <c r="H56" s="27" t="n"/>
      <c r="I56" s="27" t="n"/>
      <c r="J56" s="13" t="n"/>
      <c r="K56" s="13" t="n"/>
      <c r="L56" s="15">
        <f>IF(OR(J56="",K56=""),"",J56-K56)</f>
        <v/>
      </c>
      <c r="M56" s="28">
        <f>IF(COUNT(G56:I56)&lt;3,"",MIN(G56:I56))</f>
        <v/>
      </c>
      <c r="N56" s="28">
        <f>IF(COUNT(G56:I56)&lt;3,"",MAX(G56:I56)-MIN(G56:I56))</f>
        <v/>
      </c>
      <c r="O56" s="29">
        <f>IF(OR(F56="",M56=""),"",IFERROR((F56-M56)/F56,""))</f>
        <v/>
      </c>
      <c r="P56" s="18">
        <f>IF(COUNT(G56:I56)&lt;3,"",IF(N56&lt;'Configuración'!$B$2,"Uniforme",IF(AND(H56&lt;=G56-'Configuración'!$B$2,H56&lt;=I56-'Configuración'!$B$2),"Mayor desgaste al centro",IF(AND(H56&gt;=G56+'Configuración'!$B$2,H56&gt;=I56+'Configuración'!$B$2),"Mayor desgaste en ambos hombros",IF(AND(G56&lt;=H56-'Configuración'!$B$2,G56&lt;=I56-'Configuración'!$B$2),"Mayor desgaste interior",IF(AND(I56&lt;=G56-'Configuración'!$B$2,I56&lt;=H56-'Configuración'!$B$2),"Mayor desgaste exterior","Irregular o mixto"))))))</f>
        <v/>
      </c>
      <c r="Q56" s="18">
        <f>IF(M56="","",IF(M56&lt;='Configuración'!$B$3,"Atención prioritaria",IF(N56&gt;=2*'Configuración'!$B$2,"Revisar pronto","Seguimiento")))</f>
        <v/>
      </c>
      <c r="R56" s="19">
        <f>IF(P56="","",IF(AND(P56="Mayor desgaste al centro",L56&lt;&gt;"",L56&gt;'Configuración'!$B$4),"Presión arriba del objetivo, confirmar presión y medición",IF(AND(P56="Mayor desgaste en ambos hombros",L56&lt;&gt;"",L56&lt;-'Configuración'!$B$4),"Presión debajo del objetivo, confirmar presión y medición",IF(OR(P56="Mayor desgaste interior",P56="Mayor desgaste exterior"),"Posible asociación con geometría, carga o componentes, solicitar revisión",IF(P56="Irregular o mixto","Revisar rotación, balanceo, uso y componentes","Sin asociación operativa concluyente")))))</f>
        <v/>
      </c>
      <c r="S56" s="19">
        <f>IF(Q56="","",IF(Q56="Atención prioritaria","Retirar de operación para revisión técnica",IF(Q56="Revisar pronto","Programar revisión técnica próxima","Continuar seguimiento")))</f>
        <v/>
      </c>
      <c r="T56" s="20" t="n"/>
    </row>
    <row r="57" ht="34" customHeight="1">
      <c r="A57" s="11" t="n"/>
      <c r="B57" s="26" t="n"/>
      <c r="C57" s="11" t="n"/>
      <c r="D57" s="11" t="n"/>
      <c r="E57" s="13" t="n"/>
      <c r="F57" s="27" t="n"/>
      <c r="G57" s="27" t="n"/>
      <c r="H57" s="27" t="n"/>
      <c r="I57" s="27" t="n"/>
      <c r="J57" s="13" t="n"/>
      <c r="K57" s="13" t="n"/>
      <c r="L57" s="15">
        <f>IF(OR(J57="",K57=""),"",J57-K57)</f>
        <v/>
      </c>
      <c r="M57" s="28">
        <f>IF(COUNT(G57:I57)&lt;3,"",MIN(G57:I57))</f>
        <v/>
      </c>
      <c r="N57" s="28">
        <f>IF(COUNT(G57:I57)&lt;3,"",MAX(G57:I57)-MIN(G57:I57))</f>
        <v/>
      </c>
      <c r="O57" s="29">
        <f>IF(OR(F57="",M57=""),"",IFERROR((F57-M57)/F57,""))</f>
        <v/>
      </c>
      <c r="P57" s="18">
        <f>IF(COUNT(G57:I57)&lt;3,"",IF(N57&lt;'Configuración'!$B$2,"Uniforme",IF(AND(H57&lt;=G57-'Configuración'!$B$2,H57&lt;=I57-'Configuración'!$B$2),"Mayor desgaste al centro",IF(AND(H57&gt;=G57+'Configuración'!$B$2,H57&gt;=I57+'Configuración'!$B$2),"Mayor desgaste en ambos hombros",IF(AND(G57&lt;=H57-'Configuración'!$B$2,G57&lt;=I57-'Configuración'!$B$2),"Mayor desgaste interior",IF(AND(I57&lt;=G57-'Configuración'!$B$2,I57&lt;=H57-'Configuración'!$B$2),"Mayor desgaste exterior","Irregular o mixto"))))))</f>
        <v/>
      </c>
      <c r="Q57" s="18">
        <f>IF(M57="","",IF(M57&lt;='Configuración'!$B$3,"Atención prioritaria",IF(N57&gt;=2*'Configuración'!$B$2,"Revisar pronto","Seguimiento")))</f>
        <v/>
      </c>
      <c r="R57" s="19">
        <f>IF(P57="","",IF(AND(P57="Mayor desgaste al centro",L57&lt;&gt;"",L57&gt;'Configuración'!$B$4),"Presión arriba del objetivo, confirmar presión y medición",IF(AND(P57="Mayor desgaste en ambos hombros",L57&lt;&gt;"",L57&lt;-'Configuración'!$B$4),"Presión debajo del objetivo, confirmar presión y medición",IF(OR(P57="Mayor desgaste interior",P57="Mayor desgaste exterior"),"Posible asociación con geometría, carga o componentes, solicitar revisión",IF(P57="Irregular o mixto","Revisar rotación, balanceo, uso y componentes","Sin asociación operativa concluyente")))))</f>
        <v/>
      </c>
      <c r="S57" s="19">
        <f>IF(Q57="","",IF(Q57="Atención prioritaria","Retirar de operación para revisión técnica",IF(Q57="Revisar pronto","Programar revisión técnica próxima","Continuar seguimiento")))</f>
        <v/>
      </c>
      <c r="T57" s="20" t="n"/>
    </row>
    <row r="58" ht="34" customHeight="1">
      <c r="A58" s="11" t="n"/>
      <c r="B58" s="26" t="n"/>
      <c r="C58" s="11" t="n"/>
      <c r="D58" s="11" t="n"/>
      <c r="E58" s="13" t="n"/>
      <c r="F58" s="27" t="n"/>
      <c r="G58" s="27" t="n"/>
      <c r="H58" s="27" t="n"/>
      <c r="I58" s="27" t="n"/>
      <c r="J58" s="13" t="n"/>
      <c r="K58" s="13" t="n"/>
      <c r="L58" s="15">
        <f>IF(OR(J58="",K58=""),"",J58-K58)</f>
        <v/>
      </c>
      <c r="M58" s="28">
        <f>IF(COUNT(G58:I58)&lt;3,"",MIN(G58:I58))</f>
        <v/>
      </c>
      <c r="N58" s="28">
        <f>IF(COUNT(G58:I58)&lt;3,"",MAX(G58:I58)-MIN(G58:I58))</f>
        <v/>
      </c>
      <c r="O58" s="29">
        <f>IF(OR(F58="",M58=""),"",IFERROR((F58-M58)/F58,""))</f>
        <v/>
      </c>
      <c r="P58" s="18">
        <f>IF(COUNT(G58:I58)&lt;3,"",IF(N58&lt;'Configuración'!$B$2,"Uniforme",IF(AND(H58&lt;=G58-'Configuración'!$B$2,H58&lt;=I58-'Configuración'!$B$2),"Mayor desgaste al centro",IF(AND(H58&gt;=G58+'Configuración'!$B$2,H58&gt;=I58+'Configuración'!$B$2),"Mayor desgaste en ambos hombros",IF(AND(G58&lt;=H58-'Configuración'!$B$2,G58&lt;=I58-'Configuración'!$B$2),"Mayor desgaste interior",IF(AND(I58&lt;=G58-'Configuración'!$B$2,I58&lt;=H58-'Configuración'!$B$2),"Mayor desgaste exterior","Irregular o mixto"))))))</f>
        <v/>
      </c>
      <c r="Q58" s="18">
        <f>IF(M58="","",IF(M58&lt;='Configuración'!$B$3,"Atención prioritaria",IF(N58&gt;=2*'Configuración'!$B$2,"Revisar pronto","Seguimiento")))</f>
        <v/>
      </c>
      <c r="R58" s="19">
        <f>IF(P58="","",IF(AND(P58="Mayor desgaste al centro",L58&lt;&gt;"",L58&gt;'Configuración'!$B$4),"Presión arriba del objetivo, confirmar presión y medición",IF(AND(P58="Mayor desgaste en ambos hombros",L58&lt;&gt;"",L58&lt;-'Configuración'!$B$4),"Presión debajo del objetivo, confirmar presión y medición",IF(OR(P58="Mayor desgaste interior",P58="Mayor desgaste exterior"),"Posible asociación con geometría, carga o componentes, solicitar revisión",IF(P58="Irregular o mixto","Revisar rotación, balanceo, uso y componentes","Sin asociación operativa concluyente")))))</f>
        <v/>
      </c>
      <c r="S58" s="19">
        <f>IF(Q58="","",IF(Q58="Atención prioritaria","Retirar de operación para revisión técnica",IF(Q58="Revisar pronto","Programar revisión técnica próxima","Continuar seguimiento")))</f>
        <v/>
      </c>
      <c r="T58" s="20" t="n"/>
    </row>
    <row r="59" ht="34" customHeight="1">
      <c r="A59" s="11" t="n"/>
      <c r="B59" s="26" t="n"/>
      <c r="C59" s="11" t="n"/>
      <c r="D59" s="11" t="n"/>
      <c r="E59" s="13" t="n"/>
      <c r="F59" s="27" t="n"/>
      <c r="G59" s="27" t="n"/>
      <c r="H59" s="27" t="n"/>
      <c r="I59" s="27" t="n"/>
      <c r="J59" s="13" t="n"/>
      <c r="K59" s="13" t="n"/>
      <c r="L59" s="15">
        <f>IF(OR(J59="",K59=""),"",J59-K59)</f>
        <v/>
      </c>
      <c r="M59" s="28">
        <f>IF(COUNT(G59:I59)&lt;3,"",MIN(G59:I59))</f>
        <v/>
      </c>
      <c r="N59" s="28">
        <f>IF(COUNT(G59:I59)&lt;3,"",MAX(G59:I59)-MIN(G59:I59))</f>
        <v/>
      </c>
      <c r="O59" s="29">
        <f>IF(OR(F59="",M59=""),"",IFERROR((F59-M59)/F59,""))</f>
        <v/>
      </c>
      <c r="P59" s="18">
        <f>IF(COUNT(G59:I59)&lt;3,"",IF(N59&lt;'Configuración'!$B$2,"Uniforme",IF(AND(H59&lt;=G59-'Configuración'!$B$2,H59&lt;=I59-'Configuración'!$B$2),"Mayor desgaste al centro",IF(AND(H59&gt;=G59+'Configuración'!$B$2,H59&gt;=I59+'Configuración'!$B$2),"Mayor desgaste en ambos hombros",IF(AND(G59&lt;=H59-'Configuración'!$B$2,G59&lt;=I59-'Configuración'!$B$2),"Mayor desgaste interior",IF(AND(I59&lt;=G59-'Configuración'!$B$2,I59&lt;=H59-'Configuración'!$B$2),"Mayor desgaste exterior","Irregular o mixto"))))))</f>
        <v/>
      </c>
      <c r="Q59" s="18">
        <f>IF(M59="","",IF(M59&lt;='Configuración'!$B$3,"Atención prioritaria",IF(N59&gt;=2*'Configuración'!$B$2,"Revisar pronto","Seguimiento")))</f>
        <v/>
      </c>
      <c r="R59" s="19">
        <f>IF(P59="","",IF(AND(P59="Mayor desgaste al centro",L59&lt;&gt;"",L59&gt;'Configuración'!$B$4),"Presión arriba del objetivo, confirmar presión y medición",IF(AND(P59="Mayor desgaste en ambos hombros",L59&lt;&gt;"",L59&lt;-'Configuración'!$B$4),"Presión debajo del objetivo, confirmar presión y medición",IF(OR(P59="Mayor desgaste interior",P59="Mayor desgaste exterior"),"Posible asociación con geometría, carga o componentes, solicitar revisión",IF(P59="Irregular o mixto","Revisar rotación, balanceo, uso y componentes","Sin asociación operativa concluyente")))))</f>
        <v/>
      </c>
      <c r="S59" s="19">
        <f>IF(Q59="","",IF(Q59="Atención prioritaria","Retirar de operación para revisión técnica",IF(Q59="Revisar pronto","Programar revisión técnica próxima","Continuar seguimiento")))</f>
        <v/>
      </c>
      <c r="T59" s="20" t="n"/>
    </row>
    <row r="60" ht="34" customHeight="1">
      <c r="A60" s="11" t="n"/>
      <c r="B60" s="26" t="n"/>
      <c r="C60" s="11" t="n"/>
      <c r="D60" s="11" t="n"/>
      <c r="E60" s="13" t="n"/>
      <c r="F60" s="27" t="n"/>
      <c r="G60" s="27" t="n"/>
      <c r="H60" s="27" t="n"/>
      <c r="I60" s="27" t="n"/>
      <c r="J60" s="13" t="n"/>
      <c r="K60" s="13" t="n"/>
      <c r="L60" s="15">
        <f>IF(OR(J60="",K60=""),"",J60-K60)</f>
        <v/>
      </c>
      <c r="M60" s="28">
        <f>IF(COUNT(G60:I60)&lt;3,"",MIN(G60:I60))</f>
        <v/>
      </c>
      <c r="N60" s="28">
        <f>IF(COUNT(G60:I60)&lt;3,"",MAX(G60:I60)-MIN(G60:I60))</f>
        <v/>
      </c>
      <c r="O60" s="29">
        <f>IF(OR(F60="",M60=""),"",IFERROR((F60-M60)/F60,""))</f>
        <v/>
      </c>
      <c r="P60" s="18">
        <f>IF(COUNT(G60:I60)&lt;3,"",IF(N60&lt;'Configuración'!$B$2,"Uniforme",IF(AND(H60&lt;=G60-'Configuración'!$B$2,H60&lt;=I60-'Configuración'!$B$2),"Mayor desgaste al centro",IF(AND(H60&gt;=G60+'Configuración'!$B$2,H60&gt;=I60+'Configuración'!$B$2),"Mayor desgaste en ambos hombros",IF(AND(G60&lt;=H60-'Configuración'!$B$2,G60&lt;=I60-'Configuración'!$B$2),"Mayor desgaste interior",IF(AND(I60&lt;=G60-'Configuración'!$B$2,I60&lt;=H60-'Configuración'!$B$2),"Mayor desgaste exterior","Irregular o mixto"))))))</f>
        <v/>
      </c>
      <c r="Q60" s="18">
        <f>IF(M60="","",IF(M60&lt;='Configuración'!$B$3,"Atención prioritaria",IF(N60&gt;=2*'Configuración'!$B$2,"Revisar pronto","Seguimiento")))</f>
        <v/>
      </c>
      <c r="R60" s="19">
        <f>IF(P60="","",IF(AND(P60="Mayor desgaste al centro",L60&lt;&gt;"",L60&gt;'Configuración'!$B$4),"Presión arriba del objetivo, confirmar presión y medición",IF(AND(P60="Mayor desgaste en ambos hombros",L60&lt;&gt;"",L60&lt;-'Configuración'!$B$4),"Presión debajo del objetivo, confirmar presión y medición",IF(OR(P60="Mayor desgaste interior",P60="Mayor desgaste exterior"),"Posible asociación con geometría, carga o componentes, solicitar revisión",IF(P60="Irregular o mixto","Revisar rotación, balanceo, uso y componentes","Sin asociación operativa concluyente")))))</f>
        <v/>
      </c>
      <c r="S60" s="19">
        <f>IF(Q60="","",IF(Q60="Atención prioritaria","Retirar de operación para revisión técnica",IF(Q60="Revisar pronto","Programar revisión técnica próxima","Continuar seguimiento")))</f>
        <v/>
      </c>
      <c r="T60" s="20" t="n"/>
    </row>
    <row r="61" ht="34" customHeight="1">
      <c r="A61" s="11" t="n"/>
      <c r="B61" s="26" t="n"/>
      <c r="C61" s="11" t="n"/>
      <c r="D61" s="11" t="n"/>
      <c r="E61" s="13" t="n"/>
      <c r="F61" s="27" t="n"/>
      <c r="G61" s="27" t="n"/>
      <c r="H61" s="27" t="n"/>
      <c r="I61" s="27" t="n"/>
      <c r="J61" s="13" t="n"/>
      <c r="K61" s="13" t="n"/>
      <c r="L61" s="15">
        <f>IF(OR(J61="",K61=""),"",J61-K61)</f>
        <v/>
      </c>
      <c r="M61" s="28">
        <f>IF(COUNT(G61:I61)&lt;3,"",MIN(G61:I61))</f>
        <v/>
      </c>
      <c r="N61" s="28">
        <f>IF(COUNT(G61:I61)&lt;3,"",MAX(G61:I61)-MIN(G61:I61))</f>
        <v/>
      </c>
      <c r="O61" s="29">
        <f>IF(OR(F61="",M61=""),"",IFERROR((F61-M61)/F61,""))</f>
        <v/>
      </c>
      <c r="P61" s="18">
        <f>IF(COUNT(G61:I61)&lt;3,"",IF(N61&lt;'Configuración'!$B$2,"Uniforme",IF(AND(H61&lt;=G61-'Configuración'!$B$2,H61&lt;=I61-'Configuración'!$B$2),"Mayor desgaste al centro",IF(AND(H61&gt;=G61+'Configuración'!$B$2,H61&gt;=I61+'Configuración'!$B$2),"Mayor desgaste en ambos hombros",IF(AND(G61&lt;=H61-'Configuración'!$B$2,G61&lt;=I61-'Configuración'!$B$2),"Mayor desgaste interior",IF(AND(I61&lt;=G61-'Configuración'!$B$2,I61&lt;=H61-'Configuración'!$B$2),"Mayor desgaste exterior","Irregular o mixto"))))))</f>
        <v/>
      </c>
      <c r="Q61" s="18">
        <f>IF(M61="","",IF(M61&lt;='Configuración'!$B$3,"Atención prioritaria",IF(N61&gt;=2*'Configuración'!$B$2,"Revisar pronto","Seguimiento")))</f>
        <v/>
      </c>
      <c r="R61" s="19">
        <f>IF(P61="","",IF(AND(P61="Mayor desgaste al centro",L61&lt;&gt;"",L61&gt;'Configuración'!$B$4),"Presión arriba del objetivo, confirmar presión y medición",IF(AND(P61="Mayor desgaste en ambos hombros",L61&lt;&gt;"",L61&lt;-'Configuración'!$B$4),"Presión debajo del objetivo, confirmar presión y medición",IF(OR(P61="Mayor desgaste interior",P61="Mayor desgaste exterior"),"Posible asociación con geometría, carga o componentes, solicitar revisión",IF(P61="Irregular o mixto","Revisar rotación, balanceo, uso y componentes","Sin asociación operativa concluyente")))))</f>
        <v/>
      </c>
      <c r="S61" s="19">
        <f>IF(Q61="","",IF(Q61="Atención prioritaria","Retirar de operación para revisión técnica",IF(Q61="Revisar pronto","Programar revisión técnica próxima","Continuar seguimiento")))</f>
        <v/>
      </c>
      <c r="T61" s="20" t="n"/>
    </row>
    <row r="62" ht="34" customHeight="1">
      <c r="A62" s="11" t="n"/>
      <c r="B62" s="26" t="n"/>
      <c r="C62" s="11" t="n"/>
      <c r="D62" s="11" t="n"/>
      <c r="E62" s="13" t="n"/>
      <c r="F62" s="27" t="n"/>
      <c r="G62" s="27" t="n"/>
      <c r="H62" s="27" t="n"/>
      <c r="I62" s="27" t="n"/>
      <c r="J62" s="13" t="n"/>
      <c r="K62" s="13" t="n"/>
      <c r="L62" s="15">
        <f>IF(OR(J62="",K62=""),"",J62-K62)</f>
        <v/>
      </c>
      <c r="M62" s="28">
        <f>IF(COUNT(G62:I62)&lt;3,"",MIN(G62:I62))</f>
        <v/>
      </c>
      <c r="N62" s="28">
        <f>IF(COUNT(G62:I62)&lt;3,"",MAX(G62:I62)-MIN(G62:I62))</f>
        <v/>
      </c>
      <c r="O62" s="29">
        <f>IF(OR(F62="",M62=""),"",IFERROR((F62-M62)/F62,""))</f>
        <v/>
      </c>
      <c r="P62" s="18">
        <f>IF(COUNT(G62:I62)&lt;3,"",IF(N62&lt;'Configuración'!$B$2,"Uniforme",IF(AND(H62&lt;=G62-'Configuración'!$B$2,H62&lt;=I62-'Configuración'!$B$2),"Mayor desgaste al centro",IF(AND(H62&gt;=G62+'Configuración'!$B$2,H62&gt;=I62+'Configuración'!$B$2),"Mayor desgaste en ambos hombros",IF(AND(G62&lt;=H62-'Configuración'!$B$2,G62&lt;=I62-'Configuración'!$B$2),"Mayor desgaste interior",IF(AND(I62&lt;=G62-'Configuración'!$B$2,I62&lt;=H62-'Configuración'!$B$2),"Mayor desgaste exterior","Irregular o mixto"))))))</f>
        <v/>
      </c>
      <c r="Q62" s="18">
        <f>IF(M62="","",IF(M62&lt;='Configuración'!$B$3,"Atención prioritaria",IF(N62&gt;=2*'Configuración'!$B$2,"Revisar pronto","Seguimiento")))</f>
        <v/>
      </c>
      <c r="R62" s="19">
        <f>IF(P62="","",IF(AND(P62="Mayor desgaste al centro",L62&lt;&gt;"",L62&gt;'Configuración'!$B$4),"Presión arriba del objetivo, confirmar presión y medición",IF(AND(P62="Mayor desgaste en ambos hombros",L62&lt;&gt;"",L62&lt;-'Configuración'!$B$4),"Presión debajo del objetivo, confirmar presión y medición",IF(OR(P62="Mayor desgaste interior",P62="Mayor desgaste exterior"),"Posible asociación con geometría, carga o componentes, solicitar revisión",IF(P62="Irregular o mixto","Revisar rotación, balanceo, uso y componentes","Sin asociación operativa concluyente")))))</f>
        <v/>
      </c>
      <c r="S62" s="19">
        <f>IF(Q62="","",IF(Q62="Atención prioritaria","Retirar de operación para revisión técnica",IF(Q62="Revisar pronto","Programar revisión técnica próxima","Continuar seguimiento")))</f>
        <v/>
      </c>
      <c r="T62" s="20" t="n"/>
    </row>
    <row r="63" ht="34" customHeight="1">
      <c r="A63" s="11" t="n"/>
      <c r="B63" s="26" t="n"/>
      <c r="C63" s="11" t="n"/>
      <c r="D63" s="11" t="n"/>
      <c r="E63" s="13" t="n"/>
      <c r="F63" s="27" t="n"/>
      <c r="G63" s="27" t="n"/>
      <c r="H63" s="27" t="n"/>
      <c r="I63" s="27" t="n"/>
      <c r="J63" s="13" t="n"/>
      <c r="K63" s="13" t="n"/>
      <c r="L63" s="15">
        <f>IF(OR(J63="",K63=""),"",J63-K63)</f>
        <v/>
      </c>
      <c r="M63" s="28">
        <f>IF(COUNT(G63:I63)&lt;3,"",MIN(G63:I63))</f>
        <v/>
      </c>
      <c r="N63" s="28">
        <f>IF(COUNT(G63:I63)&lt;3,"",MAX(G63:I63)-MIN(G63:I63))</f>
        <v/>
      </c>
      <c r="O63" s="29">
        <f>IF(OR(F63="",M63=""),"",IFERROR((F63-M63)/F63,""))</f>
        <v/>
      </c>
      <c r="P63" s="18">
        <f>IF(COUNT(G63:I63)&lt;3,"",IF(N63&lt;'Configuración'!$B$2,"Uniforme",IF(AND(H63&lt;=G63-'Configuración'!$B$2,H63&lt;=I63-'Configuración'!$B$2),"Mayor desgaste al centro",IF(AND(H63&gt;=G63+'Configuración'!$B$2,H63&gt;=I63+'Configuración'!$B$2),"Mayor desgaste en ambos hombros",IF(AND(G63&lt;=H63-'Configuración'!$B$2,G63&lt;=I63-'Configuración'!$B$2),"Mayor desgaste interior",IF(AND(I63&lt;=G63-'Configuración'!$B$2,I63&lt;=H63-'Configuración'!$B$2),"Mayor desgaste exterior","Irregular o mixto"))))))</f>
        <v/>
      </c>
      <c r="Q63" s="18">
        <f>IF(M63="","",IF(M63&lt;='Configuración'!$B$3,"Atención prioritaria",IF(N63&gt;=2*'Configuración'!$B$2,"Revisar pronto","Seguimiento")))</f>
        <v/>
      </c>
      <c r="R63" s="19">
        <f>IF(P63="","",IF(AND(P63="Mayor desgaste al centro",L63&lt;&gt;"",L63&gt;'Configuración'!$B$4),"Presión arriba del objetivo, confirmar presión y medición",IF(AND(P63="Mayor desgaste en ambos hombros",L63&lt;&gt;"",L63&lt;-'Configuración'!$B$4),"Presión debajo del objetivo, confirmar presión y medición",IF(OR(P63="Mayor desgaste interior",P63="Mayor desgaste exterior"),"Posible asociación con geometría, carga o componentes, solicitar revisión",IF(P63="Irregular o mixto","Revisar rotación, balanceo, uso y componentes","Sin asociación operativa concluyente")))))</f>
        <v/>
      </c>
      <c r="S63" s="19">
        <f>IF(Q63="","",IF(Q63="Atención prioritaria","Retirar de operación para revisión técnica",IF(Q63="Revisar pronto","Programar revisión técnica próxima","Continuar seguimiento")))</f>
        <v/>
      </c>
      <c r="T63" s="20" t="n"/>
    </row>
    <row r="64" ht="34" customHeight="1">
      <c r="A64" s="11" t="n"/>
      <c r="B64" s="26" t="n"/>
      <c r="C64" s="11" t="n"/>
      <c r="D64" s="11" t="n"/>
      <c r="E64" s="13" t="n"/>
      <c r="F64" s="27" t="n"/>
      <c r="G64" s="27" t="n"/>
      <c r="H64" s="27" t="n"/>
      <c r="I64" s="27" t="n"/>
      <c r="J64" s="13" t="n"/>
      <c r="K64" s="13" t="n"/>
      <c r="L64" s="15">
        <f>IF(OR(J64="",K64=""),"",J64-K64)</f>
        <v/>
      </c>
      <c r="M64" s="28">
        <f>IF(COUNT(G64:I64)&lt;3,"",MIN(G64:I64))</f>
        <v/>
      </c>
      <c r="N64" s="28">
        <f>IF(COUNT(G64:I64)&lt;3,"",MAX(G64:I64)-MIN(G64:I64))</f>
        <v/>
      </c>
      <c r="O64" s="29">
        <f>IF(OR(F64="",M64=""),"",IFERROR((F64-M64)/F64,""))</f>
        <v/>
      </c>
      <c r="P64" s="18">
        <f>IF(COUNT(G64:I64)&lt;3,"",IF(N64&lt;'Configuración'!$B$2,"Uniforme",IF(AND(H64&lt;=G64-'Configuración'!$B$2,H64&lt;=I64-'Configuración'!$B$2),"Mayor desgaste al centro",IF(AND(H64&gt;=G64+'Configuración'!$B$2,H64&gt;=I64+'Configuración'!$B$2),"Mayor desgaste en ambos hombros",IF(AND(G64&lt;=H64-'Configuración'!$B$2,G64&lt;=I64-'Configuración'!$B$2),"Mayor desgaste interior",IF(AND(I64&lt;=G64-'Configuración'!$B$2,I64&lt;=H64-'Configuración'!$B$2),"Mayor desgaste exterior","Irregular o mixto"))))))</f>
        <v/>
      </c>
      <c r="Q64" s="18">
        <f>IF(M64="","",IF(M64&lt;='Configuración'!$B$3,"Atención prioritaria",IF(N64&gt;=2*'Configuración'!$B$2,"Revisar pronto","Seguimiento")))</f>
        <v/>
      </c>
      <c r="R64" s="19">
        <f>IF(P64="","",IF(AND(P64="Mayor desgaste al centro",L64&lt;&gt;"",L64&gt;'Configuración'!$B$4),"Presión arriba del objetivo, confirmar presión y medición",IF(AND(P64="Mayor desgaste en ambos hombros",L64&lt;&gt;"",L64&lt;-'Configuración'!$B$4),"Presión debajo del objetivo, confirmar presión y medición",IF(OR(P64="Mayor desgaste interior",P64="Mayor desgaste exterior"),"Posible asociación con geometría, carga o componentes, solicitar revisión",IF(P64="Irregular o mixto","Revisar rotación, balanceo, uso y componentes","Sin asociación operativa concluyente")))))</f>
        <v/>
      </c>
      <c r="S64" s="19">
        <f>IF(Q64="","",IF(Q64="Atención prioritaria","Retirar de operación para revisión técnica",IF(Q64="Revisar pronto","Programar revisión técnica próxima","Continuar seguimiento")))</f>
        <v/>
      </c>
      <c r="T64" s="20" t="n"/>
    </row>
    <row r="65" ht="34" customHeight="1">
      <c r="A65" s="11" t="n"/>
      <c r="B65" s="26" t="n"/>
      <c r="C65" s="11" t="n"/>
      <c r="D65" s="11" t="n"/>
      <c r="E65" s="13" t="n"/>
      <c r="F65" s="27" t="n"/>
      <c r="G65" s="27" t="n"/>
      <c r="H65" s="27" t="n"/>
      <c r="I65" s="27" t="n"/>
      <c r="J65" s="13" t="n"/>
      <c r="K65" s="13" t="n"/>
      <c r="L65" s="15">
        <f>IF(OR(J65="",K65=""),"",J65-K65)</f>
        <v/>
      </c>
      <c r="M65" s="28">
        <f>IF(COUNT(G65:I65)&lt;3,"",MIN(G65:I65))</f>
        <v/>
      </c>
      <c r="N65" s="28">
        <f>IF(COUNT(G65:I65)&lt;3,"",MAX(G65:I65)-MIN(G65:I65))</f>
        <v/>
      </c>
      <c r="O65" s="29">
        <f>IF(OR(F65="",M65=""),"",IFERROR((F65-M65)/F65,""))</f>
        <v/>
      </c>
      <c r="P65" s="18">
        <f>IF(COUNT(G65:I65)&lt;3,"",IF(N65&lt;'Configuración'!$B$2,"Uniforme",IF(AND(H65&lt;=G65-'Configuración'!$B$2,H65&lt;=I65-'Configuración'!$B$2),"Mayor desgaste al centro",IF(AND(H65&gt;=G65+'Configuración'!$B$2,H65&gt;=I65+'Configuración'!$B$2),"Mayor desgaste en ambos hombros",IF(AND(G65&lt;=H65-'Configuración'!$B$2,G65&lt;=I65-'Configuración'!$B$2),"Mayor desgaste interior",IF(AND(I65&lt;=G65-'Configuración'!$B$2,I65&lt;=H65-'Configuración'!$B$2),"Mayor desgaste exterior","Irregular o mixto"))))))</f>
        <v/>
      </c>
      <c r="Q65" s="18">
        <f>IF(M65="","",IF(M65&lt;='Configuración'!$B$3,"Atención prioritaria",IF(N65&gt;=2*'Configuración'!$B$2,"Revisar pronto","Seguimiento")))</f>
        <v/>
      </c>
      <c r="R65" s="19">
        <f>IF(P65="","",IF(AND(P65="Mayor desgaste al centro",L65&lt;&gt;"",L65&gt;'Configuración'!$B$4),"Presión arriba del objetivo, confirmar presión y medición",IF(AND(P65="Mayor desgaste en ambos hombros",L65&lt;&gt;"",L65&lt;-'Configuración'!$B$4),"Presión debajo del objetivo, confirmar presión y medición",IF(OR(P65="Mayor desgaste interior",P65="Mayor desgaste exterior"),"Posible asociación con geometría, carga o componentes, solicitar revisión",IF(P65="Irregular o mixto","Revisar rotación, balanceo, uso y componentes","Sin asociación operativa concluyente")))))</f>
        <v/>
      </c>
      <c r="S65" s="19">
        <f>IF(Q65="","",IF(Q65="Atención prioritaria","Retirar de operación para revisión técnica",IF(Q65="Revisar pronto","Programar revisión técnica próxima","Continuar seguimiento")))</f>
        <v/>
      </c>
      <c r="T65" s="20" t="n"/>
    </row>
    <row r="66" ht="34" customHeight="1">
      <c r="A66" s="11" t="n"/>
      <c r="B66" s="26" t="n"/>
      <c r="C66" s="11" t="n"/>
      <c r="D66" s="11" t="n"/>
      <c r="E66" s="13" t="n"/>
      <c r="F66" s="27" t="n"/>
      <c r="G66" s="27" t="n"/>
      <c r="H66" s="27" t="n"/>
      <c r="I66" s="27" t="n"/>
      <c r="J66" s="13" t="n"/>
      <c r="K66" s="13" t="n"/>
      <c r="L66" s="15">
        <f>IF(OR(J66="",K66=""),"",J66-K66)</f>
        <v/>
      </c>
      <c r="M66" s="28">
        <f>IF(COUNT(G66:I66)&lt;3,"",MIN(G66:I66))</f>
        <v/>
      </c>
      <c r="N66" s="28">
        <f>IF(COUNT(G66:I66)&lt;3,"",MAX(G66:I66)-MIN(G66:I66))</f>
        <v/>
      </c>
      <c r="O66" s="29">
        <f>IF(OR(F66="",M66=""),"",IFERROR((F66-M66)/F66,""))</f>
        <v/>
      </c>
      <c r="P66" s="18">
        <f>IF(COUNT(G66:I66)&lt;3,"",IF(N66&lt;'Configuración'!$B$2,"Uniforme",IF(AND(H66&lt;=G66-'Configuración'!$B$2,H66&lt;=I66-'Configuración'!$B$2),"Mayor desgaste al centro",IF(AND(H66&gt;=G66+'Configuración'!$B$2,H66&gt;=I66+'Configuración'!$B$2),"Mayor desgaste en ambos hombros",IF(AND(G66&lt;=H66-'Configuración'!$B$2,G66&lt;=I66-'Configuración'!$B$2),"Mayor desgaste interior",IF(AND(I66&lt;=G66-'Configuración'!$B$2,I66&lt;=H66-'Configuración'!$B$2),"Mayor desgaste exterior","Irregular o mixto"))))))</f>
        <v/>
      </c>
      <c r="Q66" s="18">
        <f>IF(M66="","",IF(M66&lt;='Configuración'!$B$3,"Atención prioritaria",IF(N66&gt;=2*'Configuración'!$B$2,"Revisar pronto","Seguimiento")))</f>
        <v/>
      </c>
      <c r="R66" s="19">
        <f>IF(P66="","",IF(AND(P66="Mayor desgaste al centro",L66&lt;&gt;"",L66&gt;'Configuración'!$B$4),"Presión arriba del objetivo, confirmar presión y medición",IF(AND(P66="Mayor desgaste en ambos hombros",L66&lt;&gt;"",L66&lt;-'Configuración'!$B$4),"Presión debajo del objetivo, confirmar presión y medición",IF(OR(P66="Mayor desgaste interior",P66="Mayor desgaste exterior"),"Posible asociación con geometría, carga o componentes, solicitar revisión",IF(P66="Irregular o mixto","Revisar rotación, balanceo, uso y componentes","Sin asociación operativa concluyente")))))</f>
        <v/>
      </c>
      <c r="S66" s="19">
        <f>IF(Q66="","",IF(Q66="Atención prioritaria","Retirar de operación para revisión técnica",IF(Q66="Revisar pronto","Programar revisión técnica próxima","Continuar seguimiento")))</f>
        <v/>
      </c>
      <c r="T66" s="20" t="n"/>
    </row>
    <row r="67" ht="34" customHeight="1">
      <c r="A67" s="11" t="n"/>
      <c r="B67" s="26" t="n"/>
      <c r="C67" s="11" t="n"/>
      <c r="D67" s="11" t="n"/>
      <c r="E67" s="13" t="n"/>
      <c r="F67" s="27" t="n"/>
      <c r="G67" s="27" t="n"/>
      <c r="H67" s="27" t="n"/>
      <c r="I67" s="27" t="n"/>
      <c r="J67" s="13" t="n"/>
      <c r="K67" s="13" t="n"/>
      <c r="L67" s="15">
        <f>IF(OR(J67="",K67=""),"",J67-K67)</f>
        <v/>
      </c>
      <c r="M67" s="28">
        <f>IF(COUNT(G67:I67)&lt;3,"",MIN(G67:I67))</f>
        <v/>
      </c>
      <c r="N67" s="28">
        <f>IF(COUNT(G67:I67)&lt;3,"",MAX(G67:I67)-MIN(G67:I67))</f>
        <v/>
      </c>
      <c r="O67" s="29">
        <f>IF(OR(F67="",M67=""),"",IFERROR((F67-M67)/F67,""))</f>
        <v/>
      </c>
      <c r="P67" s="18">
        <f>IF(COUNT(G67:I67)&lt;3,"",IF(N67&lt;'Configuración'!$B$2,"Uniforme",IF(AND(H67&lt;=G67-'Configuración'!$B$2,H67&lt;=I67-'Configuración'!$B$2),"Mayor desgaste al centro",IF(AND(H67&gt;=G67+'Configuración'!$B$2,H67&gt;=I67+'Configuración'!$B$2),"Mayor desgaste en ambos hombros",IF(AND(G67&lt;=H67-'Configuración'!$B$2,G67&lt;=I67-'Configuración'!$B$2),"Mayor desgaste interior",IF(AND(I67&lt;=G67-'Configuración'!$B$2,I67&lt;=H67-'Configuración'!$B$2),"Mayor desgaste exterior","Irregular o mixto"))))))</f>
        <v/>
      </c>
      <c r="Q67" s="18">
        <f>IF(M67="","",IF(M67&lt;='Configuración'!$B$3,"Atención prioritaria",IF(N67&gt;=2*'Configuración'!$B$2,"Revisar pronto","Seguimiento")))</f>
        <v/>
      </c>
      <c r="R67" s="19">
        <f>IF(P67="","",IF(AND(P67="Mayor desgaste al centro",L67&lt;&gt;"",L67&gt;'Configuración'!$B$4),"Presión arriba del objetivo, confirmar presión y medición",IF(AND(P67="Mayor desgaste en ambos hombros",L67&lt;&gt;"",L67&lt;-'Configuración'!$B$4),"Presión debajo del objetivo, confirmar presión y medición",IF(OR(P67="Mayor desgaste interior",P67="Mayor desgaste exterior"),"Posible asociación con geometría, carga o componentes, solicitar revisión",IF(P67="Irregular o mixto","Revisar rotación, balanceo, uso y componentes","Sin asociación operativa concluyente")))))</f>
        <v/>
      </c>
      <c r="S67" s="19">
        <f>IF(Q67="","",IF(Q67="Atención prioritaria","Retirar de operación para revisión técnica",IF(Q67="Revisar pronto","Programar revisión técnica próxima","Continuar seguimiento")))</f>
        <v/>
      </c>
      <c r="T67" s="20" t="n"/>
    </row>
    <row r="68" ht="34" customHeight="1">
      <c r="A68" s="11" t="n"/>
      <c r="B68" s="26" t="n"/>
      <c r="C68" s="11" t="n"/>
      <c r="D68" s="11" t="n"/>
      <c r="E68" s="13" t="n"/>
      <c r="F68" s="27" t="n"/>
      <c r="G68" s="27" t="n"/>
      <c r="H68" s="27" t="n"/>
      <c r="I68" s="27" t="n"/>
      <c r="J68" s="13" t="n"/>
      <c r="K68" s="13" t="n"/>
      <c r="L68" s="15">
        <f>IF(OR(J68="",K68=""),"",J68-K68)</f>
        <v/>
      </c>
      <c r="M68" s="28">
        <f>IF(COUNT(G68:I68)&lt;3,"",MIN(G68:I68))</f>
        <v/>
      </c>
      <c r="N68" s="28">
        <f>IF(COUNT(G68:I68)&lt;3,"",MAX(G68:I68)-MIN(G68:I68))</f>
        <v/>
      </c>
      <c r="O68" s="29">
        <f>IF(OR(F68="",M68=""),"",IFERROR((F68-M68)/F68,""))</f>
        <v/>
      </c>
      <c r="P68" s="18">
        <f>IF(COUNT(G68:I68)&lt;3,"",IF(N68&lt;'Configuración'!$B$2,"Uniforme",IF(AND(H68&lt;=G68-'Configuración'!$B$2,H68&lt;=I68-'Configuración'!$B$2),"Mayor desgaste al centro",IF(AND(H68&gt;=G68+'Configuración'!$B$2,H68&gt;=I68+'Configuración'!$B$2),"Mayor desgaste en ambos hombros",IF(AND(G68&lt;=H68-'Configuración'!$B$2,G68&lt;=I68-'Configuración'!$B$2),"Mayor desgaste interior",IF(AND(I68&lt;=G68-'Configuración'!$B$2,I68&lt;=H68-'Configuración'!$B$2),"Mayor desgaste exterior","Irregular o mixto"))))))</f>
        <v/>
      </c>
      <c r="Q68" s="18">
        <f>IF(M68="","",IF(M68&lt;='Configuración'!$B$3,"Atención prioritaria",IF(N68&gt;=2*'Configuración'!$B$2,"Revisar pronto","Seguimiento")))</f>
        <v/>
      </c>
      <c r="R68" s="19">
        <f>IF(P68="","",IF(AND(P68="Mayor desgaste al centro",L68&lt;&gt;"",L68&gt;'Configuración'!$B$4),"Presión arriba del objetivo, confirmar presión y medición",IF(AND(P68="Mayor desgaste en ambos hombros",L68&lt;&gt;"",L68&lt;-'Configuración'!$B$4),"Presión debajo del objetivo, confirmar presión y medición",IF(OR(P68="Mayor desgaste interior",P68="Mayor desgaste exterior"),"Posible asociación con geometría, carga o componentes, solicitar revisión",IF(P68="Irregular o mixto","Revisar rotación, balanceo, uso y componentes","Sin asociación operativa concluyente")))))</f>
        <v/>
      </c>
      <c r="S68" s="19">
        <f>IF(Q68="","",IF(Q68="Atención prioritaria","Retirar de operación para revisión técnica",IF(Q68="Revisar pronto","Programar revisión técnica próxima","Continuar seguimiento")))</f>
        <v/>
      </c>
      <c r="T68" s="20" t="n"/>
    </row>
    <row r="69" ht="34" customHeight="1">
      <c r="A69" s="11" t="n"/>
      <c r="B69" s="26" t="n"/>
      <c r="C69" s="11" t="n"/>
      <c r="D69" s="11" t="n"/>
      <c r="E69" s="13" t="n"/>
      <c r="F69" s="27" t="n"/>
      <c r="G69" s="27" t="n"/>
      <c r="H69" s="27" t="n"/>
      <c r="I69" s="27" t="n"/>
      <c r="J69" s="13" t="n"/>
      <c r="K69" s="13" t="n"/>
      <c r="L69" s="15">
        <f>IF(OR(J69="",K69=""),"",J69-K69)</f>
        <v/>
      </c>
      <c r="M69" s="28">
        <f>IF(COUNT(G69:I69)&lt;3,"",MIN(G69:I69))</f>
        <v/>
      </c>
      <c r="N69" s="28">
        <f>IF(COUNT(G69:I69)&lt;3,"",MAX(G69:I69)-MIN(G69:I69))</f>
        <v/>
      </c>
      <c r="O69" s="29">
        <f>IF(OR(F69="",M69=""),"",IFERROR((F69-M69)/F69,""))</f>
        <v/>
      </c>
      <c r="P69" s="18">
        <f>IF(COUNT(G69:I69)&lt;3,"",IF(N69&lt;'Configuración'!$B$2,"Uniforme",IF(AND(H69&lt;=G69-'Configuración'!$B$2,H69&lt;=I69-'Configuración'!$B$2),"Mayor desgaste al centro",IF(AND(H69&gt;=G69+'Configuración'!$B$2,H69&gt;=I69+'Configuración'!$B$2),"Mayor desgaste en ambos hombros",IF(AND(G69&lt;=H69-'Configuración'!$B$2,G69&lt;=I69-'Configuración'!$B$2),"Mayor desgaste interior",IF(AND(I69&lt;=G69-'Configuración'!$B$2,I69&lt;=H69-'Configuración'!$B$2),"Mayor desgaste exterior","Irregular o mixto"))))))</f>
        <v/>
      </c>
      <c r="Q69" s="18">
        <f>IF(M69="","",IF(M69&lt;='Configuración'!$B$3,"Atención prioritaria",IF(N69&gt;=2*'Configuración'!$B$2,"Revisar pronto","Seguimiento")))</f>
        <v/>
      </c>
      <c r="R69" s="19">
        <f>IF(P69="","",IF(AND(P69="Mayor desgaste al centro",L69&lt;&gt;"",L69&gt;'Configuración'!$B$4),"Presión arriba del objetivo, confirmar presión y medición",IF(AND(P69="Mayor desgaste en ambos hombros",L69&lt;&gt;"",L69&lt;-'Configuración'!$B$4),"Presión debajo del objetivo, confirmar presión y medición",IF(OR(P69="Mayor desgaste interior",P69="Mayor desgaste exterior"),"Posible asociación con geometría, carga o componentes, solicitar revisión",IF(P69="Irregular o mixto","Revisar rotación, balanceo, uso y componentes","Sin asociación operativa concluyente")))))</f>
        <v/>
      </c>
      <c r="S69" s="19">
        <f>IF(Q69="","",IF(Q69="Atención prioritaria","Retirar de operación para revisión técnica",IF(Q69="Revisar pronto","Programar revisión técnica próxima","Continuar seguimiento")))</f>
        <v/>
      </c>
      <c r="T69" s="20" t="n"/>
    </row>
    <row r="70" ht="34" customHeight="1">
      <c r="A70" s="11" t="n"/>
      <c r="B70" s="26" t="n"/>
      <c r="C70" s="11" t="n"/>
      <c r="D70" s="11" t="n"/>
      <c r="E70" s="13" t="n"/>
      <c r="F70" s="27" t="n"/>
      <c r="G70" s="27" t="n"/>
      <c r="H70" s="27" t="n"/>
      <c r="I70" s="27" t="n"/>
      <c r="J70" s="13" t="n"/>
      <c r="K70" s="13" t="n"/>
      <c r="L70" s="15">
        <f>IF(OR(J70="",K70=""),"",J70-K70)</f>
        <v/>
      </c>
      <c r="M70" s="28">
        <f>IF(COUNT(G70:I70)&lt;3,"",MIN(G70:I70))</f>
        <v/>
      </c>
      <c r="N70" s="28">
        <f>IF(COUNT(G70:I70)&lt;3,"",MAX(G70:I70)-MIN(G70:I70))</f>
        <v/>
      </c>
      <c r="O70" s="29">
        <f>IF(OR(F70="",M70=""),"",IFERROR((F70-M70)/F70,""))</f>
        <v/>
      </c>
      <c r="P70" s="18">
        <f>IF(COUNT(G70:I70)&lt;3,"",IF(N70&lt;'Configuración'!$B$2,"Uniforme",IF(AND(H70&lt;=G70-'Configuración'!$B$2,H70&lt;=I70-'Configuración'!$B$2),"Mayor desgaste al centro",IF(AND(H70&gt;=G70+'Configuración'!$B$2,H70&gt;=I70+'Configuración'!$B$2),"Mayor desgaste en ambos hombros",IF(AND(G70&lt;=H70-'Configuración'!$B$2,G70&lt;=I70-'Configuración'!$B$2),"Mayor desgaste interior",IF(AND(I70&lt;=G70-'Configuración'!$B$2,I70&lt;=H70-'Configuración'!$B$2),"Mayor desgaste exterior","Irregular o mixto"))))))</f>
        <v/>
      </c>
      <c r="Q70" s="18">
        <f>IF(M70="","",IF(M70&lt;='Configuración'!$B$3,"Atención prioritaria",IF(N70&gt;=2*'Configuración'!$B$2,"Revisar pronto","Seguimiento")))</f>
        <v/>
      </c>
      <c r="R70" s="19">
        <f>IF(P70="","",IF(AND(P70="Mayor desgaste al centro",L70&lt;&gt;"",L70&gt;'Configuración'!$B$4),"Presión arriba del objetivo, confirmar presión y medición",IF(AND(P70="Mayor desgaste en ambos hombros",L70&lt;&gt;"",L70&lt;-'Configuración'!$B$4),"Presión debajo del objetivo, confirmar presión y medición",IF(OR(P70="Mayor desgaste interior",P70="Mayor desgaste exterior"),"Posible asociación con geometría, carga o componentes, solicitar revisión",IF(P70="Irregular o mixto","Revisar rotación, balanceo, uso y componentes","Sin asociación operativa concluyente")))))</f>
        <v/>
      </c>
      <c r="S70" s="19">
        <f>IF(Q70="","",IF(Q70="Atención prioritaria","Retirar de operación para revisión técnica",IF(Q70="Revisar pronto","Programar revisión técnica próxima","Continuar seguimiento")))</f>
        <v/>
      </c>
      <c r="T70" s="20" t="n"/>
    </row>
    <row r="71" ht="34" customHeight="1">
      <c r="A71" s="11" t="n"/>
      <c r="B71" s="26" t="n"/>
      <c r="C71" s="11" t="n"/>
      <c r="D71" s="11" t="n"/>
      <c r="E71" s="13" t="n"/>
      <c r="F71" s="27" t="n"/>
      <c r="G71" s="27" t="n"/>
      <c r="H71" s="27" t="n"/>
      <c r="I71" s="27" t="n"/>
      <c r="J71" s="13" t="n"/>
      <c r="K71" s="13" t="n"/>
      <c r="L71" s="15">
        <f>IF(OR(J71="",K71=""),"",J71-K71)</f>
        <v/>
      </c>
      <c r="M71" s="28">
        <f>IF(COUNT(G71:I71)&lt;3,"",MIN(G71:I71))</f>
        <v/>
      </c>
      <c r="N71" s="28">
        <f>IF(COUNT(G71:I71)&lt;3,"",MAX(G71:I71)-MIN(G71:I71))</f>
        <v/>
      </c>
      <c r="O71" s="29">
        <f>IF(OR(F71="",M71=""),"",IFERROR((F71-M71)/F71,""))</f>
        <v/>
      </c>
      <c r="P71" s="18">
        <f>IF(COUNT(G71:I71)&lt;3,"",IF(N71&lt;'Configuración'!$B$2,"Uniforme",IF(AND(H71&lt;=G71-'Configuración'!$B$2,H71&lt;=I71-'Configuración'!$B$2),"Mayor desgaste al centro",IF(AND(H71&gt;=G71+'Configuración'!$B$2,H71&gt;=I71+'Configuración'!$B$2),"Mayor desgaste en ambos hombros",IF(AND(G71&lt;=H71-'Configuración'!$B$2,G71&lt;=I71-'Configuración'!$B$2),"Mayor desgaste interior",IF(AND(I71&lt;=G71-'Configuración'!$B$2,I71&lt;=H71-'Configuración'!$B$2),"Mayor desgaste exterior","Irregular o mixto"))))))</f>
        <v/>
      </c>
      <c r="Q71" s="18">
        <f>IF(M71="","",IF(M71&lt;='Configuración'!$B$3,"Atención prioritaria",IF(N71&gt;=2*'Configuración'!$B$2,"Revisar pronto","Seguimiento")))</f>
        <v/>
      </c>
      <c r="R71" s="19">
        <f>IF(P71="","",IF(AND(P71="Mayor desgaste al centro",L71&lt;&gt;"",L71&gt;'Configuración'!$B$4),"Presión arriba del objetivo, confirmar presión y medición",IF(AND(P71="Mayor desgaste en ambos hombros",L71&lt;&gt;"",L71&lt;-'Configuración'!$B$4),"Presión debajo del objetivo, confirmar presión y medición",IF(OR(P71="Mayor desgaste interior",P71="Mayor desgaste exterior"),"Posible asociación con geometría, carga o componentes, solicitar revisión",IF(P71="Irregular o mixto","Revisar rotación, balanceo, uso y componentes","Sin asociación operativa concluyente")))))</f>
        <v/>
      </c>
      <c r="S71" s="19">
        <f>IF(Q71="","",IF(Q71="Atención prioritaria","Retirar de operación para revisión técnica",IF(Q71="Revisar pronto","Programar revisión técnica próxima","Continuar seguimiento")))</f>
        <v/>
      </c>
      <c r="T71" s="20" t="n"/>
    </row>
    <row r="72" ht="34" customHeight="1">
      <c r="A72" s="11" t="n"/>
      <c r="B72" s="26" t="n"/>
      <c r="C72" s="11" t="n"/>
      <c r="D72" s="11" t="n"/>
      <c r="E72" s="13" t="n"/>
      <c r="F72" s="27" t="n"/>
      <c r="G72" s="27" t="n"/>
      <c r="H72" s="27" t="n"/>
      <c r="I72" s="27" t="n"/>
      <c r="J72" s="13" t="n"/>
      <c r="K72" s="13" t="n"/>
      <c r="L72" s="15">
        <f>IF(OR(J72="",K72=""),"",J72-K72)</f>
        <v/>
      </c>
      <c r="M72" s="28">
        <f>IF(COUNT(G72:I72)&lt;3,"",MIN(G72:I72))</f>
        <v/>
      </c>
      <c r="N72" s="28">
        <f>IF(COUNT(G72:I72)&lt;3,"",MAX(G72:I72)-MIN(G72:I72))</f>
        <v/>
      </c>
      <c r="O72" s="29">
        <f>IF(OR(F72="",M72=""),"",IFERROR((F72-M72)/F72,""))</f>
        <v/>
      </c>
      <c r="P72" s="18">
        <f>IF(COUNT(G72:I72)&lt;3,"",IF(N72&lt;'Configuración'!$B$2,"Uniforme",IF(AND(H72&lt;=G72-'Configuración'!$B$2,H72&lt;=I72-'Configuración'!$B$2),"Mayor desgaste al centro",IF(AND(H72&gt;=G72+'Configuración'!$B$2,H72&gt;=I72+'Configuración'!$B$2),"Mayor desgaste en ambos hombros",IF(AND(G72&lt;=H72-'Configuración'!$B$2,G72&lt;=I72-'Configuración'!$B$2),"Mayor desgaste interior",IF(AND(I72&lt;=G72-'Configuración'!$B$2,I72&lt;=H72-'Configuración'!$B$2),"Mayor desgaste exterior","Irregular o mixto"))))))</f>
        <v/>
      </c>
      <c r="Q72" s="18">
        <f>IF(M72="","",IF(M72&lt;='Configuración'!$B$3,"Atención prioritaria",IF(N72&gt;=2*'Configuración'!$B$2,"Revisar pronto","Seguimiento")))</f>
        <v/>
      </c>
      <c r="R72" s="19">
        <f>IF(P72="","",IF(AND(P72="Mayor desgaste al centro",L72&lt;&gt;"",L72&gt;'Configuración'!$B$4),"Presión arriba del objetivo, confirmar presión y medición",IF(AND(P72="Mayor desgaste en ambos hombros",L72&lt;&gt;"",L72&lt;-'Configuración'!$B$4),"Presión debajo del objetivo, confirmar presión y medición",IF(OR(P72="Mayor desgaste interior",P72="Mayor desgaste exterior"),"Posible asociación con geometría, carga o componentes, solicitar revisión",IF(P72="Irregular o mixto","Revisar rotación, balanceo, uso y componentes","Sin asociación operativa concluyente")))))</f>
        <v/>
      </c>
      <c r="S72" s="19">
        <f>IF(Q72="","",IF(Q72="Atención prioritaria","Retirar de operación para revisión técnica",IF(Q72="Revisar pronto","Programar revisión técnica próxima","Continuar seguimiento")))</f>
        <v/>
      </c>
      <c r="T72" s="20" t="n"/>
    </row>
    <row r="73" ht="34" customHeight="1">
      <c r="A73" s="11" t="n"/>
      <c r="B73" s="26" t="n"/>
      <c r="C73" s="11" t="n"/>
      <c r="D73" s="11" t="n"/>
      <c r="E73" s="13" t="n"/>
      <c r="F73" s="27" t="n"/>
      <c r="G73" s="27" t="n"/>
      <c r="H73" s="27" t="n"/>
      <c r="I73" s="27" t="n"/>
      <c r="J73" s="13" t="n"/>
      <c r="K73" s="13" t="n"/>
      <c r="L73" s="15">
        <f>IF(OR(J73="",K73=""),"",J73-K73)</f>
        <v/>
      </c>
      <c r="M73" s="28">
        <f>IF(COUNT(G73:I73)&lt;3,"",MIN(G73:I73))</f>
        <v/>
      </c>
      <c r="N73" s="28">
        <f>IF(COUNT(G73:I73)&lt;3,"",MAX(G73:I73)-MIN(G73:I73))</f>
        <v/>
      </c>
      <c r="O73" s="29">
        <f>IF(OR(F73="",M73=""),"",IFERROR((F73-M73)/F73,""))</f>
        <v/>
      </c>
      <c r="P73" s="18">
        <f>IF(COUNT(G73:I73)&lt;3,"",IF(N73&lt;'Configuración'!$B$2,"Uniforme",IF(AND(H73&lt;=G73-'Configuración'!$B$2,H73&lt;=I73-'Configuración'!$B$2),"Mayor desgaste al centro",IF(AND(H73&gt;=G73+'Configuración'!$B$2,H73&gt;=I73+'Configuración'!$B$2),"Mayor desgaste en ambos hombros",IF(AND(G73&lt;=H73-'Configuración'!$B$2,G73&lt;=I73-'Configuración'!$B$2),"Mayor desgaste interior",IF(AND(I73&lt;=G73-'Configuración'!$B$2,I73&lt;=H73-'Configuración'!$B$2),"Mayor desgaste exterior","Irregular o mixto"))))))</f>
        <v/>
      </c>
      <c r="Q73" s="18">
        <f>IF(M73="","",IF(M73&lt;='Configuración'!$B$3,"Atención prioritaria",IF(N73&gt;=2*'Configuración'!$B$2,"Revisar pronto","Seguimiento")))</f>
        <v/>
      </c>
      <c r="R73" s="19">
        <f>IF(P73="","",IF(AND(P73="Mayor desgaste al centro",L73&lt;&gt;"",L73&gt;'Configuración'!$B$4),"Presión arriba del objetivo, confirmar presión y medición",IF(AND(P73="Mayor desgaste en ambos hombros",L73&lt;&gt;"",L73&lt;-'Configuración'!$B$4),"Presión debajo del objetivo, confirmar presión y medición",IF(OR(P73="Mayor desgaste interior",P73="Mayor desgaste exterior"),"Posible asociación con geometría, carga o componentes, solicitar revisión",IF(P73="Irregular o mixto","Revisar rotación, balanceo, uso y componentes","Sin asociación operativa concluyente")))))</f>
        <v/>
      </c>
      <c r="S73" s="19">
        <f>IF(Q73="","",IF(Q73="Atención prioritaria","Retirar de operación para revisión técnica",IF(Q73="Revisar pronto","Programar revisión técnica próxima","Continuar seguimiento")))</f>
        <v/>
      </c>
      <c r="T73" s="20" t="n"/>
    </row>
    <row r="74" ht="34" customHeight="1">
      <c r="A74" s="11" t="n"/>
      <c r="B74" s="26" t="n"/>
      <c r="C74" s="11" t="n"/>
      <c r="D74" s="11" t="n"/>
      <c r="E74" s="13" t="n"/>
      <c r="F74" s="27" t="n"/>
      <c r="G74" s="27" t="n"/>
      <c r="H74" s="27" t="n"/>
      <c r="I74" s="27" t="n"/>
      <c r="J74" s="13" t="n"/>
      <c r="K74" s="13" t="n"/>
      <c r="L74" s="15">
        <f>IF(OR(J74="",K74=""),"",J74-K74)</f>
        <v/>
      </c>
      <c r="M74" s="28">
        <f>IF(COUNT(G74:I74)&lt;3,"",MIN(G74:I74))</f>
        <v/>
      </c>
      <c r="N74" s="28">
        <f>IF(COUNT(G74:I74)&lt;3,"",MAX(G74:I74)-MIN(G74:I74))</f>
        <v/>
      </c>
      <c r="O74" s="29">
        <f>IF(OR(F74="",M74=""),"",IFERROR((F74-M74)/F74,""))</f>
        <v/>
      </c>
      <c r="P74" s="18">
        <f>IF(COUNT(G74:I74)&lt;3,"",IF(N74&lt;'Configuración'!$B$2,"Uniforme",IF(AND(H74&lt;=G74-'Configuración'!$B$2,H74&lt;=I74-'Configuración'!$B$2),"Mayor desgaste al centro",IF(AND(H74&gt;=G74+'Configuración'!$B$2,H74&gt;=I74+'Configuración'!$B$2),"Mayor desgaste en ambos hombros",IF(AND(G74&lt;=H74-'Configuración'!$B$2,G74&lt;=I74-'Configuración'!$B$2),"Mayor desgaste interior",IF(AND(I74&lt;=G74-'Configuración'!$B$2,I74&lt;=H74-'Configuración'!$B$2),"Mayor desgaste exterior","Irregular o mixto"))))))</f>
        <v/>
      </c>
      <c r="Q74" s="18">
        <f>IF(M74="","",IF(M74&lt;='Configuración'!$B$3,"Atención prioritaria",IF(N74&gt;=2*'Configuración'!$B$2,"Revisar pronto","Seguimiento")))</f>
        <v/>
      </c>
      <c r="R74" s="19">
        <f>IF(P74="","",IF(AND(P74="Mayor desgaste al centro",L74&lt;&gt;"",L74&gt;'Configuración'!$B$4),"Presión arriba del objetivo, confirmar presión y medición",IF(AND(P74="Mayor desgaste en ambos hombros",L74&lt;&gt;"",L74&lt;-'Configuración'!$B$4),"Presión debajo del objetivo, confirmar presión y medición",IF(OR(P74="Mayor desgaste interior",P74="Mayor desgaste exterior"),"Posible asociación con geometría, carga o componentes, solicitar revisión",IF(P74="Irregular o mixto","Revisar rotación, balanceo, uso y componentes","Sin asociación operativa concluyente")))))</f>
        <v/>
      </c>
      <c r="S74" s="19">
        <f>IF(Q74="","",IF(Q74="Atención prioritaria","Retirar de operación para revisión técnica",IF(Q74="Revisar pronto","Programar revisión técnica próxima","Continuar seguimiento")))</f>
        <v/>
      </c>
      <c r="T74" s="20" t="n"/>
    </row>
    <row r="75" ht="34" customHeight="1">
      <c r="A75" s="11" t="n"/>
      <c r="B75" s="26" t="n"/>
      <c r="C75" s="11" t="n"/>
      <c r="D75" s="11" t="n"/>
      <c r="E75" s="13" t="n"/>
      <c r="F75" s="27" t="n"/>
      <c r="G75" s="27" t="n"/>
      <c r="H75" s="27" t="n"/>
      <c r="I75" s="27" t="n"/>
      <c r="J75" s="13" t="n"/>
      <c r="K75" s="13" t="n"/>
      <c r="L75" s="15">
        <f>IF(OR(J75="",K75=""),"",J75-K75)</f>
        <v/>
      </c>
      <c r="M75" s="28">
        <f>IF(COUNT(G75:I75)&lt;3,"",MIN(G75:I75))</f>
        <v/>
      </c>
      <c r="N75" s="28">
        <f>IF(COUNT(G75:I75)&lt;3,"",MAX(G75:I75)-MIN(G75:I75))</f>
        <v/>
      </c>
      <c r="O75" s="29">
        <f>IF(OR(F75="",M75=""),"",IFERROR((F75-M75)/F75,""))</f>
        <v/>
      </c>
      <c r="P75" s="18">
        <f>IF(COUNT(G75:I75)&lt;3,"",IF(N75&lt;'Configuración'!$B$2,"Uniforme",IF(AND(H75&lt;=G75-'Configuración'!$B$2,H75&lt;=I75-'Configuración'!$B$2),"Mayor desgaste al centro",IF(AND(H75&gt;=G75+'Configuración'!$B$2,H75&gt;=I75+'Configuración'!$B$2),"Mayor desgaste en ambos hombros",IF(AND(G75&lt;=H75-'Configuración'!$B$2,G75&lt;=I75-'Configuración'!$B$2),"Mayor desgaste interior",IF(AND(I75&lt;=G75-'Configuración'!$B$2,I75&lt;=H75-'Configuración'!$B$2),"Mayor desgaste exterior","Irregular o mixto"))))))</f>
        <v/>
      </c>
      <c r="Q75" s="18">
        <f>IF(M75="","",IF(M75&lt;='Configuración'!$B$3,"Atención prioritaria",IF(N75&gt;=2*'Configuración'!$B$2,"Revisar pronto","Seguimiento")))</f>
        <v/>
      </c>
      <c r="R75" s="19">
        <f>IF(P75="","",IF(AND(P75="Mayor desgaste al centro",L75&lt;&gt;"",L75&gt;'Configuración'!$B$4),"Presión arriba del objetivo, confirmar presión y medición",IF(AND(P75="Mayor desgaste en ambos hombros",L75&lt;&gt;"",L75&lt;-'Configuración'!$B$4),"Presión debajo del objetivo, confirmar presión y medición",IF(OR(P75="Mayor desgaste interior",P75="Mayor desgaste exterior"),"Posible asociación con geometría, carga o componentes, solicitar revisión",IF(P75="Irregular o mixto","Revisar rotación, balanceo, uso y componentes","Sin asociación operativa concluyente")))))</f>
        <v/>
      </c>
      <c r="S75" s="19">
        <f>IF(Q75="","",IF(Q75="Atención prioritaria","Retirar de operación para revisión técnica",IF(Q75="Revisar pronto","Programar revisión técnica próxima","Continuar seguimiento")))</f>
        <v/>
      </c>
      <c r="T75" s="20" t="n"/>
    </row>
    <row r="76" ht="34" customHeight="1">
      <c r="A76" s="11" t="n"/>
      <c r="B76" s="26" t="n"/>
      <c r="C76" s="11" t="n"/>
      <c r="D76" s="11" t="n"/>
      <c r="E76" s="13" t="n"/>
      <c r="F76" s="27" t="n"/>
      <c r="G76" s="27" t="n"/>
      <c r="H76" s="27" t="n"/>
      <c r="I76" s="27" t="n"/>
      <c r="J76" s="13" t="n"/>
      <c r="K76" s="13" t="n"/>
      <c r="L76" s="15">
        <f>IF(OR(J76="",K76=""),"",J76-K76)</f>
        <v/>
      </c>
      <c r="M76" s="28">
        <f>IF(COUNT(G76:I76)&lt;3,"",MIN(G76:I76))</f>
        <v/>
      </c>
      <c r="N76" s="28">
        <f>IF(COUNT(G76:I76)&lt;3,"",MAX(G76:I76)-MIN(G76:I76))</f>
        <v/>
      </c>
      <c r="O76" s="29">
        <f>IF(OR(F76="",M76=""),"",IFERROR((F76-M76)/F76,""))</f>
        <v/>
      </c>
      <c r="P76" s="18">
        <f>IF(COUNT(G76:I76)&lt;3,"",IF(N76&lt;'Configuración'!$B$2,"Uniforme",IF(AND(H76&lt;=G76-'Configuración'!$B$2,H76&lt;=I76-'Configuración'!$B$2),"Mayor desgaste al centro",IF(AND(H76&gt;=G76+'Configuración'!$B$2,H76&gt;=I76+'Configuración'!$B$2),"Mayor desgaste en ambos hombros",IF(AND(G76&lt;=H76-'Configuración'!$B$2,G76&lt;=I76-'Configuración'!$B$2),"Mayor desgaste interior",IF(AND(I76&lt;=G76-'Configuración'!$B$2,I76&lt;=H76-'Configuración'!$B$2),"Mayor desgaste exterior","Irregular o mixto"))))))</f>
        <v/>
      </c>
      <c r="Q76" s="18">
        <f>IF(M76="","",IF(M76&lt;='Configuración'!$B$3,"Atención prioritaria",IF(N76&gt;=2*'Configuración'!$B$2,"Revisar pronto","Seguimiento")))</f>
        <v/>
      </c>
      <c r="R76" s="19">
        <f>IF(P76="","",IF(AND(P76="Mayor desgaste al centro",L76&lt;&gt;"",L76&gt;'Configuración'!$B$4),"Presión arriba del objetivo, confirmar presión y medición",IF(AND(P76="Mayor desgaste en ambos hombros",L76&lt;&gt;"",L76&lt;-'Configuración'!$B$4),"Presión debajo del objetivo, confirmar presión y medición",IF(OR(P76="Mayor desgaste interior",P76="Mayor desgaste exterior"),"Posible asociación con geometría, carga o componentes, solicitar revisión",IF(P76="Irregular o mixto","Revisar rotación, balanceo, uso y componentes","Sin asociación operativa concluyente")))))</f>
        <v/>
      </c>
      <c r="S76" s="19">
        <f>IF(Q76="","",IF(Q76="Atención prioritaria","Retirar de operación para revisión técnica",IF(Q76="Revisar pronto","Programar revisión técnica próxima","Continuar seguimiento")))</f>
        <v/>
      </c>
      <c r="T76" s="20" t="n"/>
    </row>
    <row r="77" ht="34" customHeight="1">
      <c r="A77" s="11" t="n"/>
      <c r="B77" s="26" t="n"/>
      <c r="C77" s="11" t="n"/>
      <c r="D77" s="11" t="n"/>
      <c r="E77" s="13" t="n"/>
      <c r="F77" s="27" t="n"/>
      <c r="G77" s="27" t="n"/>
      <c r="H77" s="27" t="n"/>
      <c r="I77" s="27" t="n"/>
      <c r="J77" s="13" t="n"/>
      <c r="K77" s="13" t="n"/>
      <c r="L77" s="15">
        <f>IF(OR(J77="",K77=""),"",J77-K77)</f>
        <v/>
      </c>
      <c r="M77" s="28">
        <f>IF(COUNT(G77:I77)&lt;3,"",MIN(G77:I77))</f>
        <v/>
      </c>
      <c r="N77" s="28">
        <f>IF(COUNT(G77:I77)&lt;3,"",MAX(G77:I77)-MIN(G77:I77))</f>
        <v/>
      </c>
      <c r="O77" s="29">
        <f>IF(OR(F77="",M77=""),"",IFERROR((F77-M77)/F77,""))</f>
        <v/>
      </c>
      <c r="P77" s="18">
        <f>IF(COUNT(G77:I77)&lt;3,"",IF(N77&lt;'Configuración'!$B$2,"Uniforme",IF(AND(H77&lt;=G77-'Configuración'!$B$2,H77&lt;=I77-'Configuración'!$B$2),"Mayor desgaste al centro",IF(AND(H77&gt;=G77+'Configuración'!$B$2,H77&gt;=I77+'Configuración'!$B$2),"Mayor desgaste en ambos hombros",IF(AND(G77&lt;=H77-'Configuración'!$B$2,G77&lt;=I77-'Configuración'!$B$2),"Mayor desgaste interior",IF(AND(I77&lt;=G77-'Configuración'!$B$2,I77&lt;=H77-'Configuración'!$B$2),"Mayor desgaste exterior","Irregular o mixto"))))))</f>
        <v/>
      </c>
      <c r="Q77" s="18">
        <f>IF(M77="","",IF(M77&lt;='Configuración'!$B$3,"Atención prioritaria",IF(N77&gt;=2*'Configuración'!$B$2,"Revisar pronto","Seguimiento")))</f>
        <v/>
      </c>
      <c r="R77" s="19">
        <f>IF(P77="","",IF(AND(P77="Mayor desgaste al centro",L77&lt;&gt;"",L77&gt;'Configuración'!$B$4),"Presión arriba del objetivo, confirmar presión y medición",IF(AND(P77="Mayor desgaste en ambos hombros",L77&lt;&gt;"",L77&lt;-'Configuración'!$B$4),"Presión debajo del objetivo, confirmar presión y medición",IF(OR(P77="Mayor desgaste interior",P77="Mayor desgaste exterior"),"Posible asociación con geometría, carga o componentes, solicitar revisión",IF(P77="Irregular o mixto","Revisar rotación, balanceo, uso y componentes","Sin asociación operativa concluyente")))))</f>
        <v/>
      </c>
      <c r="S77" s="19">
        <f>IF(Q77="","",IF(Q77="Atención prioritaria","Retirar de operación para revisión técnica",IF(Q77="Revisar pronto","Programar revisión técnica próxima","Continuar seguimiento")))</f>
        <v/>
      </c>
      <c r="T77" s="20" t="n"/>
    </row>
    <row r="78" ht="34" customHeight="1">
      <c r="A78" s="11" t="n"/>
      <c r="B78" s="26" t="n"/>
      <c r="C78" s="11" t="n"/>
      <c r="D78" s="11" t="n"/>
      <c r="E78" s="13" t="n"/>
      <c r="F78" s="27" t="n"/>
      <c r="G78" s="27" t="n"/>
      <c r="H78" s="27" t="n"/>
      <c r="I78" s="27" t="n"/>
      <c r="J78" s="13" t="n"/>
      <c r="K78" s="13" t="n"/>
      <c r="L78" s="15">
        <f>IF(OR(J78="",K78=""),"",J78-K78)</f>
        <v/>
      </c>
      <c r="M78" s="28">
        <f>IF(COUNT(G78:I78)&lt;3,"",MIN(G78:I78))</f>
        <v/>
      </c>
      <c r="N78" s="28">
        <f>IF(COUNT(G78:I78)&lt;3,"",MAX(G78:I78)-MIN(G78:I78))</f>
        <v/>
      </c>
      <c r="O78" s="29">
        <f>IF(OR(F78="",M78=""),"",IFERROR((F78-M78)/F78,""))</f>
        <v/>
      </c>
      <c r="P78" s="18">
        <f>IF(COUNT(G78:I78)&lt;3,"",IF(N78&lt;'Configuración'!$B$2,"Uniforme",IF(AND(H78&lt;=G78-'Configuración'!$B$2,H78&lt;=I78-'Configuración'!$B$2),"Mayor desgaste al centro",IF(AND(H78&gt;=G78+'Configuración'!$B$2,H78&gt;=I78+'Configuración'!$B$2),"Mayor desgaste en ambos hombros",IF(AND(G78&lt;=H78-'Configuración'!$B$2,G78&lt;=I78-'Configuración'!$B$2),"Mayor desgaste interior",IF(AND(I78&lt;=G78-'Configuración'!$B$2,I78&lt;=H78-'Configuración'!$B$2),"Mayor desgaste exterior","Irregular o mixto"))))))</f>
        <v/>
      </c>
      <c r="Q78" s="18">
        <f>IF(M78="","",IF(M78&lt;='Configuración'!$B$3,"Atención prioritaria",IF(N78&gt;=2*'Configuración'!$B$2,"Revisar pronto","Seguimiento")))</f>
        <v/>
      </c>
      <c r="R78" s="19">
        <f>IF(P78="","",IF(AND(P78="Mayor desgaste al centro",L78&lt;&gt;"",L78&gt;'Configuración'!$B$4),"Presión arriba del objetivo, confirmar presión y medición",IF(AND(P78="Mayor desgaste en ambos hombros",L78&lt;&gt;"",L78&lt;-'Configuración'!$B$4),"Presión debajo del objetivo, confirmar presión y medición",IF(OR(P78="Mayor desgaste interior",P78="Mayor desgaste exterior"),"Posible asociación con geometría, carga o componentes, solicitar revisión",IF(P78="Irregular o mixto","Revisar rotación, balanceo, uso y componentes","Sin asociación operativa concluyente")))))</f>
        <v/>
      </c>
      <c r="S78" s="19">
        <f>IF(Q78="","",IF(Q78="Atención prioritaria","Retirar de operación para revisión técnica",IF(Q78="Revisar pronto","Programar revisión técnica próxima","Continuar seguimiento")))</f>
        <v/>
      </c>
      <c r="T78" s="20" t="n"/>
    </row>
    <row r="79" ht="34" customHeight="1">
      <c r="A79" s="11" t="n"/>
      <c r="B79" s="26" t="n"/>
      <c r="C79" s="11" t="n"/>
      <c r="D79" s="11" t="n"/>
      <c r="E79" s="13" t="n"/>
      <c r="F79" s="27" t="n"/>
      <c r="G79" s="27" t="n"/>
      <c r="H79" s="27" t="n"/>
      <c r="I79" s="27" t="n"/>
      <c r="J79" s="13" t="n"/>
      <c r="K79" s="13" t="n"/>
      <c r="L79" s="15">
        <f>IF(OR(J79="",K79=""),"",J79-K79)</f>
        <v/>
      </c>
      <c r="M79" s="28">
        <f>IF(COUNT(G79:I79)&lt;3,"",MIN(G79:I79))</f>
        <v/>
      </c>
      <c r="N79" s="28">
        <f>IF(COUNT(G79:I79)&lt;3,"",MAX(G79:I79)-MIN(G79:I79))</f>
        <v/>
      </c>
      <c r="O79" s="29">
        <f>IF(OR(F79="",M79=""),"",IFERROR((F79-M79)/F79,""))</f>
        <v/>
      </c>
      <c r="P79" s="18">
        <f>IF(COUNT(G79:I79)&lt;3,"",IF(N79&lt;'Configuración'!$B$2,"Uniforme",IF(AND(H79&lt;=G79-'Configuración'!$B$2,H79&lt;=I79-'Configuración'!$B$2),"Mayor desgaste al centro",IF(AND(H79&gt;=G79+'Configuración'!$B$2,H79&gt;=I79+'Configuración'!$B$2),"Mayor desgaste en ambos hombros",IF(AND(G79&lt;=H79-'Configuración'!$B$2,G79&lt;=I79-'Configuración'!$B$2),"Mayor desgaste interior",IF(AND(I79&lt;=G79-'Configuración'!$B$2,I79&lt;=H79-'Configuración'!$B$2),"Mayor desgaste exterior","Irregular o mixto"))))))</f>
        <v/>
      </c>
      <c r="Q79" s="18">
        <f>IF(M79="","",IF(M79&lt;='Configuración'!$B$3,"Atención prioritaria",IF(N79&gt;=2*'Configuración'!$B$2,"Revisar pronto","Seguimiento")))</f>
        <v/>
      </c>
      <c r="R79" s="19">
        <f>IF(P79="","",IF(AND(P79="Mayor desgaste al centro",L79&lt;&gt;"",L79&gt;'Configuración'!$B$4),"Presión arriba del objetivo, confirmar presión y medición",IF(AND(P79="Mayor desgaste en ambos hombros",L79&lt;&gt;"",L79&lt;-'Configuración'!$B$4),"Presión debajo del objetivo, confirmar presión y medición",IF(OR(P79="Mayor desgaste interior",P79="Mayor desgaste exterior"),"Posible asociación con geometría, carga o componentes, solicitar revisión",IF(P79="Irregular o mixto","Revisar rotación, balanceo, uso y componentes","Sin asociación operativa concluyente")))))</f>
        <v/>
      </c>
      <c r="S79" s="19">
        <f>IF(Q79="","",IF(Q79="Atención prioritaria","Retirar de operación para revisión técnica",IF(Q79="Revisar pronto","Programar revisión técnica próxima","Continuar seguimiento")))</f>
        <v/>
      </c>
      <c r="T79" s="20" t="n"/>
    </row>
    <row r="80" ht="34" customHeight="1">
      <c r="A80" s="11" t="n"/>
      <c r="B80" s="26" t="n"/>
      <c r="C80" s="11" t="n"/>
      <c r="D80" s="11" t="n"/>
      <c r="E80" s="13" t="n"/>
      <c r="F80" s="27" t="n"/>
      <c r="G80" s="27" t="n"/>
      <c r="H80" s="27" t="n"/>
      <c r="I80" s="27" t="n"/>
      <c r="J80" s="13" t="n"/>
      <c r="K80" s="13" t="n"/>
      <c r="L80" s="15">
        <f>IF(OR(J80="",K80=""),"",J80-K80)</f>
        <v/>
      </c>
      <c r="M80" s="28">
        <f>IF(COUNT(G80:I80)&lt;3,"",MIN(G80:I80))</f>
        <v/>
      </c>
      <c r="N80" s="28">
        <f>IF(COUNT(G80:I80)&lt;3,"",MAX(G80:I80)-MIN(G80:I80))</f>
        <v/>
      </c>
      <c r="O80" s="29">
        <f>IF(OR(F80="",M80=""),"",IFERROR((F80-M80)/F80,""))</f>
        <v/>
      </c>
      <c r="P80" s="18">
        <f>IF(COUNT(G80:I80)&lt;3,"",IF(N80&lt;'Configuración'!$B$2,"Uniforme",IF(AND(H80&lt;=G80-'Configuración'!$B$2,H80&lt;=I80-'Configuración'!$B$2),"Mayor desgaste al centro",IF(AND(H80&gt;=G80+'Configuración'!$B$2,H80&gt;=I80+'Configuración'!$B$2),"Mayor desgaste en ambos hombros",IF(AND(G80&lt;=H80-'Configuración'!$B$2,G80&lt;=I80-'Configuración'!$B$2),"Mayor desgaste interior",IF(AND(I80&lt;=G80-'Configuración'!$B$2,I80&lt;=H80-'Configuración'!$B$2),"Mayor desgaste exterior","Irregular o mixto"))))))</f>
        <v/>
      </c>
      <c r="Q80" s="18">
        <f>IF(M80="","",IF(M80&lt;='Configuración'!$B$3,"Atención prioritaria",IF(N80&gt;=2*'Configuración'!$B$2,"Revisar pronto","Seguimiento")))</f>
        <v/>
      </c>
      <c r="R80" s="19">
        <f>IF(P80="","",IF(AND(P80="Mayor desgaste al centro",L80&lt;&gt;"",L80&gt;'Configuración'!$B$4),"Presión arriba del objetivo, confirmar presión y medición",IF(AND(P80="Mayor desgaste en ambos hombros",L80&lt;&gt;"",L80&lt;-'Configuración'!$B$4),"Presión debajo del objetivo, confirmar presión y medición",IF(OR(P80="Mayor desgaste interior",P80="Mayor desgaste exterior"),"Posible asociación con geometría, carga o componentes, solicitar revisión",IF(P80="Irregular o mixto","Revisar rotación, balanceo, uso y componentes","Sin asociación operativa concluyente")))))</f>
        <v/>
      </c>
      <c r="S80" s="19">
        <f>IF(Q80="","",IF(Q80="Atención prioritaria","Retirar de operación para revisión técnica",IF(Q80="Revisar pronto","Programar revisión técnica próxima","Continuar seguimiento")))</f>
        <v/>
      </c>
      <c r="T80" s="20" t="n"/>
    </row>
    <row r="81" ht="34" customHeight="1">
      <c r="A81" s="11" t="n"/>
      <c r="B81" s="26" t="n"/>
      <c r="C81" s="11" t="n"/>
      <c r="D81" s="11" t="n"/>
      <c r="E81" s="13" t="n"/>
      <c r="F81" s="27" t="n"/>
      <c r="G81" s="27" t="n"/>
      <c r="H81" s="27" t="n"/>
      <c r="I81" s="27" t="n"/>
      <c r="J81" s="13" t="n"/>
      <c r="K81" s="13" t="n"/>
      <c r="L81" s="15">
        <f>IF(OR(J81="",K81=""),"",J81-K81)</f>
        <v/>
      </c>
      <c r="M81" s="28">
        <f>IF(COUNT(G81:I81)&lt;3,"",MIN(G81:I81))</f>
        <v/>
      </c>
      <c r="N81" s="28">
        <f>IF(COUNT(G81:I81)&lt;3,"",MAX(G81:I81)-MIN(G81:I81))</f>
        <v/>
      </c>
      <c r="O81" s="29">
        <f>IF(OR(F81="",M81=""),"",IFERROR((F81-M81)/F81,""))</f>
        <v/>
      </c>
      <c r="P81" s="18">
        <f>IF(COUNT(G81:I81)&lt;3,"",IF(N81&lt;'Configuración'!$B$2,"Uniforme",IF(AND(H81&lt;=G81-'Configuración'!$B$2,H81&lt;=I81-'Configuración'!$B$2),"Mayor desgaste al centro",IF(AND(H81&gt;=G81+'Configuración'!$B$2,H81&gt;=I81+'Configuración'!$B$2),"Mayor desgaste en ambos hombros",IF(AND(G81&lt;=H81-'Configuración'!$B$2,G81&lt;=I81-'Configuración'!$B$2),"Mayor desgaste interior",IF(AND(I81&lt;=G81-'Configuración'!$B$2,I81&lt;=H81-'Configuración'!$B$2),"Mayor desgaste exterior","Irregular o mixto"))))))</f>
        <v/>
      </c>
      <c r="Q81" s="18">
        <f>IF(M81="","",IF(M81&lt;='Configuración'!$B$3,"Atención prioritaria",IF(N81&gt;=2*'Configuración'!$B$2,"Revisar pronto","Seguimiento")))</f>
        <v/>
      </c>
      <c r="R81" s="19">
        <f>IF(P81="","",IF(AND(P81="Mayor desgaste al centro",L81&lt;&gt;"",L81&gt;'Configuración'!$B$4),"Presión arriba del objetivo, confirmar presión y medición",IF(AND(P81="Mayor desgaste en ambos hombros",L81&lt;&gt;"",L81&lt;-'Configuración'!$B$4),"Presión debajo del objetivo, confirmar presión y medición",IF(OR(P81="Mayor desgaste interior",P81="Mayor desgaste exterior"),"Posible asociación con geometría, carga o componentes, solicitar revisión",IF(P81="Irregular o mixto","Revisar rotación, balanceo, uso y componentes","Sin asociación operativa concluyente")))))</f>
        <v/>
      </c>
      <c r="S81" s="19">
        <f>IF(Q81="","",IF(Q81="Atención prioritaria","Retirar de operación para revisión técnica",IF(Q81="Revisar pronto","Programar revisión técnica próxima","Continuar seguimiento")))</f>
        <v/>
      </c>
      <c r="T81" s="20" t="n"/>
    </row>
    <row r="82" ht="34" customHeight="1">
      <c r="A82" s="11" t="n"/>
      <c r="B82" s="26" t="n"/>
      <c r="C82" s="11" t="n"/>
      <c r="D82" s="11" t="n"/>
      <c r="E82" s="13" t="n"/>
      <c r="F82" s="27" t="n"/>
      <c r="G82" s="27" t="n"/>
      <c r="H82" s="27" t="n"/>
      <c r="I82" s="27" t="n"/>
      <c r="J82" s="13" t="n"/>
      <c r="K82" s="13" t="n"/>
      <c r="L82" s="15">
        <f>IF(OR(J82="",K82=""),"",J82-K82)</f>
        <v/>
      </c>
      <c r="M82" s="28">
        <f>IF(COUNT(G82:I82)&lt;3,"",MIN(G82:I82))</f>
        <v/>
      </c>
      <c r="N82" s="28">
        <f>IF(COUNT(G82:I82)&lt;3,"",MAX(G82:I82)-MIN(G82:I82))</f>
        <v/>
      </c>
      <c r="O82" s="29">
        <f>IF(OR(F82="",M82=""),"",IFERROR((F82-M82)/F82,""))</f>
        <v/>
      </c>
      <c r="P82" s="18">
        <f>IF(COUNT(G82:I82)&lt;3,"",IF(N82&lt;'Configuración'!$B$2,"Uniforme",IF(AND(H82&lt;=G82-'Configuración'!$B$2,H82&lt;=I82-'Configuración'!$B$2),"Mayor desgaste al centro",IF(AND(H82&gt;=G82+'Configuración'!$B$2,H82&gt;=I82+'Configuración'!$B$2),"Mayor desgaste en ambos hombros",IF(AND(G82&lt;=H82-'Configuración'!$B$2,G82&lt;=I82-'Configuración'!$B$2),"Mayor desgaste interior",IF(AND(I82&lt;=G82-'Configuración'!$B$2,I82&lt;=H82-'Configuración'!$B$2),"Mayor desgaste exterior","Irregular o mixto"))))))</f>
        <v/>
      </c>
      <c r="Q82" s="18">
        <f>IF(M82="","",IF(M82&lt;='Configuración'!$B$3,"Atención prioritaria",IF(N82&gt;=2*'Configuración'!$B$2,"Revisar pronto","Seguimiento")))</f>
        <v/>
      </c>
      <c r="R82" s="19">
        <f>IF(P82="","",IF(AND(P82="Mayor desgaste al centro",L82&lt;&gt;"",L82&gt;'Configuración'!$B$4),"Presión arriba del objetivo, confirmar presión y medición",IF(AND(P82="Mayor desgaste en ambos hombros",L82&lt;&gt;"",L82&lt;-'Configuración'!$B$4),"Presión debajo del objetivo, confirmar presión y medición",IF(OR(P82="Mayor desgaste interior",P82="Mayor desgaste exterior"),"Posible asociación con geometría, carga o componentes, solicitar revisión",IF(P82="Irregular o mixto","Revisar rotación, balanceo, uso y componentes","Sin asociación operativa concluyente")))))</f>
        <v/>
      </c>
      <c r="S82" s="19">
        <f>IF(Q82="","",IF(Q82="Atención prioritaria","Retirar de operación para revisión técnica",IF(Q82="Revisar pronto","Programar revisión técnica próxima","Continuar seguimiento")))</f>
        <v/>
      </c>
      <c r="T82" s="20" t="n"/>
    </row>
    <row r="83" ht="34" customHeight="1">
      <c r="A83" s="11" t="n"/>
      <c r="B83" s="26" t="n"/>
      <c r="C83" s="11" t="n"/>
      <c r="D83" s="11" t="n"/>
      <c r="E83" s="13" t="n"/>
      <c r="F83" s="27" t="n"/>
      <c r="G83" s="27" t="n"/>
      <c r="H83" s="27" t="n"/>
      <c r="I83" s="27" t="n"/>
      <c r="J83" s="13" t="n"/>
      <c r="K83" s="13" t="n"/>
      <c r="L83" s="15">
        <f>IF(OR(J83="",K83=""),"",J83-K83)</f>
        <v/>
      </c>
      <c r="M83" s="28">
        <f>IF(COUNT(G83:I83)&lt;3,"",MIN(G83:I83))</f>
        <v/>
      </c>
      <c r="N83" s="28">
        <f>IF(COUNT(G83:I83)&lt;3,"",MAX(G83:I83)-MIN(G83:I83))</f>
        <v/>
      </c>
      <c r="O83" s="29">
        <f>IF(OR(F83="",M83=""),"",IFERROR((F83-M83)/F83,""))</f>
        <v/>
      </c>
      <c r="P83" s="18">
        <f>IF(COUNT(G83:I83)&lt;3,"",IF(N83&lt;'Configuración'!$B$2,"Uniforme",IF(AND(H83&lt;=G83-'Configuración'!$B$2,H83&lt;=I83-'Configuración'!$B$2),"Mayor desgaste al centro",IF(AND(H83&gt;=G83+'Configuración'!$B$2,H83&gt;=I83+'Configuración'!$B$2),"Mayor desgaste en ambos hombros",IF(AND(G83&lt;=H83-'Configuración'!$B$2,G83&lt;=I83-'Configuración'!$B$2),"Mayor desgaste interior",IF(AND(I83&lt;=G83-'Configuración'!$B$2,I83&lt;=H83-'Configuración'!$B$2),"Mayor desgaste exterior","Irregular o mixto"))))))</f>
        <v/>
      </c>
      <c r="Q83" s="18">
        <f>IF(M83="","",IF(M83&lt;='Configuración'!$B$3,"Atención prioritaria",IF(N83&gt;=2*'Configuración'!$B$2,"Revisar pronto","Seguimiento")))</f>
        <v/>
      </c>
      <c r="R83" s="19">
        <f>IF(P83="","",IF(AND(P83="Mayor desgaste al centro",L83&lt;&gt;"",L83&gt;'Configuración'!$B$4),"Presión arriba del objetivo, confirmar presión y medición",IF(AND(P83="Mayor desgaste en ambos hombros",L83&lt;&gt;"",L83&lt;-'Configuración'!$B$4),"Presión debajo del objetivo, confirmar presión y medición",IF(OR(P83="Mayor desgaste interior",P83="Mayor desgaste exterior"),"Posible asociación con geometría, carga o componentes, solicitar revisión",IF(P83="Irregular o mixto","Revisar rotación, balanceo, uso y componentes","Sin asociación operativa concluyente")))))</f>
        <v/>
      </c>
      <c r="S83" s="19">
        <f>IF(Q83="","",IF(Q83="Atención prioritaria","Retirar de operación para revisión técnica",IF(Q83="Revisar pronto","Programar revisión técnica próxima","Continuar seguimiento")))</f>
        <v/>
      </c>
      <c r="T83" s="20" t="n"/>
    </row>
    <row r="84" ht="34" customHeight="1">
      <c r="A84" s="11" t="n"/>
      <c r="B84" s="26" t="n"/>
      <c r="C84" s="11" t="n"/>
      <c r="D84" s="11" t="n"/>
      <c r="E84" s="13" t="n"/>
      <c r="F84" s="27" t="n"/>
      <c r="G84" s="27" t="n"/>
      <c r="H84" s="27" t="n"/>
      <c r="I84" s="27" t="n"/>
      <c r="J84" s="13" t="n"/>
      <c r="K84" s="13" t="n"/>
      <c r="L84" s="15">
        <f>IF(OR(J84="",K84=""),"",J84-K84)</f>
        <v/>
      </c>
      <c r="M84" s="28">
        <f>IF(COUNT(G84:I84)&lt;3,"",MIN(G84:I84))</f>
        <v/>
      </c>
      <c r="N84" s="28">
        <f>IF(COUNT(G84:I84)&lt;3,"",MAX(G84:I84)-MIN(G84:I84))</f>
        <v/>
      </c>
      <c r="O84" s="29">
        <f>IF(OR(F84="",M84=""),"",IFERROR((F84-M84)/F84,""))</f>
        <v/>
      </c>
      <c r="P84" s="18">
        <f>IF(COUNT(G84:I84)&lt;3,"",IF(N84&lt;'Configuración'!$B$2,"Uniforme",IF(AND(H84&lt;=G84-'Configuración'!$B$2,H84&lt;=I84-'Configuración'!$B$2),"Mayor desgaste al centro",IF(AND(H84&gt;=G84+'Configuración'!$B$2,H84&gt;=I84+'Configuración'!$B$2),"Mayor desgaste en ambos hombros",IF(AND(G84&lt;=H84-'Configuración'!$B$2,G84&lt;=I84-'Configuración'!$B$2),"Mayor desgaste interior",IF(AND(I84&lt;=G84-'Configuración'!$B$2,I84&lt;=H84-'Configuración'!$B$2),"Mayor desgaste exterior","Irregular o mixto"))))))</f>
        <v/>
      </c>
      <c r="Q84" s="18">
        <f>IF(M84="","",IF(M84&lt;='Configuración'!$B$3,"Atención prioritaria",IF(N84&gt;=2*'Configuración'!$B$2,"Revisar pronto","Seguimiento")))</f>
        <v/>
      </c>
      <c r="R84" s="19">
        <f>IF(P84="","",IF(AND(P84="Mayor desgaste al centro",L84&lt;&gt;"",L84&gt;'Configuración'!$B$4),"Presión arriba del objetivo, confirmar presión y medición",IF(AND(P84="Mayor desgaste en ambos hombros",L84&lt;&gt;"",L84&lt;-'Configuración'!$B$4),"Presión debajo del objetivo, confirmar presión y medición",IF(OR(P84="Mayor desgaste interior",P84="Mayor desgaste exterior"),"Posible asociación con geometría, carga o componentes, solicitar revisión",IF(P84="Irregular o mixto","Revisar rotación, balanceo, uso y componentes","Sin asociación operativa concluyente")))))</f>
        <v/>
      </c>
      <c r="S84" s="19">
        <f>IF(Q84="","",IF(Q84="Atención prioritaria","Retirar de operación para revisión técnica",IF(Q84="Revisar pronto","Programar revisión técnica próxima","Continuar seguimiento")))</f>
        <v/>
      </c>
      <c r="T84" s="20" t="n"/>
    </row>
    <row r="85" ht="34" customHeight="1">
      <c r="A85" s="11" t="n"/>
      <c r="B85" s="26" t="n"/>
      <c r="C85" s="11" t="n"/>
      <c r="D85" s="11" t="n"/>
      <c r="E85" s="13" t="n"/>
      <c r="F85" s="27" t="n"/>
      <c r="G85" s="27" t="n"/>
      <c r="H85" s="27" t="n"/>
      <c r="I85" s="27" t="n"/>
      <c r="J85" s="13" t="n"/>
      <c r="K85" s="13" t="n"/>
      <c r="L85" s="15">
        <f>IF(OR(J85="",K85=""),"",J85-K85)</f>
        <v/>
      </c>
      <c r="M85" s="28">
        <f>IF(COUNT(G85:I85)&lt;3,"",MIN(G85:I85))</f>
        <v/>
      </c>
      <c r="N85" s="28">
        <f>IF(COUNT(G85:I85)&lt;3,"",MAX(G85:I85)-MIN(G85:I85))</f>
        <v/>
      </c>
      <c r="O85" s="29">
        <f>IF(OR(F85="",M85=""),"",IFERROR((F85-M85)/F85,""))</f>
        <v/>
      </c>
      <c r="P85" s="18">
        <f>IF(COUNT(G85:I85)&lt;3,"",IF(N85&lt;'Configuración'!$B$2,"Uniforme",IF(AND(H85&lt;=G85-'Configuración'!$B$2,H85&lt;=I85-'Configuración'!$B$2),"Mayor desgaste al centro",IF(AND(H85&gt;=G85+'Configuración'!$B$2,H85&gt;=I85+'Configuración'!$B$2),"Mayor desgaste en ambos hombros",IF(AND(G85&lt;=H85-'Configuración'!$B$2,G85&lt;=I85-'Configuración'!$B$2),"Mayor desgaste interior",IF(AND(I85&lt;=G85-'Configuración'!$B$2,I85&lt;=H85-'Configuración'!$B$2),"Mayor desgaste exterior","Irregular o mixto"))))))</f>
        <v/>
      </c>
      <c r="Q85" s="18">
        <f>IF(M85="","",IF(M85&lt;='Configuración'!$B$3,"Atención prioritaria",IF(N85&gt;=2*'Configuración'!$B$2,"Revisar pronto","Seguimiento")))</f>
        <v/>
      </c>
      <c r="R85" s="19">
        <f>IF(P85="","",IF(AND(P85="Mayor desgaste al centro",L85&lt;&gt;"",L85&gt;'Configuración'!$B$4),"Presión arriba del objetivo, confirmar presión y medición",IF(AND(P85="Mayor desgaste en ambos hombros",L85&lt;&gt;"",L85&lt;-'Configuración'!$B$4),"Presión debajo del objetivo, confirmar presión y medición",IF(OR(P85="Mayor desgaste interior",P85="Mayor desgaste exterior"),"Posible asociación con geometría, carga o componentes, solicitar revisión",IF(P85="Irregular o mixto","Revisar rotación, balanceo, uso y componentes","Sin asociación operativa concluyente")))))</f>
        <v/>
      </c>
      <c r="S85" s="19">
        <f>IF(Q85="","",IF(Q85="Atención prioritaria","Retirar de operación para revisión técnica",IF(Q85="Revisar pronto","Programar revisión técnica próxima","Continuar seguimiento")))</f>
        <v/>
      </c>
      <c r="T85" s="20" t="n"/>
    </row>
    <row r="86" ht="34" customHeight="1">
      <c r="A86" s="11" t="n"/>
      <c r="B86" s="26" t="n"/>
      <c r="C86" s="11" t="n"/>
      <c r="D86" s="11" t="n"/>
      <c r="E86" s="13" t="n"/>
      <c r="F86" s="27" t="n"/>
      <c r="G86" s="27" t="n"/>
      <c r="H86" s="27" t="n"/>
      <c r="I86" s="27" t="n"/>
      <c r="J86" s="13" t="n"/>
      <c r="K86" s="13" t="n"/>
      <c r="L86" s="15">
        <f>IF(OR(J86="",K86=""),"",J86-K86)</f>
        <v/>
      </c>
      <c r="M86" s="28">
        <f>IF(COUNT(G86:I86)&lt;3,"",MIN(G86:I86))</f>
        <v/>
      </c>
      <c r="N86" s="28">
        <f>IF(COUNT(G86:I86)&lt;3,"",MAX(G86:I86)-MIN(G86:I86))</f>
        <v/>
      </c>
      <c r="O86" s="29">
        <f>IF(OR(F86="",M86=""),"",IFERROR((F86-M86)/F86,""))</f>
        <v/>
      </c>
      <c r="P86" s="18">
        <f>IF(COUNT(G86:I86)&lt;3,"",IF(N86&lt;'Configuración'!$B$2,"Uniforme",IF(AND(H86&lt;=G86-'Configuración'!$B$2,H86&lt;=I86-'Configuración'!$B$2),"Mayor desgaste al centro",IF(AND(H86&gt;=G86+'Configuración'!$B$2,H86&gt;=I86+'Configuración'!$B$2),"Mayor desgaste en ambos hombros",IF(AND(G86&lt;=H86-'Configuración'!$B$2,G86&lt;=I86-'Configuración'!$B$2),"Mayor desgaste interior",IF(AND(I86&lt;=G86-'Configuración'!$B$2,I86&lt;=H86-'Configuración'!$B$2),"Mayor desgaste exterior","Irregular o mixto"))))))</f>
        <v/>
      </c>
      <c r="Q86" s="18">
        <f>IF(M86="","",IF(M86&lt;='Configuración'!$B$3,"Atención prioritaria",IF(N86&gt;=2*'Configuración'!$B$2,"Revisar pronto","Seguimiento")))</f>
        <v/>
      </c>
      <c r="R86" s="19">
        <f>IF(P86="","",IF(AND(P86="Mayor desgaste al centro",L86&lt;&gt;"",L86&gt;'Configuración'!$B$4),"Presión arriba del objetivo, confirmar presión y medición",IF(AND(P86="Mayor desgaste en ambos hombros",L86&lt;&gt;"",L86&lt;-'Configuración'!$B$4),"Presión debajo del objetivo, confirmar presión y medición",IF(OR(P86="Mayor desgaste interior",P86="Mayor desgaste exterior"),"Posible asociación con geometría, carga o componentes, solicitar revisión",IF(P86="Irregular o mixto","Revisar rotación, balanceo, uso y componentes","Sin asociación operativa concluyente")))))</f>
        <v/>
      </c>
      <c r="S86" s="19">
        <f>IF(Q86="","",IF(Q86="Atención prioritaria","Retirar de operación para revisión técnica",IF(Q86="Revisar pronto","Programar revisión técnica próxima","Continuar seguimiento")))</f>
        <v/>
      </c>
      <c r="T86" s="20" t="n"/>
    </row>
    <row r="87" ht="34" customHeight="1">
      <c r="A87" s="11" t="n"/>
      <c r="B87" s="26" t="n"/>
      <c r="C87" s="11" t="n"/>
      <c r="D87" s="11" t="n"/>
      <c r="E87" s="13" t="n"/>
      <c r="F87" s="27" t="n"/>
      <c r="G87" s="27" t="n"/>
      <c r="H87" s="27" t="n"/>
      <c r="I87" s="27" t="n"/>
      <c r="J87" s="13" t="n"/>
      <c r="K87" s="13" t="n"/>
      <c r="L87" s="15">
        <f>IF(OR(J87="",K87=""),"",J87-K87)</f>
        <v/>
      </c>
      <c r="M87" s="28">
        <f>IF(COUNT(G87:I87)&lt;3,"",MIN(G87:I87))</f>
        <v/>
      </c>
      <c r="N87" s="28">
        <f>IF(COUNT(G87:I87)&lt;3,"",MAX(G87:I87)-MIN(G87:I87))</f>
        <v/>
      </c>
      <c r="O87" s="29">
        <f>IF(OR(F87="",M87=""),"",IFERROR((F87-M87)/F87,""))</f>
        <v/>
      </c>
      <c r="P87" s="18">
        <f>IF(COUNT(G87:I87)&lt;3,"",IF(N87&lt;'Configuración'!$B$2,"Uniforme",IF(AND(H87&lt;=G87-'Configuración'!$B$2,H87&lt;=I87-'Configuración'!$B$2),"Mayor desgaste al centro",IF(AND(H87&gt;=G87+'Configuración'!$B$2,H87&gt;=I87+'Configuración'!$B$2),"Mayor desgaste en ambos hombros",IF(AND(G87&lt;=H87-'Configuración'!$B$2,G87&lt;=I87-'Configuración'!$B$2),"Mayor desgaste interior",IF(AND(I87&lt;=G87-'Configuración'!$B$2,I87&lt;=H87-'Configuración'!$B$2),"Mayor desgaste exterior","Irregular o mixto"))))))</f>
        <v/>
      </c>
      <c r="Q87" s="18">
        <f>IF(M87="","",IF(M87&lt;='Configuración'!$B$3,"Atención prioritaria",IF(N87&gt;=2*'Configuración'!$B$2,"Revisar pronto","Seguimiento")))</f>
        <v/>
      </c>
      <c r="R87" s="19">
        <f>IF(P87="","",IF(AND(P87="Mayor desgaste al centro",L87&lt;&gt;"",L87&gt;'Configuración'!$B$4),"Presión arriba del objetivo, confirmar presión y medición",IF(AND(P87="Mayor desgaste en ambos hombros",L87&lt;&gt;"",L87&lt;-'Configuración'!$B$4),"Presión debajo del objetivo, confirmar presión y medición",IF(OR(P87="Mayor desgaste interior",P87="Mayor desgaste exterior"),"Posible asociación con geometría, carga o componentes, solicitar revisión",IF(P87="Irregular o mixto","Revisar rotación, balanceo, uso y componentes","Sin asociación operativa concluyente")))))</f>
        <v/>
      </c>
      <c r="S87" s="19">
        <f>IF(Q87="","",IF(Q87="Atención prioritaria","Retirar de operación para revisión técnica",IF(Q87="Revisar pronto","Programar revisión técnica próxima","Continuar seguimiento")))</f>
        <v/>
      </c>
      <c r="T87" s="20" t="n"/>
    </row>
    <row r="88" ht="34" customHeight="1">
      <c r="A88" s="11" t="n"/>
      <c r="B88" s="26" t="n"/>
      <c r="C88" s="11" t="n"/>
      <c r="D88" s="11" t="n"/>
      <c r="E88" s="13" t="n"/>
      <c r="F88" s="27" t="n"/>
      <c r="G88" s="27" t="n"/>
      <c r="H88" s="27" t="n"/>
      <c r="I88" s="27" t="n"/>
      <c r="J88" s="13" t="n"/>
      <c r="K88" s="13" t="n"/>
      <c r="L88" s="15">
        <f>IF(OR(J88="",K88=""),"",J88-K88)</f>
        <v/>
      </c>
      <c r="M88" s="28">
        <f>IF(COUNT(G88:I88)&lt;3,"",MIN(G88:I88))</f>
        <v/>
      </c>
      <c r="N88" s="28">
        <f>IF(COUNT(G88:I88)&lt;3,"",MAX(G88:I88)-MIN(G88:I88))</f>
        <v/>
      </c>
      <c r="O88" s="29">
        <f>IF(OR(F88="",M88=""),"",IFERROR((F88-M88)/F88,""))</f>
        <v/>
      </c>
      <c r="P88" s="18">
        <f>IF(COUNT(G88:I88)&lt;3,"",IF(N88&lt;'Configuración'!$B$2,"Uniforme",IF(AND(H88&lt;=G88-'Configuración'!$B$2,H88&lt;=I88-'Configuración'!$B$2),"Mayor desgaste al centro",IF(AND(H88&gt;=G88+'Configuración'!$B$2,H88&gt;=I88+'Configuración'!$B$2),"Mayor desgaste en ambos hombros",IF(AND(G88&lt;=H88-'Configuración'!$B$2,G88&lt;=I88-'Configuración'!$B$2),"Mayor desgaste interior",IF(AND(I88&lt;=G88-'Configuración'!$B$2,I88&lt;=H88-'Configuración'!$B$2),"Mayor desgaste exterior","Irregular o mixto"))))))</f>
        <v/>
      </c>
      <c r="Q88" s="18">
        <f>IF(M88="","",IF(M88&lt;='Configuración'!$B$3,"Atención prioritaria",IF(N88&gt;=2*'Configuración'!$B$2,"Revisar pronto","Seguimiento")))</f>
        <v/>
      </c>
      <c r="R88" s="19">
        <f>IF(P88="","",IF(AND(P88="Mayor desgaste al centro",L88&lt;&gt;"",L88&gt;'Configuración'!$B$4),"Presión arriba del objetivo, confirmar presión y medición",IF(AND(P88="Mayor desgaste en ambos hombros",L88&lt;&gt;"",L88&lt;-'Configuración'!$B$4),"Presión debajo del objetivo, confirmar presión y medición",IF(OR(P88="Mayor desgaste interior",P88="Mayor desgaste exterior"),"Posible asociación con geometría, carga o componentes, solicitar revisión",IF(P88="Irregular o mixto","Revisar rotación, balanceo, uso y componentes","Sin asociación operativa concluyente")))))</f>
        <v/>
      </c>
      <c r="S88" s="19">
        <f>IF(Q88="","",IF(Q88="Atención prioritaria","Retirar de operación para revisión técnica",IF(Q88="Revisar pronto","Programar revisión técnica próxima","Continuar seguimiento")))</f>
        <v/>
      </c>
      <c r="T88" s="20" t="n"/>
    </row>
    <row r="89" ht="34" customHeight="1">
      <c r="A89" s="11" t="n"/>
      <c r="B89" s="26" t="n"/>
      <c r="C89" s="11" t="n"/>
      <c r="D89" s="11" t="n"/>
      <c r="E89" s="13" t="n"/>
      <c r="F89" s="27" t="n"/>
      <c r="G89" s="27" t="n"/>
      <c r="H89" s="27" t="n"/>
      <c r="I89" s="27" t="n"/>
      <c r="J89" s="13" t="n"/>
      <c r="K89" s="13" t="n"/>
      <c r="L89" s="15">
        <f>IF(OR(J89="",K89=""),"",J89-K89)</f>
        <v/>
      </c>
      <c r="M89" s="28">
        <f>IF(COUNT(G89:I89)&lt;3,"",MIN(G89:I89))</f>
        <v/>
      </c>
      <c r="N89" s="28">
        <f>IF(COUNT(G89:I89)&lt;3,"",MAX(G89:I89)-MIN(G89:I89))</f>
        <v/>
      </c>
      <c r="O89" s="29">
        <f>IF(OR(F89="",M89=""),"",IFERROR((F89-M89)/F89,""))</f>
        <v/>
      </c>
      <c r="P89" s="18">
        <f>IF(COUNT(G89:I89)&lt;3,"",IF(N89&lt;'Configuración'!$B$2,"Uniforme",IF(AND(H89&lt;=G89-'Configuración'!$B$2,H89&lt;=I89-'Configuración'!$B$2),"Mayor desgaste al centro",IF(AND(H89&gt;=G89+'Configuración'!$B$2,H89&gt;=I89+'Configuración'!$B$2),"Mayor desgaste en ambos hombros",IF(AND(G89&lt;=H89-'Configuración'!$B$2,G89&lt;=I89-'Configuración'!$B$2),"Mayor desgaste interior",IF(AND(I89&lt;=G89-'Configuración'!$B$2,I89&lt;=H89-'Configuración'!$B$2),"Mayor desgaste exterior","Irregular o mixto"))))))</f>
        <v/>
      </c>
      <c r="Q89" s="18">
        <f>IF(M89="","",IF(M89&lt;='Configuración'!$B$3,"Atención prioritaria",IF(N89&gt;=2*'Configuración'!$B$2,"Revisar pronto","Seguimiento")))</f>
        <v/>
      </c>
      <c r="R89" s="19">
        <f>IF(P89="","",IF(AND(P89="Mayor desgaste al centro",L89&lt;&gt;"",L89&gt;'Configuración'!$B$4),"Presión arriba del objetivo, confirmar presión y medición",IF(AND(P89="Mayor desgaste en ambos hombros",L89&lt;&gt;"",L89&lt;-'Configuración'!$B$4),"Presión debajo del objetivo, confirmar presión y medición",IF(OR(P89="Mayor desgaste interior",P89="Mayor desgaste exterior"),"Posible asociación con geometría, carga o componentes, solicitar revisión",IF(P89="Irregular o mixto","Revisar rotación, balanceo, uso y componentes","Sin asociación operativa concluyente")))))</f>
        <v/>
      </c>
      <c r="S89" s="19">
        <f>IF(Q89="","",IF(Q89="Atención prioritaria","Retirar de operación para revisión técnica",IF(Q89="Revisar pronto","Programar revisión técnica próxima","Continuar seguimiento")))</f>
        <v/>
      </c>
      <c r="T89" s="20" t="n"/>
    </row>
    <row r="90" ht="34" customHeight="1">
      <c r="A90" s="11" t="n"/>
      <c r="B90" s="26" t="n"/>
      <c r="C90" s="11" t="n"/>
      <c r="D90" s="11" t="n"/>
      <c r="E90" s="13" t="n"/>
      <c r="F90" s="27" t="n"/>
      <c r="G90" s="27" t="n"/>
      <c r="H90" s="27" t="n"/>
      <c r="I90" s="27" t="n"/>
      <c r="J90" s="13" t="n"/>
      <c r="K90" s="13" t="n"/>
      <c r="L90" s="15">
        <f>IF(OR(J90="",K90=""),"",J90-K90)</f>
        <v/>
      </c>
      <c r="M90" s="28">
        <f>IF(COUNT(G90:I90)&lt;3,"",MIN(G90:I90))</f>
        <v/>
      </c>
      <c r="N90" s="28">
        <f>IF(COUNT(G90:I90)&lt;3,"",MAX(G90:I90)-MIN(G90:I90))</f>
        <v/>
      </c>
      <c r="O90" s="29">
        <f>IF(OR(F90="",M90=""),"",IFERROR((F90-M90)/F90,""))</f>
        <v/>
      </c>
      <c r="P90" s="18">
        <f>IF(COUNT(G90:I90)&lt;3,"",IF(N90&lt;'Configuración'!$B$2,"Uniforme",IF(AND(H90&lt;=G90-'Configuración'!$B$2,H90&lt;=I90-'Configuración'!$B$2),"Mayor desgaste al centro",IF(AND(H90&gt;=G90+'Configuración'!$B$2,H90&gt;=I90+'Configuración'!$B$2),"Mayor desgaste en ambos hombros",IF(AND(G90&lt;=H90-'Configuración'!$B$2,G90&lt;=I90-'Configuración'!$B$2),"Mayor desgaste interior",IF(AND(I90&lt;=G90-'Configuración'!$B$2,I90&lt;=H90-'Configuración'!$B$2),"Mayor desgaste exterior","Irregular o mixto"))))))</f>
        <v/>
      </c>
      <c r="Q90" s="18">
        <f>IF(M90="","",IF(M90&lt;='Configuración'!$B$3,"Atención prioritaria",IF(N90&gt;=2*'Configuración'!$B$2,"Revisar pronto","Seguimiento")))</f>
        <v/>
      </c>
      <c r="R90" s="19">
        <f>IF(P90="","",IF(AND(P90="Mayor desgaste al centro",L90&lt;&gt;"",L90&gt;'Configuración'!$B$4),"Presión arriba del objetivo, confirmar presión y medición",IF(AND(P90="Mayor desgaste en ambos hombros",L90&lt;&gt;"",L90&lt;-'Configuración'!$B$4),"Presión debajo del objetivo, confirmar presión y medición",IF(OR(P90="Mayor desgaste interior",P90="Mayor desgaste exterior"),"Posible asociación con geometría, carga o componentes, solicitar revisión",IF(P90="Irregular o mixto","Revisar rotación, balanceo, uso y componentes","Sin asociación operativa concluyente")))))</f>
        <v/>
      </c>
      <c r="S90" s="19">
        <f>IF(Q90="","",IF(Q90="Atención prioritaria","Retirar de operación para revisión técnica",IF(Q90="Revisar pronto","Programar revisión técnica próxima","Continuar seguimiento")))</f>
        <v/>
      </c>
      <c r="T90" s="20" t="n"/>
    </row>
    <row r="91" ht="34" customHeight="1">
      <c r="A91" s="11" t="n"/>
      <c r="B91" s="26" t="n"/>
      <c r="C91" s="11" t="n"/>
      <c r="D91" s="11" t="n"/>
      <c r="E91" s="13" t="n"/>
      <c r="F91" s="27" t="n"/>
      <c r="G91" s="27" t="n"/>
      <c r="H91" s="27" t="n"/>
      <c r="I91" s="27" t="n"/>
      <c r="J91" s="13" t="n"/>
      <c r="K91" s="13" t="n"/>
      <c r="L91" s="15">
        <f>IF(OR(J91="",K91=""),"",J91-K91)</f>
        <v/>
      </c>
      <c r="M91" s="28">
        <f>IF(COUNT(G91:I91)&lt;3,"",MIN(G91:I91))</f>
        <v/>
      </c>
      <c r="N91" s="28">
        <f>IF(COUNT(G91:I91)&lt;3,"",MAX(G91:I91)-MIN(G91:I91))</f>
        <v/>
      </c>
      <c r="O91" s="29">
        <f>IF(OR(F91="",M91=""),"",IFERROR((F91-M91)/F91,""))</f>
        <v/>
      </c>
      <c r="P91" s="18">
        <f>IF(COUNT(G91:I91)&lt;3,"",IF(N91&lt;'Configuración'!$B$2,"Uniforme",IF(AND(H91&lt;=G91-'Configuración'!$B$2,H91&lt;=I91-'Configuración'!$B$2),"Mayor desgaste al centro",IF(AND(H91&gt;=G91+'Configuración'!$B$2,H91&gt;=I91+'Configuración'!$B$2),"Mayor desgaste en ambos hombros",IF(AND(G91&lt;=H91-'Configuración'!$B$2,G91&lt;=I91-'Configuración'!$B$2),"Mayor desgaste interior",IF(AND(I91&lt;=G91-'Configuración'!$B$2,I91&lt;=H91-'Configuración'!$B$2),"Mayor desgaste exterior","Irregular o mixto"))))))</f>
        <v/>
      </c>
      <c r="Q91" s="18">
        <f>IF(M91="","",IF(M91&lt;='Configuración'!$B$3,"Atención prioritaria",IF(N91&gt;=2*'Configuración'!$B$2,"Revisar pronto","Seguimiento")))</f>
        <v/>
      </c>
      <c r="R91" s="19">
        <f>IF(P91="","",IF(AND(P91="Mayor desgaste al centro",L91&lt;&gt;"",L91&gt;'Configuración'!$B$4),"Presión arriba del objetivo, confirmar presión y medición",IF(AND(P91="Mayor desgaste en ambos hombros",L91&lt;&gt;"",L91&lt;-'Configuración'!$B$4),"Presión debajo del objetivo, confirmar presión y medición",IF(OR(P91="Mayor desgaste interior",P91="Mayor desgaste exterior"),"Posible asociación con geometría, carga o componentes, solicitar revisión",IF(P91="Irregular o mixto","Revisar rotación, balanceo, uso y componentes","Sin asociación operativa concluyente")))))</f>
        <v/>
      </c>
      <c r="S91" s="19">
        <f>IF(Q91="","",IF(Q91="Atención prioritaria","Retirar de operación para revisión técnica",IF(Q91="Revisar pronto","Programar revisión técnica próxima","Continuar seguimiento")))</f>
        <v/>
      </c>
      <c r="T91" s="20" t="n"/>
    </row>
    <row r="92" ht="34" customHeight="1">
      <c r="A92" s="11" t="n"/>
      <c r="B92" s="26" t="n"/>
      <c r="C92" s="11" t="n"/>
      <c r="D92" s="11" t="n"/>
      <c r="E92" s="13" t="n"/>
      <c r="F92" s="27" t="n"/>
      <c r="G92" s="27" t="n"/>
      <c r="H92" s="27" t="n"/>
      <c r="I92" s="27" t="n"/>
      <c r="J92" s="13" t="n"/>
      <c r="K92" s="13" t="n"/>
      <c r="L92" s="15">
        <f>IF(OR(J92="",K92=""),"",J92-K92)</f>
        <v/>
      </c>
      <c r="M92" s="28">
        <f>IF(COUNT(G92:I92)&lt;3,"",MIN(G92:I92))</f>
        <v/>
      </c>
      <c r="N92" s="28">
        <f>IF(COUNT(G92:I92)&lt;3,"",MAX(G92:I92)-MIN(G92:I92))</f>
        <v/>
      </c>
      <c r="O92" s="29">
        <f>IF(OR(F92="",M92=""),"",IFERROR((F92-M92)/F92,""))</f>
        <v/>
      </c>
      <c r="P92" s="18">
        <f>IF(COUNT(G92:I92)&lt;3,"",IF(N92&lt;'Configuración'!$B$2,"Uniforme",IF(AND(H92&lt;=G92-'Configuración'!$B$2,H92&lt;=I92-'Configuración'!$B$2),"Mayor desgaste al centro",IF(AND(H92&gt;=G92+'Configuración'!$B$2,H92&gt;=I92+'Configuración'!$B$2),"Mayor desgaste en ambos hombros",IF(AND(G92&lt;=H92-'Configuración'!$B$2,G92&lt;=I92-'Configuración'!$B$2),"Mayor desgaste interior",IF(AND(I92&lt;=G92-'Configuración'!$B$2,I92&lt;=H92-'Configuración'!$B$2),"Mayor desgaste exterior","Irregular o mixto"))))))</f>
        <v/>
      </c>
      <c r="Q92" s="18">
        <f>IF(M92="","",IF(M92&lt;='Configuración'!$B$3,"Atención prioritaria",IF(N92&gt;=2*'Configuración'!$B$2,"Revisar pronto","Seguimiento")))</f>
        <v/>
      </c>
      <c r="R92" s="19">
        <f>IF(P92="","",IF(AND(P92="Mayor desgaste al centro",L92&lt;&gt;"",L92&gt;'Configuración'!$B$4),"Presión arriba del objetivo, confirmar presión y medición",IF(AND(P92="Mayor desgaste en ambos hombros",L92&lt;&gt;"",L92&lt;-'Configuración'!$B$4),"Presión debajo del objetivo, confirmar presión y medición",IF(OR(P92="Mayor desgaste interior",P92="Mayor desgaste exterior"),"Posible asociación con geometría, carga o componentes, solicitar revisión",IF(P92="Irregular o mixto","Revisar rotación, balanceo, uso y componentes","Sin asociación operativa concluyente")))))</f>
        <v/>
      </c>
      <c r="S92" s="19">
        <f>IF(Q92="","",IF(Q92="Atención prioritaria","Retirar de operación para revisión técnica",IF(Q92="Revisar pronto","Programar revisión técnica próxima","Continuar seguimiento")))</f>
        <v/>
      </c>
      <c r="T92" s="20" t="n"/>
    </row>
    <row r="93" ht="34" customHeight="1">
      <c r="A93" s="11" t="n"/>
      <c r="B93" s="26" t="n"/>
      <c r="C93" s="11" t="n"/>
      <c r="D93" s="11" t="n"/>
      <c r="E93" s="13" t="n"/>
      <c r="F93" s="27" t="n"/>
      <c r="G93" s="27" t="n"/>
      <c r="H93" s="27" t="n"/>
      <c r="I93" s="27" t="n"/>
      <c r="J93" s="13" t="n"/>
      <c r="K93" s="13" t="n"/>
      <c r="L93" s="15">
        <f>IF(OR(J93="",K93=""),"",J93-K93)</f>
        <v/>
      </c>
      <c r="M93" s="28">
        <f>IF(COUNT(G93:I93)&lt;3,"",MIN(G93:I93))</f>
        <v/>
      </c>
      <c r="N93" s="28">
        <f>IF(COUNT(G93:I93)&lt;3,"",MAX(G93:I93)-MIN(G93:I93))</f>
        <v/>
      </c>
      <c r="O93" s="29">
        <f>IF(OR(F93="",M93=""),"",IFERROR((F93-M93)/F93,""))</f>
        <v/>
      </c>
      <c r="P93" s="18">
        <f>IF(COUNT(G93:I93)&lt;3,"",IF(N93&lt;'Configuración'!$B$2,"Uniforme",IF(AND(H93&lt;=G93-'Configuración'!$B$2,H93&lt;=I93-'Configuración'!$B$2),"Mayor desgaste al centro",IF(AND(H93&gt;=G93+'Configuración'!$B$2,H93&gt;=I93+'Configuración'!$B$2),"Mayor desgaste en ambos hombros",IF(AND(G93&lt;=H93-'Configuración'!$B$2,G93&lt;=I93-'Configuración'!$B$2),"Mayor desgaste interior",IF(AND(I93&lt;=G93-'Configuración'!$B$2,I93&lt;=H93-'Configuración'!$B$2),"Mayor desgaste exterior","Irregular o mixto"))))))</f>
        <v/>
      </c>
      <c r="Q93" s="18">
        <f>IF(M93="","",IF(M93&lt;='Configuración'!$B$3,"Atención prioritaria",IF(N93&gt;=2*'Configuración'!$B$2,"Revisar pronto","Seguimiento")))</f>
        <v/>
      </c>
      <c r="R93" s="19">
        <f>IF(P93="","",IF(AND(P93="Mayor desgaste al centro",L93&lt;&gt;"",L93&gt;'Configuración'!$B$4),"Presión arriba del objetivo, confirmar presión y medición",IF(AND(P93="Mayor desgaste en ambos hombros",L93&lt;&gt;"",L93&lt;-'Configuración'!$B$4),"Presión debajo del objetivo, confirmar presión y medición",IF(OR(P93="Mayor desgaste interior",P93="Mayor desgaste exterior"),"Posible asociación con geometría, carga o componentes, solicitar revisión",IF(P93="Irregular o mixto","Revisar rotación, balanceo, uso y componentes","Sin asociación operativa concluyente")))))</f>
        <v/>
      </c>
      <c r="S93" s="19">
        <f>IF(Q93="","",IF(Q93="Atención prioritaria","Retirar de operación para revisión técnica",IF(Q93="Revisar pronto","Programar revisión técnica próxima","Continuar seguimiento")))</f>
        <v/>
      </c>
      <c r="T93" s="20" t="n"/>
    </row>
    <row r="94" ht="34" customHeight="1">
      <c r="A94" s="11" t="n"/>
      <c r="B94" s="26" t="n"/>
      <c r="C94" s="11" t="n"/>
      <c r="D94" s="11" t="n"/>
      <c r="E94" s="13" t="n"/>
      <c r="F94" s="27" t="n"/>
      <c r="G94" s="27" t="n"/>
      <c r="H94" s="27" t="n"/>
      <c r="I94" s="27" t="n"/>
      <c r="J94" s="13" t="n"/>
      <c r="K94" s="13" t="n"/>
      <c r="L94" s="15">
        <f>IF(OR(J94="",K94=""),"",J94-K94)</f>
        <v/>
      </c>
      <c r="M94" s="28">
        <f>IF(COUNT(G94:I94)&lt;3,"",MIN(G94:I94))</f>
        <v/>
      </c>
      <c r="N94" s="28">
        <f>IF(COUNT(G94:I94)&lt;3,"",MAX(G94:I94)-MIN(G94:I94))</f>
        <v/>
      </c>
      <c r="O94" s="29">
        <f>IF(OR(F94="",M94=""),"",IFERROR((F94-M94)/F94,""))</f>
        <v/>
      </c>
      <c r="P94" s="18">
        <f>IF(COUNT(G94:I94)&lt;3,"",IF(N94&lt;'Configuración'!$B$2,"Uniforme",IF(AND(H94&lt;=G94-'Configuración'!$B$2,H94&lt;=I94-'Configuración'!$B$2),"Mayor desgaste al centro",IF(AND(H94&gt;=G94+'Configuración'!$B$2,H94&gt;=I94+'Configuración'!$B$2),"Mayor desgaste en ambos hombros",IF(AND(G94&lt;=H94-'Configuración'!$B$2,G94&lt;=I94-'Configuración'!$B$2),"Mayor desgaste interior",IF(AND(I94&lt;=G94-'Configuración'!$B$2,I94&lt;=H94-'Configuración'!$B$2),"Mayor desgaste exterior","Irregular o mixto"))))))</f>
        <v/>
      </c>
      <c r="Q94" s="18">
        <f>IF(M94="","",IF(M94&lt;='Configuración'!$B$3,"Atención prioritaria",IF(N94&gt;=2*'Configuración'!$B$2,"Revisar pronto","Seguimiento")))</f>
        <v/>
      </c>
      <c r="R94" s="19">
        <f>IF(P94="","",IF(AND(P94="Mayor desgaste al centro",L94&lt;&gt;"",L94&gt;'Configuración'!$B$4),"Presión arriba del objetivo, confirmar presión y medición",IF(AND(P94="Mayor desgaste en ambos hombros",L94&lt;&gt;"",L94&lt;-'Configuración'!$B$4),"Presión debajo del objetivo, confirmar presión y medición",IF(OR(P94="Mayor desgaste interior",P94="Mayor desgaste exterior"),"Posible asociación con geometría, carga o componentes, solicitar revisión",IF(P94="Irregular o mixto","Revisar rotación, balanceo, uso y componentes","Sin asociación operativa concluyente")))))</f>
        <v/>
      </c>
      <c r="S94" s="19">
        <f>IF(Q94="","",IF(Q94="Atención prioritaria","Retirar de operación para revisión técnica",IF(Q94="Revisar pronto","Programar revisión técnica próxima","Continuar seguimiento")))</f>
        <v/>
      </c>
      <c r="T94" s="20" t="n"/>
    </row>
    <row r="95" ht="34" customHeight="1">
      <c r="A95" s="11" t="n"/>
      <c r="B95" s="26" t="n"/>
      <c r="C95" s="11" t="n"/>
      <c r="D95" s="11" t="n"/>
      <c r="E95" s="13" t="n"/>
      <c r="F95" s="27" t="n"/>
      <c r="G95" s="27" t="n"/>
      <c r="H95" s="27" t="n"/>
      <c r="I95" s="27" t="n"/>
      <c r="J95" s="13" t="n"/>
      <c r="K95" s="13" t="n"/>
      <c r="L95" s="15">
        <f>IF(OR(J95="",K95=""),"",J95-K95)</f>
        <v/>
      </c>
      <c r="M95" s="28">
        <f>IF(COUNT(G95:I95)&lt;3,"",MIN(G95:I95))</f>
        <v/>
      </c>
      <c r="N95" s="28">
        <f>IF(COUNT(G95:I95)&lt;3,"",MAX(G95:I95)-MIN(G95:I95))</f>
        <v/>
      </c>
      <c r="O95" s="29">
        <f>IF(OR(F95="",M95=""),"",IFERROR((F95-M95)/F95,""))</f>
        <v/>
      </c>
      <c r="P95" s="18">
        <f>IF(COUNT(G95:I95)&lt;3,"",IF(N95&lt;'Configuración'!$B$2,"Uniforme",IF(AND(H95&lt;=G95-'Configuración'!$B$2,H95&lt;=I95-'Configuración'!$B$2),"Mayor desgaste al centro",IF(AND(H95&gt;=G95+'Configuración'!$B$2,H95&gt;=I95+'Configuración'!$B$2),"Mayor desgaste en ambos hombros",IF(AND(G95&lt;=H95-'Configuración'!$B$2,G95&lt;=I95-'Configuración'!$B$2),"Mayor desgaste interior",IF(AND(I95&lt;=G95-'Configuración'!$B$2,I95&lt;=H95-'Configuración'!$B$2),"Mayor desgaste exterior","Irregular o mixto"))))))</f>
        <v/>
      </c>
      <c r="Q95" s="18">
        <f>IF(M95="","",IF(M95&lt;='Configuración'!$B$3,"Atención prioritaria",IF(N95&gt;=2*'Configuración'!$B$2,"Revisar pronto","Seguimiento")))</f>
        <v/>
      </c>
      <c r="R95" s="19">
        <f>IF(P95="","",IF(AND(P95="Mayor desgaste al centro",L95&lt;&gt;"",L95&gt;'Configuración'!$B$4),"Presión arriba del objetivo, confirmar presión y medición",IF(AND(P95="Mayor desgaste en ambos hombros",L95&lt;&gt;"",L95&lt;-'Configuración'!$B$4),"Presión debajo del objetivo, confirmar presión y medición",IF(OR(P95="Mayor desgaste interior",P95="Mayor desgaste exterior"),"Posible asociación con geometría, carga o componentes, solicitar revisión",IF(P95="Irregular o mixto","Revisar rotación, balanceo, uso y componentes","Sin asociación operativa concluyente")))))</f>
        <v/>
      </c>
      <c r="S95" s="19">
        <f>IF(Q95="","",IF(Q95="Atención prioritaria","Retirar de operación para revisión técnica",IF(Q95="Revisar pronto","Programar revisión técnica próxima","Continuar seguimiento")))</f>
        <v/>
      </c>
      <c r="T95" s="20" t="n"/>
    </row>
    <row r="96" ht="34" customHeight="1">
      <c r="A96" s="11" t="n"/>
      <c r="B96" s="26" t="n"/>
      <c r="C96" s="11" t="n"/>
      <c r="D96" s="11" t="n"/>
      <c r="E96" s="13" t="n"/>
      <c r="F96" s="27" t="n"/>
      <c r="G96" s="27" t="n"/>
      <c r="H96" s="27" t="n"/>
      <c r="I96" s="27" t="n"/>
      <c r="J96" s="13" t="n"/>
      <c r="K96" s="13" t="n"/>
      <c r="L96" s="15">
        <f>IF(OR(J96="",K96=""),"",J96-K96)</f>
        <v/>
      </c>
      <c r="M96" s="28">
        <f>IF(COUNT(G96:I96)&lt;3,"",MIN(G96:I96))</f>
        <v/>
      </c>
      <c r="N96" s="28">
        <f>IF(COUNT(G96:I96)&lt;3,"",MAX(G96:I96)-MIN(G96:I96))</f>
        <v/>
      </c>
      <c r="O96" s="29">
        <f>IF(OR(F96="",M96=""),"",IFERROR((F96-M96)/F96,""))</f>
        <v/>
      </c>
      <c r="P96" s="18">
        <f>IF(COUNT(G96:I96)&lt;3,"",IF(N96&lt;'Configuración'!$B$2,"Uniforme",IF(AND(H96&lt;=G96-'Configuración'!$B$2,H96&lt;=I96-'Configuración'!$B$2),"Mayor desgaste al centro",IF(AND(H96&gt;=G96+'Configuración'!$B$2,H96&gt;=I96+'Configuración'!$B$2),"Mayor desgaste en ambos hombros",IF(AND(G96&lt;=H96-'Configuración'!$B$2,G96&lt;=I96-'Configuración'!$B$2),"Mayor desgaste interior",IF(AND(I96&lt;=G96-'Configuración'!$B$2,I96&lt;=H96-'Configuración'!$B$2),"Mayor desgaste exterior","Irregular o mixto"))))))</f>
        <v/>
      </c>
      <c r="Q96" s="18">
        <f>IF(M96="","",IF(M96&lt;='Configuración'!$B$3,"Atención prioritaria",IF(N96&gt;=2*'Configuración'!$B$2,"Revisar pronto","Seguimiento")))</f>
        <v/>
      </c>
      <c r="R96" s="19">
        <f>IF(P96="","",IF(AND(P96="Mayor desgaste al centro",L96&lt;&gt;"",L96&gt;'Configuración'!$B$4),"Presión arriba del objetivo, confirmar presión y medición",IF(AND(P96="Mayor desgaste en ambos hombros",L96&lt;&gt;"",L96&lt;-'Configuración'!$B$4),"Presión debajo del objetivo, confirmar presión y medición",IF(OR(P96="Mayor desgaste interior",P96="Mayor desgaste exterior"),"Posible asociación con geometría, carga o componentes, solicitar revisión",IF(P96="Irregular o mixto","Revisar rotación, balanceo, uso y componentes","Sin asociación operativa concluyente")))))</f>
        <v/>
      </c>
      <c r="S96" s="19">
        <f>IF(Q96="","",IF(Q96="Atención prioritaria","Retirar de operación para revisión técnica",IF(Q96="Revisar pronto","Programar revisión técnica próxima","Continuar seguimiento")))</f>
        <v/>
      </c>
      <c r="T96" s="20" t="n"/>
    </row>
    <row r="97" ht="34" customHeight="1">
      <c r="A97" s="11" t="n"/>
      <c r="B97" s="26" t="n"/>
      <c r="C97" s="11" t="n"/>
      <c r="D97" s="11" t="n"/>
      <c r="E97" s="13" t="n"/>
      <c r="F97" s="27" t="n"/>
      <c r="G97" s="27" t="n"/>
      <c r="H97" s="27" t="n"/>
      <c r="I97" s="27" t="n"/>
      <c r="J97" s="13" t="n"/>
      <c r="K97" s="13" t="n"/>
      <c r="L97" s="15">
        <f>IF(OR(J97="",K97=""),"",J97-K97)</f>
        <v/>
      </c>
      <c r="M97" s="28">
        <f>IF(COUNT(G97:I97)&lt;3,"",MIN(G97:I97))</f>
        <v/>
      </c>
      <c r="N97" s="28">
        <f>IF(COUNT(G97:I97)&lt;3,"",MAX(G97:I97)-MIN(G97:I97))</f>
        <v/>
      </c>
      <c r="O97" s="29">
        <f>IF(OR(F97="",M97=""),"",IFERROR((F97-M97)/F97,""))</f>
        <v/>
      </c>
      <c r="P97" s="18">
        <f>IF(COUNT(G97:I97)&lt;3,"",IF(N97&lt;'Configuración'!$B$2,"Uniforme",IF(AND(H97&lt;=G97-'Configuración'!$B$2,H97&lt;=I97-'Configuración'!$B$2),"Mayor desgaste al centro",IF(AND(H97&gt;=G97+'Configuración'!$B$2,H97&gt;=I97+'Configuración'!$B$2),"Mayor desgaste en ambos hombros",IF(AND(G97&lt;=H97-'Configuración'!$B$2,G97&lt;=I97-'Configuración'!$B$2),"Mayor desgaste interior",IF(AND(I97&lt;=G97-'Configuración'!$B$2,I97&lt;=H97-'Configuración'!$B$2),"Mayor desgaste exterior","Irregular o mixto"))))))</f>
        <v/>
      </c>
      <c r="Q97" s="18">
        <f>IF(M97="","",IF(M97&lt;='Configuración'!$B$3,"Atención prioritaria",IF(N97&gt;=2*'Configuración'!$B$2,"Revisar pronto","Seguimiento")))</f>
        <v/>
      </c>
      <c r="R97" s="19">
        <f>IF(P97="","",IF(AND(P97="Mayor desgaste al centro",L97&lt;&gt;"",L97&gt;'Configuración'!$B$4),"Presión arriba del objetivo, confirmar presión y medición",IF(AND(P97="Mayor desgaste en ambos hombros",L97&lt;&gt;"",L97&lt;-'Configuración'!$B$4),"Presión debajo del objetivo, confirmar presión y medición",IF(OR(P97="Mayor desgaste interior",P97="Mayor desgaste exterior"),"Posible asociación con geometría, carga o componentes, solicitar revisión",IF(P97="Irregular o mixto","Revisar rotación, balanceo, uso y componentes","Sin asociación operativa concluyente")))))</f>
        <v/>
      </c>
      <c r="S97" s="19">
        <f>IF(Q97="","",IF(Q97="Atención prioritaria","Retirar de operación para revisión técnica",IF(Q97="Revisar pronto","Programar revisión técnica próxima","Continuar seguimiento")))</f>
        <v/>
      </c>
      <c r="T97" s="20" t="n"/>
    </row>
    <row r="98" ht="34" customHeight="1">
      <c r="A98" s="11" t="n"/>
      <c r="B98" s="26" t="n"/>
      <c r="C98" s="11" t="n"/>
      <c r="D98" s="11" t="n"/>
      <c r="E98" s="13" t="n"/>
      <c r="F98" s="27" t="n"/>
      <c r="G98" s="27" t="n"/>
      <c r="H98" s="27" t="n"/>
      <c r="I98" s="27" t="n"/>
      <c r="J98" s="13" t="n"/>
      <c r="K98" s="13" t="n"/>
      <c r="L98" s="15">
        <f>IF(OR(J98="",K98=""),"",J98-K98)</f>
        <v/>
      </c>
      <c r="M98" s="28">
        <f>IF(COUNT(G98:I98)&lt;3,"",MIN(G98:I98))</f>
        <v/>
      </c>
      <c r="N98" s="28">
        <f>IF(COUNT(G98:I98)&lt;3,"",MAX(G98:I98)-MIN(G98:I98))</f>
        <v/>
      </c>
      <c r="O98" s="29">
        <f>IF(OR(F98="",M98=""),"",IFERROR((F98-M98)/F98,""))</f>
        <v/>
      </c>
      <c r="P98" s="18">
        <f>IF(COUNT(G98:I98)&lt;3,"",IF(N98&lt;'Configuración'!$B$2,"Uniforme",IF(AND(H98&lt;=G98-'Configuración'!$B$2,H98&lt;=I98-'Configuración'!$B$2),"Mayor desgaste al centro",IF(AND(H98&gt;=G98+'Configuración'!$B$2,H98&gt;=I98+'Configuración'!$B$2),"Mayor desgaste en ambos hombros",IF(AND(G98&lt;=H98-'Configuración'!$B$2,G98&lt;=I98-'Configuración'!$B$2),"Mayor desgaste interior",IF(AND(I98&lt;=G98-'Configuración'!$B$2,I98&lt;=H98-'Configuración'!$B$2),"Mayor desgaste exterior","Irregular o mixto"))))))</f>
        <v/>
      </c>
      <c r="Q98" s="18">
        <f>IF(M98="","",IF(M98&lt;='Configuración'!$B$3,"Atención prioritaria",IF(N98&gt;=2*'Configuración'!$B$2,"Revisar pronto","Seguimiento")))</f>
        <v/>
      </c>
      <c r="R98" s="19">
        <f>IF(P98="","",IF(AND(P98="Mayor desgaste al centro",L98&lt;&gt;"",L98&gt;'Configuración'!$B$4),"Presión arriba del objetivo, confirmar presión y medición",IF(AND(P98="Mayor desgaste en ambos hombros",L98&lt;&gt;"",L98&lt;-'Configuración'!$B$4),"Presión debajo del objetivo, confirmar presión y medición",IF(OR(P98="Mayor desgaste interior",P98="Mayor desgaste exterior"),"Posible asociación con geometría, carga o componentes, solicitar revisión",IF(P98="Irregular o mixto","Revisar rotación, balanceo, uso y componentes","Sin asociación operativa concluyente")))))</f>
        <v/>
      </c>
      <c r="S98" s="19">
        <f>IF(Q98="","",IF(Q98="Atención prioritaria","Retirar de operación para revisión técnica",IF(Q98="Revisar pronto","Programar revisión técnica próxima","Continuar seguimiento")))</f>
        <v/>
      </c>
      <c r="T98" s="20" t="n"/>
    </row>
    <row r="99" ht="34" customHeight="1">
      <c r="A99" s="11" t="n"/>
      <c r="B99" s="26" t="n"/>
      <c r="C99" s="11" t="n"/>
      <c r="D99" s="11" t="n"/>
      <c r="E99" s="13" t="n"/>
      <c r="F99" s="27" t="n"/>
      <c r="G99" s="27" t="n"/>
      <c r="H99" s="27" t="n"/>
      <c r="I99" s="27" t="n"/>
      <c r="J99" s="13" t="n"/>
      <c r="K99" s="13" t="n"/>
      <c r="L99" s="15">
        <f>IF(OR(J99="",K99=""),"",J99-K99)</f>
        <v/>
      </c>
      <c r="M99" s="28">
        <f>IF(COUNT(G99:I99)&lt;3,"",MIN(G99:I99))</f>
        <v/>
      </c>
      <c r="N99" s="28">
        <f>IF(COUNT(G99:I99)&lt;3,"",MAX(G99:I99)-MIN(G99:I99))</f>
        <v/>
      </c>
      <c r="O99" s="29">
        <f>IF(OR(F99="",M99=""),"",IFERROR((F99-M99)/F99,""))</f>
        <v/>
      </c>
      <c r="P99" s="18">
        <f>IF(COUNT(G99:I99)&lt;3,"",IF(N99&lt;'Configuración'!$B$2,"Uniforme",IF(AND(H99&lt;=G99-'Configuración'!$B$2,H99&lt;=I99-'Configuración'!$B$2),"Mayor desgaste al centro",IF(AND(H99&gt;=G99+'Configuración'!$B$2,H99&gt;=I99+'Configuración'!$B$2),"Mayor desgaste en ambos hombros",IF(AND(G99&lt;=H99-'Configuración'!$B$2,G99&lt;=I99-'Configuración'!$B$2),"Mayor desgaste interior",IF(AND(I99&lt;=G99-'Configuración'!$B$2,I99&lt;=H99-'Configuración'!$B$2),"Mayor desgaste exterior","Irregular o mixto"))))))</f>
        <v/>
      </c>
      <c r="Q99" s="18">
        <f>IF(M99="","",IF(M99&lt;='Configuración'!$B$3,"Atención prioritaria",IF(N99&gt;=2*'Configuración'!$B$2,"Revisar pronto","Seguimiento")))</f>
        <v/>
      </c>
      <c r="R99" s="19">
        <f>IF(P99="","",IF(AND(P99="Mayor desgaste al centro",L99&lt;&gt;"",L99&gt;'Configuración'!$B$4),"Presión arriba del objetivo, confirmar presión y medición",IF(AND(P99="Mayor desgaste en ambos hombros",L99&lt;&gt;"",L99&lt;-'Configuración'!$B$4),"Presión debajo del objetivo, confirmar presión y medición",IF(OR(P99="Mayor desgaste interior",P99="Mayor desgaste exterior"),"Posible asociación con geometría, carga o componentes, solicitar revisión",IF(P99="Irregular o mixto","Revisar rotación, balanceo, uso y componentes","Sin asociación operativa concluyente")))))</f>
        <v/>
      </c>
      <c r="S99" s="19">
        <f>IF(Q99="","",IF(Q99="Atención prioritaria","Retirar de operación para revisión técnica",IF(Q99="Revisar pronto","Programar revisión técnica próxima","Continuar seguimiento")))</f>
        <v/>
      </c>
      <c r="T99" s="20" t="n"/>
    </row>
    <row r="100" ht="34" customHeight="1">
      <c r="A100" s="11" t="n"/>
      <c r="B100" s="26" t="n"/>
      <c r="C100" s="11" t="n"/>
      <c r="D100" s="11" t="n"/>
      <c r="E100" s="13" t="n"/>
      <c r="F100" s="27" t="n"/>
      <c r="G100" s="27" t="n"/>
      <c r="H100" s="27" t="n"/>
      <c r="I100" s="27" t="n"/>
      <c r="J100" s="13" t="n"/>
      <c r="K100" s="13" t="n"/>
      <c r="L100" s="15">
        <f>IF(OR(J100="",K100=""),"",J100-K100)</f>
        <v/>
      </c>
      <c r="M100" s="28">
        <f>IF(COUNT(G100:I100)&lt;3,"",MIN(G100:I100))</f>
        <v/>
      </c>
      <c r="N100" s="28">
        <f>IF(COUNT(G100:I100)&lt;3,"",MAX(G100:I100)-MIN(G100:I100))</f>
        <v/>
      </c>
      <c r="O100" s="29">
        <f>IF(OR(F100="",M100=""),"",IFERROR((F100-M100)/F100,""))</f>
        <v/>
      </c>
      <c r="P100" s="18">
        <f>IF(COUNT(G100:I100)&lt;3,"",IF(N100&lt;'Configuración'!$B$2,"Uniforme",IF(AND(H100&lt;=G100-'Configuración'!$B$2,H100&lt;=I100-'Configuración'!$B$2),"Mayor desgaste al centro",IF(AND(H100&gt;=G100+'Configuración'!$B$2,H100&gt;=I100+'Configuración'!$B$2),"Mayor desgaste en ambos hombros",IF(AND(G100&lt;=H100-'Configuración'!$B$2,G100&lt;=I100-'Configuración'!$B$2),"Mayor desgaste interior",IF(AND(I100&lt;=G100-'Configuración'!$B$2,I100&lt;=H100-'Configuración'!$B$2),"Mayor desgaste exterior","Irregular o mixto"))))))</f>
        <v/>
      </c>
      <c r="Q100" s="18">
        <f>IF(M100="","",IF(M100&lt;='Configuración'!$B$3,"Atención prioritaria",IF(N100&gt;=2*'Configuración'!$B$2,"Revisar pronto","Seguimiento")))</f>
        <v/>
      </c>
      <c r="R100" s="19">
        <f>IF(P100="","",IF(AND(P100="Mayor desgaste al centro",L100&lt;&gt;"",L100&gt;'Configuración'!$B$4),"Presión arriba del objetivo, confirmar presión y medición",IF(AND(P100="Mayor desgaste en ambos hombros",L100&lt;&gt;"",L100&lt;-'Configuración'!$B$4),"Presión debajo del objetivo, confirmar presión y medición",IF(OR(P100="Mayor desgaste interior",P100="Mayor desgaste exterior"),"Posible asociación con geometría, carga o componentes, solicitar revisión",IF(P100="Irregular o mixto","Revisar rotación, balanceo, uso y componentes","Sin asociación operativa concluyente")))))</f>
        <v/>
      </c>
      <c r="S100" s="19">
        <f>IF(Q100="","",IF(Q100="Atención prioritaria","Retirar de operación para revisión técnica",IF(Q100="Revisar pronto","Programar revisión técnica próxima","Continuar seguimiento")))</f>
        <v/>
      </c>
      <c r="T100" s="20" t="n"/>
    </row>
    <row r="101" ht="34" customHeight="1">
      <c r="A101" s="11" t="n"/>
      <c r="B101" s="26" t="n"/>
      <c r="C101" s="11" t="n"/>
      <c r="D101" s="11" t="n"/>
      <c r="E101" s="13" t="n"/>
      <c r="F101" s="27" t="n"/>
      <c r="G101" s="27" t="n"/>
      <c r="H101" s="27" t="n"/>
      <c r="I101" s="27" t="n"/>
      <c r="J101" s="13" t="n"/>
      <c r="K101" s="13" t="n"/>
      <c r="L101" s="15">
        <f>IF(OR(J101="",K101=""),"",J101-K101)</f>
        <v/>
      </c>
      <c r="M101" s="28">
        <f>IF(COUNT(G101:I101)&lt;3,"",MIN(G101:I101))</f>
        <v/>
      </c>
      <c r="N101" s="28">
        <f>IF(COUNT(G101:I101)&lt;3,"",MAX(G101:I101)-MIN(G101:I101))</f>
        <v/>
      </c>
      <c r="O101" s="29">
        <f>IF(OR(F101="",M101=""),"",IFERROR((F101-M101)/F101,""))</f>
        <v/>
      </c>
      <c r="P101" s="18">
        <f>IF(COUNT(G101:I101)&lt;3,"",IF(N101&lt;'Configuración'!$B$2,"Uniforme",IF(AND(H101&lt;=G101-'Configuración'!$B$2,H101&lt;=I101-'Configuración'!$B$2),"Mayor desgaste al centro",IF(AND(H101&gt;=G101+'Configuración'!$B$2,H101&gt;=I101+'Configuración'!$B$2),"Mayor desgaste en ambos hombros",IF(AND(G101&lt;=H101-'Configuración'!$B$2,G101&lt;=I101-'Configuración'!$B$2),"Mayor desgaste interior",IF(AND(I101&lt;=G101-'Configuración'!$B$2,I101&lt;=H101-'Configuración'!$B$2),"Mayor desgaste exterior","Irregular o mixto"))))))</f>
        <v/>
      </c>
      <c r="Q101" s="18">
        <f>IF(M101="","",IF(M101&lt;='Configuración'!$B$3,"Atención prioritaria",IF(N101&gt;=2*'Configuración'!$B$2,"Revisar pronto","Seguimiento")))</f>
        <v/>
      </c>
      <c r="R101" s="19">
        <f>IF(P101="","",IF(AND(P101="Mayor desgaste al centro",L101&lt;&gt;"",L101&gt;'Configuración'!$B$4),"Presión arriba del objetivo, confirmar presión y medición",IF(AND(P101="Mayor desgaste en ambos hombros",L101&lt;&gt;"",L101&lt;-'Configuración'!$B$4),"Presión debajo del objetivo, confirmar presión y medición",IF(OR(P101="Mayor desgaste interior",P101="Mayor desgaste exterior"),"Posible asociación con geometría, carga o componentes, solicitar revisión",IF(P101="Irregular o mixto","Revisar rotación, balanceo, uso y componentes","Sin asociación operativa concluyente")))))</f>
        <v/>
      </c>
      <c r="S101" s="19">
        <f>IF(Q101="","",IF(Q101="Atención prioritaria","Retirar de operación para revisión técnica",IF(Q101="Revisar pronto","Programar revisión técnica próxima","Continuar seguimiento")))</f>
        <v/>
      </c>
      <c r="T101" s="20" t="n"/>
    </row>
    <row r="102" ht="34" customHeight="1">
      <c r="A102" s="11" t="n"/>
      <c r="B102" s="26" t="n"/>
      <c r="C102" s="11" t="n"/>
      <c r="D102" s="11" t="n"/>
      <c r="E102" s="13" t="n"/>
      <c r="F102" s="27" t="n"/>
      <c r="G102" s="27" t="n"/>
      <c r="H102" s="27" t="n"/>
      <c r="I102" s="27" t="n"/>
      <c r="J102" s="13" t="n"/>
      <c r="K102" s="13" t="n"/>
      <c r="L102" s="15">
        <f>IF(OR(J102="",K102=""),"",J102-K102)</f>
        <v/>
      </c>
      <c r="M102" s="28">
        <f>IF(COUNT(G102:I102)&lt;3,"",MIN(G102:I102))</f>
        <v/>
      </c>
      <c r="N102" s="28">
        <f>IF(COUNT(G102:I102)&lt;3,"",MAX(G102:I102)-MIN(G102:I102))</f>
        <v/>
      </c>
      <c r="O102" s="29">
        <f>IF(OR(F102="",M102=""),"",IFERROR((F102-M102)/F102,""))</f>
        <v/>
      </c>
      <c r="P102" s="18">
        <f>IF(COUNT(G102:I102)&lt;3,"",IF(N102&lt;'Configuración'!$B$2,"Uniforme",IF(AND(H102&lt;=G102-'Configuración'!$B$2,H102&lt;=I102-'Configuración'!$B$2),"Mayor desgaste al centro",IF(AND(H102&gt;=G102+'Configuración'!$B$2,H102&gt;=I102+'Configuración'!$B$2),"Mayor desgaste en ambos hombros",IF(AND(G102&lt;=H102-'Configuración'!$B$2,G102&lt;=I102-'Configuración'!$B$2),"Mayor desgaste interior",IF(AND(I102&lt;=G102-'Configuración'!$B$2,I102&lt;=H102-'Configuración'!$B$2),"Mayor desgaste exterior","Irregular o mixto"))))))</f>
        <v/>
      </c>
      <c r="Q102" s="18">
        <f>IF(M102="","",IF(M102&lt;='Configuración'!$B$3,"Atención prioritaria",IF(N102&gt;=2*'Configuración'!$B$2,"Revisar pronto","Seguimiento")))</f>
        <v/>
      </c>
      <c r="R102" s="19">
        <f>IF(P102="","",IF(AND(P102="Mayor desgaste al centro",L102&lt;&gt;"",L102&gt;'Configuración'!$B$4),"Presión arriba del objetivo, confirmar presión y medición",IF(AND(P102="Mayor desgaste en ambos hombros",L102&lt;&gt;"",L102&lt;-'Configuración'!$B$4),"Presión debajo del objetivo, confirmar presión y medición",IF(OR(P102="Mayor desgaste interior",P102="Mayor desgaste exterior"),"Posible asociación con geometría, carga o componentes, solicitar revisión",IF(P102="Irregular o mixto","Revisar rotación, balanceo, uso y componentes","Sin asociación operativa concluyente")))))</f>
        <v/>
      </c>
      <c r="S102" s="19">
        <f>IF(Q102="","",IF(Q102="Atención prioritaria","Retirar de operación para revisión técnica",IF(Q102="Revisar pronto","Programar revisión técnica próxima","Continuar seguimiento")))</f>
        <v/>
      </c>
      <c r="T102" s="20" t="n"/>
    </row>
    <row r="103" ht="34" customHeight="1">
      <c r="A103" s="11" t="n"/>
      <c r="B103" s="26" t="n"/>
      <c r="C103" s="11" t="n"/>
      <c r="D103" s="11" t="n"/>
      <c r="E103" s="13" t="n"/>
      <c r="F103" s="27" t="n"/>
      <c r="G103" s="27" t="n"/>
      <c r="H103" s="27" t="n"/>
      <c r="I103" s="27" t="n"/>
      <c r="J103" s="13" t="n"/>
      <c r="K103" s="13" t="n"/>
      <c r="L103" s="15">
        <f>IF(OR(J103="",K103=""),"",J103-K103)</f>
        <v/>
      </c>
      <c r="M103" s="28">
        <f>IF(COUNT(G103:I103)&lt;3,"",MIN(G103:I103))</f>
        <v/>
      </c>
      <c r="N103" s="28">
        <f>IF(COUNT(G103:I103)&lt;3,"",MAX(G103:I103)-MIN(G103:I103))</f>
        <v/>
      </c>
      <c r="O103" s="29">
        <f>IF(OR(F103="",M103=""),"",IFERROR((F103-M103)/F103,""))</f>
        <v/>
      </c>
      <c r="P103" s="18">
        <f>IF(COUNT(G103:I103)&lt;3,"",IF(N103&lt;'Configuración'!$B$2,"Uniforme",IF(AND(H103&lt;=G103-'Configuración'!$B$2,H103&lt;=I103-'Configuración'!$B$2),"Mayor desgaste al centro",IF(AND(H103&gt;=G103+'Configuración'!$B$2,H103&gt;=I103+'Configuración'!$B$2),"Mayor desgaste en ambos hombros",IF(AND(G103&lt;=H103-'Configuración'!$B$2,G103&lt;=I103-'Configuración'!$B$2),"Mayor desgaste interior",IF(AND(I103&lt;=G103-'Configuración'!$B$2,I103&lt;=H103-'Configuración'!$B$2),"Mayor desgaste exterior","Irregular o mixto"))))))</f>
        <v/>
      </c>
      <c r="Q103" s="18">
        <f>IF(M103="","",IF(M103&lt;='Configuración'!$B$3,"Atención prioritaria",IF(N103&gt;=2*'Configuración'!$B$2,"Revisar pronto","Seguimiento")))</f>
        <v/>
      </c>
      <c r="R103" s="19">
        <f>IF(P103="","",IF(AND(P103="Mayor desgaste al centro",L103&lt;&gt;"",L103&gt;'Configuración'!$B$4),"Presión arriba del objetivo, confirmar presión y medición",IF(AND(P103="Mayor desgaste en ambos hombros",L103&lt;&gt;"",L103&lt;-'Configuración'!$B$4),"Presión debajo del objetivo, confirmar presión y medición",IF(OR(P103="Mayor desgaste interior",P103="Mayor desgaste exterior"),"Posible asociación con geometría, carga o componentes, solicitar revisión",IF(P103="Irregular o mixto","Revisar rotación, balanceo, uso y componentes","Sin asociación operativa concluyente")))))</f>
        <v/>
      </c>
      <c r="S103" s="19">
        <f>IF(Q103="","",IF(Q103="Atención prioritaria","Retirar de operación para revisión técnica",IF(Q103="Revisar pronto","Programar revisión técnica próxima","Continuar seguimiento")))</f>
        <v/>
      </c>
      <c r="T103" s="20" t="n"/>
    </row>
    <row r="104" ht="34" customHeight="1">
      <c r="A104" s="11" t="n"/>
      <c r="B104" s="26" t="n"/>
      <c r="C104" s="11" t="n"/>
      <c r="D104" s="11" t="n"/>
      <c r="E104" s="13" t="n"/>
      <c r="F104" s="27" t="n"/>
      <c r="G104" s="27" t="n"/>
      <c r="H104" s="27" t="n"/>
      <c r="I104" s="27" t="n"/>
      <c r="J104" s="13" t="n"/>
      <c r="K104" s="13" t="n"/>
      <c r="L104" s="15">
        <f>IF(OR(J104="",K104=""),"",J104-K104)</f>
        <v/>
      </c>
      <c r="M104" s="28">
        <f>IF(COUNT(G104:I104)&lt;3,"",MIN(G104:I104))</f>
        <v/>
      </c>
      <c r="N104" s="28">
        <f>IF(COUNT(G104:I104)&lt;3,"",MAX(G104:I104)-MIN(G104:I104))</f>
        <v/>
      </c>
      <c r="O104" s="29">
        <f>IF(OR(F104="",M104=""),"",IFERROR((F104-M104)/F104,""))</f>
        <v/>
      </c>
      <c r="P104" s="18">
        <f>IF(COUNT(G104:I104)&lt;3,"",IF(N104&lt;'Configuración'!$B$2,"Uniforme",IF(AND(H104&lt;=G104-'Configuración'!$B$2,H104&lt;=I104-'Configuración'!$B$2),"Mayor desgaste al centro",IF(AND(H104&gt;=G104+'Configuración'!$B$2,H104&gt;=I104+'Configuración'!$B$2),"Mayor desgaste en ambos hombros",IF(AND(G104&lt;=H104-'Configuración'!$B$2,G104&lt;=I104-'Configuración'!$B$2),"Mayor desgaste interior",IF(AND(I104&lt;=G104-'Configuración'!$B$2,I104&lt;=H104-'Configuración'!$B$2),"Mayor desgaste exterior","Irregular o mixto"))))))</f>
        <v/>
      </c>
      <c r="Q104" s="18">
        <f>IF(M104="","",IF(M104&lt;='Configuración'!$B$3,"Atención prioritaria",IF(N104&gt;=2*'Configuración'!$B$2,"Revisar pronto","Seguimiento")))</f>
        <v/>
      </c>
      <c r="R104" s="19">
        <f>IF(P104="","",IF(AND(P104="Mayor desgaste al centro",L104&lt;&gt;"",L104&gt;'Configuración'!$B$4),"Presión arriba del objetivo, confirmar presión y medición",IF(AND(P104="Mayor desgaste en ambos hombros",L104&lt;&gt;"",L104&lt;-'Configuración'!$B$4),"Presión debajo del objetivo, confirmar presión y medición",IF(OR(P104="Mayor desgaste interior",P104="Mayor desgaste exterior"),"Posible asociación con geometría, carga o componentes, solicitar revisión",IF(P104="Irregular o mixto","Revisar rotación, balanceo, uso y componentes","Sin asociación operativa concluyente")))))</f>
        <v/>
      </c>
      <c r="S104" s="19">
        <f>IF(Q104="","",IF(Q104="Atención prioritaria","Retirar de operación para revisión técnica",IF(Q104="Revisar pronto","Programar revisión técnica próxima","Continuar seguimiento")))</f>
        <v/>
      </c>
      <c r="T104" s="20" t="n"/>
    </row>
    <row r="105" ht="34" customHeight="1">
      <c r="A105" s="11" t="n"/>
      <c r="B105" s="26" t="n"/>
      <c r="C105" s="11" t="n"/>
      <c r="D105" s="11" t="n"/>
      <c r="E105" s="13" t="n"/>
      <c r="F105" s="27" t="n"/>
      <c r="G105" s="27" t="n"/>
      <c r="H105" s="27" t="n"/>
      <c r="I105" s="27" t="n"/>
      <c r="J105" s="13" t="n"/>
      <c r="K105" s="13" t="n"/>
      <c r="L105" s="15">
        <f>IF(OR(J105="",K105=""),"",J105-K105)</f>
        <v/>
      </c>
      <c r="M105" s="28">
        <f>IF(COUNT(G105:I105)&lt;3,"",MIN(G105:I105))</f>
        <v/>
      </c>
      <c r="N105" s="28">
        <f>IF(COUNT(G105:I105)&lt;3,"",MAX(G105:I105)-MIN(G105:I105))</f>
        <v/>
      </c>
      <c r="O105" s="29">
        <f>IF(OR(F105="",M105=""),"",IFERROR((F105-M105)/F105,""))</f>
        <v/>
      </c>
      <c r="P105" s="18">
        <f>IF(COUNT(G105:I105)&lt;3,"",IF(N105&lt;'Configuración'!$B$2,"Uniforme",IF(AND(H105&lt;=G105-'Configuración'!$B$2,H105&lt;=I105-'Configuración'!$B$2),"Mayor desgaste al centro",IF(AND(H105&gt;=G105+'Configuración'!$B$2,H105&gt;=I105+'Configuración'!$B$2),"Mayor desgaste en ambos hombros",IF(AND(G105&lt;=H105-'Configuración'!$B$2,G105&lt;=I105-'Configuración'!$B$2),"Mayor desgaste interior",IF(AND(I105&lt;=G105-'Configuración'!$B$2,I105&lt;=H105-'Configuración'!$B$2),"Mayor desgaste exterior","Irregular o mixto"))))))</f>
        <v/>
      </c>
      <c r="Q105" s="18">
        <f>IF(M105="","",IF(M105&lt;='Configuración'!$B$3,"Atención prioritaria",IF(N105&gt;=2*'Configuración'!$B$2,"Revisar pronto","Seguimiento")))</f>
        <v/>
      </c>
      <c r="R105" s="19">
        <f>IF(P105="","",IF(AND(P105="Mayor desgaste al centro",L105&lt;&gt;"",L105&gt;'Configuración'!$B$4),"Presión arriba del objetivo, confirmar presión y medición",IF(AND(P105="Mayor desgaste en ambos hombros",L105&lt;&gt;"",L105&lt;-'Configuración'!$B$4),"Presión debajo del objetivo, confirmar presión y medición",IF(OR(P105="Mayor desgaste interior",P105="Mayor desgaste exterior"),"Posible asociación con geometría, carga o componentes, solicitar revisión",IF(P105="Irregular o mixto","Revisar rotación, balanceo, uso y componentes","Sin asociación operativa concluyente")))))</f>
        <v/>
      </c>
      <c r="S105" s="19">
        <f>IF(Q105="","",IF(Q105="Atención prioritaria","Retirar de operación para revisión técnica",IF(Q105="Revisar pronto","Programar revisión técnica próxima","Continuar seguimiento")))</f>
        <v/>
      </c>
      <c r="T105" s="20" t="n"/>
    </row>
    <row r="106" ht="34" customHeight="1">
      <c r="A106" s="11" t="n"/>
      <c r="B106" s="26" t="n"/>
      <c r="C106" s="11" t="n"/>
      <c r="D106" s="11" t="n"/>
      <c r="E106" s="13" t="n"/>
      <c r="F106" s="27" t="n"/>
      <c r="G106" s="27" t="n"/>
      <c r="H106" s="27" t="n"/>
      <c r="I106" s="27" t="n"/>
      <c r="J106" s="13" t="n"/>
      <c r="K106" s="13" t="n"/>
      <c r="L106" s="15">
        <f>IF(OR(J106="",K106=""),"",J106-K106)</f>
        <v/>
      </c>
      <c r="M106" s="28">
        <f>IF(COUNT(G106:I106)&lt;3,"",MIN(G106:I106))</f>
        <v/>
      </c>
      <c r="N106" s="28">
        <f>IF(COUNT(G106:I106)&lt;3,"",MAX(G106:I106)-MIN(G106:I106))</f>
        <v/>
      </c>
      <c r="O106" s="29">
        <f>IF(OR(F106="",M106=""),"",IFERROR((F106-M106)/F106,""))</f>
        <v/>
      </c>
      <c r="P106" s="18">
        <f>IF(COUNT(G106:I106)&lt;3,"",IF(N106&lt;'Configuración'!$B$2,"Uniforme",IF(AND(H106&lt;=G106-'Configuración'!$B$2,H106&lt;=I106-'Configuración'!$B$2),"Mayor desgaste al centro",IF(AND(H106&gt;=G106+'Configuración'!$B$2,H106&gt;=I106+'Configuración'!$B$2),"Mayor desgaste en ambos hombros",IF(AND(G106&lt;=H106-'Configuración'!$B$2,G106&lt;=I106-'Configuración'!$B$2),"Mayor desgaste interior",IF(AND(I106&lt;=G106-'Configuración'!$B$2,I106&lt;=H106-'Configuración'!$B$2),"Mayor desgaste exterior","Irregular o mixto"))))))</f>
        <v/>
      </c>
      <c r="Q106" s="18">
        <f>IF(M106="","",IF(M106&lt;='Configuración'!$B$3,"Atención prioritaria",IF(N106&gt;=2*'Configuración'!$B$2,"Revisar pronto","Seguimiento")))</f>
        <v/>
      </c>
      <c r="R106" s="19">
        <f>IF(P106="","",IF(AND(P106="Mayor desgaste al centro",L106&lt;&gt;"",L106&gt;'Configuración'!$B$4),"Presión arriba del objetivo, confirmar presión y medición",IF(AND(P106="Mayor desgaste en ambos hombros",L106&lt;&gt;"",L106&lt;-'Configuración'!$B$4),"Presión debajo del objetivo, confirmar presión y medición",IF(OR(P106="Mayor desgaste interior",P106="Mayor desgaste exterior"),"Posible asociación con geometría, carga o componentes, solicitar revisión",IF(P106="Irregular o mixto","Revisar rotación, balanceo, uso y componentes","Sin asociación operativa concluyente")))))</f>
        <v/>
      </c>
      <c r="S106" s="19">
        <f>IF(Q106="","",IF(Q106="Atención prioritaria","Retirar de operación para revisión técnica",IF(Q106="Revisar pronto","Programar revisión técnica próxima","Continuar seguimiento")))</f>
        <v/>
      </c>
      <c r="T106" s="20" t="n"/>
    </row>
    <row r="107" ht="34" customHeight="1">
      <c r="A107" s="11" t="n"/>
      <c r="B107" s="26" t="n"/>
      <c r="C107" s="11" t="n"/>
      <c r="D107" s="11" t="n"/>
      <c r="E107" s="13" t="n"/>
      <c r="F107" s="27" t="n"/>
      <c r="G107" s="27" t="n"/>
      <c r="H107" s="27" t="n"/>
      <c r="I107" s="27" t="n"/>
      <c r="J107" s="13" t="n"/>
      <c r="K107" s="13" t="n"/>
      <c r="L107" s="15">
        <f>IF(OR(J107="",K107=""),"",J107-K107)</f>
        <v/>
      </c>
      <c r="M107" s="28">
        <f>IF(COUNT(G107:I107)&lt;3,"",MIN(G107:I107))</f>
        <v/>
      </c>
      <c r="N107" s="28">
        <f>IF(COUNT(G107:I107)&lt;3,"",MAX(G107:I107)-MIN(G107:I107))</f>
        <v/>
      </c>
      <c r="O107" s="29">
        <f>IF(OR(F107="",M107=""),"",IFERROR((F107-M107)/F107,""))</f>
        <v/>
      </c>
      <c r="P107" s="18">
        <f>IF(COUNT(G107:I107)&lt;3,"",IF(N107&lt;'Configuración'!$B$2,"Uniforme",IF(AND(H107&lt;=G107-'Configuración'!$B$2,H107&lt;=I107-'Configuración'!$B$2),"Mayor desgaste al centro",IF(AND(H107&gt;=G107+'Configuración'!$B$2,H107&gt;=I107+'Configuración'!$B$2),"Mayor desgaste en ambos hombros",IF(AND(G107&lt;=H107-'Configuración'!$B$2,G107&lt;=I107-'Configuración'!$B$2),"Mayor desgaste interior",IF(AND(I107&lt;=G107-'Configuración'!$B$2,I107&lt;=H107-'Configuración'!$B$2),"Mayor desgaste exterior","Irregular o mixto"))))))</f>
        <v/>
      </c>
      <c r="Q107" s="18">
        <f>IF(M107="","",IF(M107&lt;='Configuración'!$B$3,"Atención prioritaria",IF(N107&gt;=2*'Configuración'!$B$2,"Revisar pronto","Seguimiento")))</f>
        <v/>
      </c>
      <c r="R107" s="19">
        <f>IF(P107="","",IF(AND(P107="Mayor desgaste al centro",L107&lt;&gt;"",L107&gt;'Configuración'!$B$4),"Presión arriba del objetivo, confirmar presión y medición",IF(AND(P107="Mayor desgaste en ambos hombros",L107&lt;&gt;"",L107&lt;-'Configuración'!$B$4),"Presión debajo del objetivo, confirmar presión y medición",IF(OR(P107="Mayor desgaste interior",P107="Mayor desgaste exterior"),"Posible asociación con geometría, carga o componentes, solicitar revisión",IF(P107="Irregular o mixto","Revisar rotación, balanceo, uso y componentes","Sin asociación operativa concluyente")))))</f>
        <v/>
      </c>
      <c r="S107" s="19">
        <f>IF(Q107="","",IF(Q107="Atención prioritaria","Retirar de operación para revisión técnica",IF(Q107="Revisar pronto","Programar revisión técnica próxima","Continuar seguimiento")))</f>
        <v/>
      </c>
      <c r="T107" s="20" t="n"/>
    </row>
    <row r="108" ht="34" customHeight="1">
      <c r="A108" s="11" t="n"/>
      <c r="B108" s="26" t="n"/>
      <c r="C108" s="11" t="n"/>
      <c r="D108" s="11" t="n"/>
      <c r="E108" s="13" t="n"/>
      <c r="F108" s="27" t="n"/>
      <c r="G108" s="27" t="n"/>
      <c r="H108" s="27" t="n"/>
      <c r="I108" s="27" t="n"/>
      <c r="J108" s="13" t="n"/>
      <c r="K108" s="13" t="n"/>
      <c r="L108" s="15">
        <f>IF(OR(J108="",K108=""),"",J108-K108)</f>
        <v/>
      </c>
      <c r="M108" s="28">
        <f>IF(COUNT(G108:I108)&lt;3,"",MIN(G108:I108))</f>
        <v/>
      </c>
      <c r="N108" s="28">
        <f>IF(COUNT(G108:I108)&lt;3,"",MAX(G108:I108)-MIN(G108:I108))</f>
        <v/>
      </c>
      <c r="O108" s="29">
        <f>IF(OR(F108="",M108=""),"",IFERROR((F108-M108)/F108,""))</f>
        <v/>
      </c>
      <c r="P108" s="18">
        <f>IF(COUNT(G108:I108)&lt;3,"",IF(N108&lt;'Configuración'!$B$2,"Uniforme",IF(AND(H108&lt;=G108-'Configuración'!$B$2,H108&lt;=I108-'Configuración'!$B$2),"Mayor desgaste al centro",IF(AND(H108&gt;=G108+'Configuración'!$B$2,H108&gt;=I108+'Configuración'!$B$2),"Mayor desgaste en ambos hombros",IF(AND(G108&lt;=H108-'Configuración'!$B$2,G108&lt;=I108-'Configuración'!$B$2),"Mayor desgaste interior",IF(AND(I108&lt;=G108-'Configuración'!$B$2,I108&lt;=H108-'Configuración'!$B$2),"Mayor desgaste exterior","Irregular o mixto"))))))</f>
        <v/>
      </c>
      <c r="Q108" s="18">
        <f>IF(M108="","",IF(M108&lt;='Configuración'!$B$3,"Atención prioritaria",IF(N108&gt;=2*'Configuración'!$B$2,"Revisar pronto","Seguimiento")))</f>
        <v/>
      </c>
      <c r="R108" s="19">
        <f>IF(P108="","",IF(AND(P108="Mayor desgaste al centro",L108&lt;&gt;"",L108&gt;'Configuración'!$B$4),"Presión arriba del objetivo, confirmar presión y medición",IF(AND(P108="Mayor desgaste en ambos hombros",L108&lt;&gt;"",L108&lt;-'Configuración'!$B$4),"Presión debajo del objetivo, confirmar presión y medición",IF(OR(P108="Mayor desgaste interior",P108="Mayor desgaste exterior"),"Posible asociación con geometría, carga o componentes, solicitar revisión",IF(P108="Irregular o mixto","Revisar rotación, balanceo, uso y componentes","Sin asociación operativa concluyente")))))</f>
        <v/>
      </c>
      <c r="S108" s="19">
        <f>IF(Q108="","",IF(Q108="Atención prioritaria","Retirar de operación para revisión técnica",IF(Q108="Revisar pronto","Programar revisión técnica próxima","Continuar seguimiento")))</f>
        <v/>
      </c>
      <c r="T108" s="20" t="n"/>
    </row>
    <row r="109" ht="34" customHeight="1">
      <c r="A109" s="11" t="n"/>
      <c r="B109" s="26" t="n"/>
      <c r="C109" s="11" t="n"/>
      <c r="D109" s="11" t="n"/>
      <c r="E109" s="13" t="n"/>
      <c r="F109" s="27" t="n"/>
      <c r="G109" s="27" t="n"/>
      <c r="H109" s="27" t="n"/>
      <c r="I109" s="27" t="n"/>
      <c r="J109" s="13" t="n"/>
      <c r="K109" s="13" t="n"/>
      <c r="L109" s="15">
        <f>IF(OR(J109="",K109=""),"",J109-K109)</f>
        <v/>
      </c>
      <c r="M109" s="28">
        <f>IF(COUNT(G109:I109)&lt;3,"",MIN(G109:I109))</f>
        <v/>
      </c>
      <c r="N109" s="28">
        <f>IF(COUNT(G109:I109)&lt;3,"",MAX(G109:I109)-MIN(G109:I109))</f>
        <v/>
      </c>
      <c r="O109" s="29">
        <f>IF(OR(F109="",M109=""),"",IFERROR((F109-M109)/F109,""))</f>
        <v/>
      </c>
      <c r="P109" s="18">
        <f>IF(COUNT(G109:I109)&lt;3,"",IF(N109&lt;'Configuración'!$B$2,"Uniforme",IF(AND(H109&lt;=G109-'Configuración'!$B$2,H109&lt;=I109-'Configuración'!$B$2),"Mayor desgaste al centro",IF(AND(H109&gt;=G109+'Configuración'!$B$2,H109&gt;=I109+'Configuración'!$B$2),"Mayor desgaste en ambos hombros",IF(AND(G109&lt;=H109-'Configuración'!$B$2,G109&lt;=I109-'Configuración'!$B$2),"Mayor desgaste interior",IF(AND(I109&lt;=G109-'Configuración'!$B$2,I109&lt;=H109-'Configuración'!$B$2),"Mayor desgaste exterior","Irregular o mixto"))))))</f>
        <v/>
      </c>
      <c r="Q109" s="18">
        <f>IF(M109="","",IF(M109&lt;='Configuración'!$B$3,"Atención prioritaria",IF(N109&gt;=2*'Configuración'!$B$2,"Revisar pronto","Seguimiento")))</f>
        <v/>
      </c>
      <c r="R109" s="19">
        <f>IF(P109="","",IF(AND(P109="Mayor desgaste al centro",L109&lt;&gt;"",L109&gt;'Configuración'!$B$4),"Presión arriba del objetivo, confirmar presión y medición",IF(AND(P109="Mayor desgaste en ambos hombros",L109&lt;&gt;"",L109&lt;-'Configuración'!$B$4),"Presión debajo del objetivo, confirmar presión y medición",IF(OR(P109="Mayor desgaste interior",P109="Mayor desgaste exterior"),"Posible asociación con geometría, carga o componentes, solicitar revisión",IF(P109="Irregular o mixto","Revisar rotación, balanceo, uso y componentes","Sin asociación operativa concluyente")))))</f>
        <v/>
      </c>
      <c r="S109" s="19">
        <f>IF(Q109="","",IF(Q109="Atención prioritaria","Retirar de operación para revisión técnica",IF(Q109="Revisar pronto","Programar revisión técnica próxima","Continuar seguimiento")))</f>
        <v/>
      </c>
      <c r="T109" s="20" t="n"/>
    </row>
    <row r="110" ht="34" customHeight="1">
      <c r="A110" s="11" t="n"/>
      <c r="B110" s="26" t="n"/>
      <c r="C110" s="11" t="n"/>
      <c r="D110" s="11" t="n"/>
      <c r="E110" s="13" t="n"/>
      <c r="F110" s="27" t="n"/>
      <c r="G110" s="27" t="n"/>
      <c r="H110" s="27" t="n"/>
      <c r="I110" s="27" t="n"/>
      <c r="J110" s="13" t="n"/>
      <c r="K110" s="13" t="n"/>
      <c r="L110" s="15">
        <f>IF(OR(J110="",K110=""),"",J110-K110)</f>
        <v/>
      </c>
      <c r="M110" s="28">
        <f>IF(COUNT(G110:I110)&lt;3,"",MIN(G110:I110))</f>
        <v/>
      </c>
      <c r="N110" s="28">
        <f>IF(COUNT(G110:I110)&lt;3,"",MAX(G110:I110)-MIN(G110:I110))</f>
        <v/>
      </c>
      <c r="O110" s="29">
        <f>IF(OR(F110="",M110=""),"",IFERROR((F110-M110)/F110,""))</f>
        <v/>
      </c>
      <c r="P110" s="18">
        <f>IF(COUNT(G110:I110)&lt;3,"",IF(N110&lt;'Configuración'!$B$2,"Uniforme",IF(AND(H110&lt;=G110-'Configuración'!$B$2,H110&lt;=I110-'Configuración'!$B$2),"Mayor desgaste al centro",IF(AND(H110&gt;=G110+'Configuración'!$B$2,H110&gt;=I110+'Configuración'!$B$2),"Mayor desgaste en ambos hombros",IF(AND(G110&lt;=H110-'Configuración'!$B$2,G110&lt;=I110-'Configuración'!$B$2),"Mayor desgaste interior",IF(AND(I110&lt;=G110-'Configuración'!$B$2,I110&lt;=H110-'Configuración'!$B$2),"Mayor desgaste exterior","Irregular o mixto"))))))</f>
        <v/>
      </c>
      <c r="Q110" s="18">
        <f>IF(M110="","",IF(M110&lt;='Configuración'!$B$3,"Atención prioritaria",IF(N110&gt;=2*'Configuración'!$B$2,"Revisar pronto","Seguimiento")))</f>
        <v/>
      </c>
      <c r="R110" s="19">
        <f>IF(P110="","",IF(AND(P110="Mayor desgaste al centro",L110&lt;&gt;"",L110&gt;'Configuración'!$B$4),"Presión arriba del objetivo, confirmar presión y medición",IF(AND(P110="Mayor desgaste en ambos hombros",L110&lt;&gt;"",L110&lt;-'Configuración'!$B$4),"Presión debajo del objetivo, confirmar presión y medición",IF(OR(P110="Mayor desgaste interior",P110="Mayor desgaste exterior"),"Posible asociación con geometría, carga o componentes, solicitar revisión",IF(P110="Irregular o mixto","Revisar rotación, balanceo, uso y componentes","Sin asociación operativa concluyente")))))</f>
        <v/>
      </c>
      <c r="S110" s="19">
        <f>IF(Q110="","",IF(Q110="Atención prioritaria","Retirar de operación para revisión técnica",IF(Q110="Revisar pronto","Programar revisión técnica próxima","Continuar seguimiento")))</f>
        <v/>
      </c>
      <c r="T110" s="20" t="n"/>
    </row>
    <row r="111" ht="34" customHeight="1">
      <c r="A111" s="11" t="n"/>
      <c r="B111" s="26" t="n"/>
      <c r="C111" s="11" t="n"/>
      <c r="D111" s="11" t="n"/>
      <c r="E111" s="13" t="n"/>
      <c r="F111" s="27" t="n"/>
      <c r="G111" s="27" t="n"/>
      <c r="H111" s="27" t="n"/>
      <c r="I111" s="27" t="n"/>
      <c r="J111" s="13" t="n"/>
      <c r="K111" s="13" t="n"/>
      <c r="L111" s="15">
        <f>IF(OR(J111="",K111=""),"",J111-K111)</f>
        <v/>
      </c>
      <c r="M111" s="28">
        <f>IF(COUNT(G111:I111)&lt;3,"",MIN(G111:I111))</f>
        <v/>
      </c>
      <c r="N111" s="28">
        <f>IF(COUNT(G111:I111)&lt;3,"",MAX(G111:I111)-MIN(G111:I111))</f>
        <v/>
      </c>
      <c r="O111" s="29">
        <f>IF(OR(F111="",M111=""),"",IFERROR((F111-M111)/F111,""))</f>
        <v/>
      </c>
      <c r="P111" s="18">
        <f>IF(COUNT(G111:I111)&lt;3,"",IF(N111&lt;'Configuración'!$B$2,"Uniforme",IF(AND(H111&lt;=G111-'Configuración'!$B$2,H111&lt;=I111-'Configuración'!$B$2),"Mayor desgaste al centro",IF(AND(H111&gt;=G111+'Configuración'!$B$2,H111&gt;=I111+'Configuración'!$B$2),"Mayor desgaste en ambos hombros",IF(AND(G111&lt;=H111-'Configuración'!$B$2,G111&lt;=I111-'Configuración'!$B$2),"Mayor desgaste interior",IF(AND(I111&lt;=G111-'Configuración'!$B$2,I111&lt;=H111-'Configuración'!$B$2),"Mayor desgaste exterior","Irregular o mixto"))))))</f>
        <v/>
      </c>
      <c r="Q111" s="18">
        <f>IF(M111="","",IF(M111&lt;='Configuración'!$B$3,"Atención prioritaria",IF(N111&gt;=2*'Configuración'!$B$2,"Revisar pronto","Seguimiento")))</f>
        <v/>
      </c>
      <c r="R111" s="19">
        <f>IF(P111="","",IF(AND(P111="Mayor desgaste al centro",L111&lt;&gt;"",L111&gt;'Configuración'!$B$4),"Presión arriba del objetivo, confirmar presión y medición",IF(AND(P111="Mayor desgaste en ambos hombros",L111&lt;&gt;"",L111&lt;-'Configuración'!$B$4),"Presión debajo del objetivo, confirmar presión y medición",IF(OR(P111="Mayor desgaste interior",P111="Mayor desgaste exterior"),"Posible asociación con geometría, carga o componentes, solicitar revisión",IF(P111="Irregular o mixto","Revisar rotación, balanceo, uso y componentes","Sin asociación operativa concluyente")))))</f>
        <v/>
      </c>
      <c r="S111" s="19">
        <f>IF(Q111="","",IF(Q111="Atención prioritaria","Retirar de operación para revisión técnica",IF(Q111="Revisar pronto","Programar revisión técnica próxima","Continuar seguimiento")))</f>
        <v/>
      </c>
      <c r="T111" s="20" t="n"/>
    </row>
    <row r="112" ht="34" customHeight="1">
      <c r="A112" s="11" t="n"/>
      <c r="B112" s="26" t="n"/>
      <c r="C112" s="11" t="n"/>
      <c r="D112" s="11" t="n"/>
      <c r="E112" s="13" t="n"/>
      <c r="F112" s="27" t="n"/>
      <c r="G112" s="27" t="n"/>
      <c r="H112" s="27" t="n"/>
      <c r="I112" s="27" t="n"/>
      <c r="J112" s="13" t="n"/>
      <c r="K112" s="13" t="n"/>
      <c r="L112" s="15">
        <f>IF(OR(J112="",K112=""),"",J112-K112)</f>
        <v/>
      </c>
      <c r="M112" s="28">
        <f>IF(COUNT(G112:I112)&lt;3,"",MIN(G112:I112))</f>
        <v/>
      </c>
      <c r="N112" s="28">
        <f>IF(COUNT(G112:I112)&lt;3,"",MAX(G112:I112)-MIN(G112:I112))</f>
        <v/>
      </c>
      <c r="O112" s="29">
        <f>IF(OR(F112="",M112=""),"",IFERROR((F112-M112)/F112,""))</f>
        <v/>
      </c>
      <c r="P112" s="18">
        <f>IF(COUNT(G112:I112)&lt;3,"",IF(N112&lt;'Configuración'!$B$2,"Uniforme",IF(AND(H112&lt;=G112-'Configuración'!$B$2,H112&lt;=I112-'Configuración'!$B$2),"Mayor desgaste al centro",IF(AND(H112&gt;=G112+'Configuración'!$B$2,H112&gt;=I112+'Configuración'!$B$2),"Mayor desgaste en ambos hombros",IF(AND(G112&lt;=H112-'Configuración'!$B$2,G112&lt;=I112-'Configuración'!$B$2),"Mayor desgaste interior",IF(AND(I112&lt;=G112-'Configuración'!$B$2,I112&lt;=H112-'Configuración'!$B$2),"Mayor desgaste exterior","Irregular o mixto"))))))</f>
        <v/>
      </c>
      <c r="Q112" s="18">
        <f>IF(M112="","",IF(M112&lt;='Configuración'!$B$3,"Atención prioritaria",IF(N112&gt;=2*'Configuración'!$B$2,"Revisar pronto","Seguimiento")))</f>
        <v/>
      </c>
      <c r="R112" s="19">
        <f>IF(P112="","",IF(AND(P112="Mayor desgaste al centro",L112&lt;&gt;"",L112&gt;'Configuración'!$B$4),"Presión arriba del objetivo, confirmar presión y medición",IF(AND(P112="Mayor desgaste en ambos hombros",L112&lt;&gt;"",L112&lt;-'Configuración'!$B$4),"Presión debajo del objetivo, confirmar presión y medición",IF(OR(P112="Mayor desgaste interior",P112="Mayor desgaste exterior"),"Posible asociación con geometría, carga o componentes, solicitar revisión",IF(P112="Irregular o mixto","Revisar rotación, balanceo, uso y componentes","Sin asociación operativa concluyente")))))</f>
        <v/>
      </c>
      <c r="S112" s="19">
        <f>IF(Q112="","",IF(Q112="Atención prioritaria","Retirar de operación para revisión técnica",IF(Q112="Revisar pronto","Programar revisión técnica próxima","Continuar seguimiento")))</f>
        <v/>
      </c>
      <c r="T112" s="20" t="n"/>
    </row>
    <row r="113" ht="34" customHeight="1">
      <c r="A113" s="11" t="n"/>
      <c r="B113" s="26" t="n"/>
      <c r="C113" s="11" t="n"/>
      <c r="D113" s="11" t="n"/>
      <c r="E113" s="13" t="n"/>
      <c r="F113" s="27" t="n"/>
      <c r="G113" s="27" t="n"/>
      <c r="H113" s="27" t="n"/>
      <c r="I113" s="27" t="n"/>
      <c r="J113" s="13" t="n"/>
      <c r="K113" s="13" t="n"/>
      <c r="L113" s="15">
        <f>IF(OR(J113="",K113=""),"",J113-K113)</f>
        <v/>
      </c>
      <c r="M113" s="28">
        <f>IF(COUNT(G113:I113)&lt;3,"",MIN(G113:I113))</f>
        <v/>
      </c>
      <c r="N113" s="28">
        <f>IF(COUNT(G113:I113)&lt;3,"",MAX(G113:I113)-MIN(G113:I113))</f>
        <v/>
      </c>
      <c r="O113" s="29">
        <f>IF(OR(F113="",M113=""),"",IFERROR((F113-M113)/F113,""))</f>
        <v/>
      </c>
      <c r="P113" s="18">
        <f>IF(COUNT(G113:I113)&lt;3,"",IF(N113&lt;'Configuración'!$B$2,"Uniforme",IF(AND(H113&lt;=G113-'Configuración'!$B$2,H113&lt;=I113-'Configuración'!$B$2),"Mayor desgaste al centro",IF(AND(H113&gt;=G113+'Configuración'!$B$2,H113&gt;=I113+'Configuración'!$B$2),"Mayor desgaste en ambos hombros",IF(AND(G113&lt;=H113-'Configuración'!$B$2,G113&lt;=I113-'Configuración'!$B$2),"Mayor desgaste interior",IF(AND(I113&lt;=G113-'Configuración'!$B$2,I113&lt;=H113-'Configuración'!$B$2),"Mayor desgaste exterior","Irregular o mixto"))))))</f>
        <v/>
      </c>
      <c r="Q113" s="18">
        <f>IF(M113="","",IF(M113&lt;='Configuración'!$B$3,"Atención prioritaria",IF(N113&gt;=2*'Configuración'!$B$2,"Revisar pronto","Seguimiento")))</f>
        <v/>
      </c>
      <c r="R113" s="19">
        <f>IF(P113="","",IF(AND(P113="Mayor desgaste al centro",L113&lt;&gt;"",L113&gt;'Configuración'!$B$4),"Presión arriba del objetivo, confirmar presión y medición",IF(AND(P113="Mayor desgaste en ambos hombros",L113&lt;&gt;"",L113&lt;-'Configuración'!$B$4),"Presión debajo del objetivo, confirmar presión y medición",IF(OR(P113="Mayor desgaste interior",P113="Mayor desgaste exterior"),"Posible asociación con geometría, carga o componentes, solicitar revisión",IF(P113="Irregular o mixto","Revisar rotación, balanceo, uso y componentes","Sin asociación operativa concluyente")))))</f>
        <v/>
      </c>
      <c r="S113" s="19">
        <f>IF(Q113="","",IF(Q113="Atención prioritaria","Retirar de operación para revisión técnica",IF(Q113="Revisar pronto","Programar revisión técnica próxima","Continuar seguimiento")))</f>
        <v/>
      </c>
      <c r="T113" s="20" t="n"/>
    </row>
    <row r="114" ht="34" customHeight="1">
      <c r="A114" s="11" t="n"/>
      <c r="B114" s="26" t="n"/>
      <c r="C114" s="11" t="n"/>
      <c r="D114" s="11" t="n"/>
      <c r="E114" s="13" t="n"/>
      <c r="F114" s="27" t="n"/>
      <c r="G114" s="27" t="n"/>
      <c r="H114" s="27" t="n"/>
      <c r="I114" s="27" t="n"/>
      <c r="J114" s="13" t="n"/>
      <c r="K114" s="13" t="n"/>
      <c r="L114" s="15">
        <f>IF(OR(J114="",K114=""),"",J114-K114)</f>
        <v/>
      </c>
      <c r="M114" s="28">
        <f>IF(COUNT(G114:I114)&lt;3,"",MIN(G114:I114))</f>
        <v/>
      </c>
      <c r="N114" s="28">
        <f>IF(COUNT(G114:I114)&lt;3,"",MAX(G114:I114)-MIN(G114:I114))</f>
        <v/>
      </c>
      <c r="O114" s="29">
        <f>IF(OR(F114="",M114=""),"",IFERROR((F114-M114)/F114,""))</f>
        <v/>
      </c>
      <c r="P114" s="18">
        <f>IF(COUNT(G114:I114)&lt;3,"",IF(N114&lt;'Configuración'!$B$2,"Uniforme",IF(AND(H114&lt;=G114-'Configuración'!$B$2,H114&lt;=I114-'Configuración'!$B$2),"Mayor desgaste al centro",IF(AND(H114&gt;=G114+'Configuración'!$B$2,H114&gt;=I114+'Configuración'!$B$2),"Mayor desgaste en ambos hombros",IF(AND(G114&lt;=H114-'Configuración'!$B$2,G114&lt;=I114-'Configuración'!$B$2),"Mayor desgaste interior",IF(AND(I114&lt;=G114-'Configuración'!$B$2,I114&lt;=H114-'Configuración'!$B$2),"Mayor desgaste exterior","Irregular o mixto"))))))</f>
        <v/>
      </c>
      <c r="Q114" s="18">
        <f>IF(M114="","",IF(M114&lt;='Configuración'!$B$3,"Atención prioritaria",IF(N114&gt;=2*'Configuración'!$B$2,"Revisar pronto","Seguimiento")))</f>
        <v/>
      </c>
      <c r="R114" s="19">
        <f>IF(P114="","",IF(AND(P114="Mayor desgaste al centro",L114&lt;&gt;"",L114&gt;'Configuración'!$B$4),"Presión arriba del objetivo, confirmar presión y medición",IF(AND(P114="Mayor desgaste en ambos hombros",L114&lt;&gt;"",L114&lt;-'Configuración'!$B$4),"Presión debajo del objetivo, confirmar presión y medición",IF(OR(P114="Mayor desgaste interior",P114="Mayor desgaste exterior"),"Posible asociación con geometría, carga o componentes, solicitar revisión",IF(P114="Irregular o mixto","Revisar rotación, balanceo, uso y componentes","Sin asociación operativa concluyente")))))</f>
        <v/>
      </c>
      <c r="S114" s="19">
        <f>IF(Q114="","",IF(Q114="Atención prioritaria","Retirar de operación para revisión técnica",IF(Q114="Revisar pronto","Programar revisión técnica próxima","Continuar seguimiento")))</f>
        <v/>
      </c>
      <c r="T114" s="20" t="n"/>
    </row>
    <row r="115" ht="34" customHeight="1">
      <c r="A115" s="11" t="n"/>
      <c r="B115" s="26" t="n"/>
      <c r="C115" s="11" t="n"/>
      <c r="D115" s="11" t="n"/>
      <c r="E115" s="13" t="n"/>
      <c r="F115" s="27" t="n"/>
      <c r="G115" s="27" t="n"/>
      <c r="H115" s="27" t="n"/>
      <c r="I115" s="27" t="n"/>
      <c r="J115" s="13" t="n"/>
      <c r="K115" s="13" t="n"/>
      <c r="L115" s="15">
        <f>IF(OR(J115="",K115=""),"",J115-K115)</f>
        <v/>
      </c>
      <c r="M115" s="28">
        <f>IF(COUNT(G115:I115)&lt;3,"",MIN(G115:I115))</f>
        <v/>
      </c>
      <c r="N115" s="28">
        <f>IF(COUNT(G115:I115)&lt;3,"",MAX(G115:I115)-MIN(G115:I115))</f>
        <v/>
      </c>
      <c r="O115" s="29">
        <f>IF(OR(F115="",M115=""),"",IFERROR((F115-M115)/F115,""))</f>
        <v/>
      </c>
      <c r="P115" s="18">
        <f>IF(COUNT(G115:I115)&lt;3,"",IF(N115&lt;'Configuración'!$B$2,"Uniforme",IF(AND(H115&lt;=G115-'Configuración'!$B$2,H115&lt;=I115-'Configuración'!$B$2),"Mayor desgaste al centro",IF(AND(H115&gt;=G115+'Configuración'!$B$2,H115&gt;=I115+'Configuración'!$B$2),"Mayor desgaste en ambos hombros",IF(AND(G115&lt;=H115-'Configuración'!$B$2,G115&lt;=I115-'Configuración'!$B$2),"Mayor desgaste interior",IF(AND(I115&lt;=G115-'Configuración'!$B$2,I115&lt;=H115-'Configuración'!$B$2),"Mayor desgaste exterior","Irregular o mixto"))))))</f>
        <v/>
      </c>
      <c r="Q115" s="18">
        <f>IF(M115="","",IF(M115&lt;='Configuración'!$B$3,"Atención prioritaria",IF(N115&gt;=2*'Configuración'!$B$2,"Revisar pronto","Seguimiento")))</f>
        <v/>
      </c>
      <c r="R115" s="19">
        <f>IF(P115="","",IF(AND(P115="Mayor desgaste al centro",L115&lt;&gt;"",L115&gt;'Configuración'!$B$4),"Presión arriba del objetivo, confirmar presión y medición",IF(AND(P115="Mayor desgaste en ambos hombros",L115&lt;&gt;"",L115&lt;-'Configuración'!$B$4),"Presión debajo del objetivo, confirmar presión y medición",IF(OR(P115="Mayor desgaste interior",P115="Mayor desgaste exterior"),"Posible asociación con geometría, carga o componentes, solicitar revisión",IF(P115="Irregular o mixto","Revisar rotación, balanceo, uso y componentes","Sin asociación operativa concluyente")))))</f>
        <v/>
      </c>
      <c r="S115" s="19">
        <f>IF(Q115="","",IF(Q115="Atención prioritaria","Retirar de operación para revisión técnica",IF(Q115="Revisar pronto","Programar revisión técnica próxima","Continuar seguimiento")))</f>
        <v/>
      </c>
      <c r="T115" s="20" t="n"/>
    </row>
    <row r="116" ht="34" customHeight="1">
      <c r="A116" s="11" t="n"/>
      <c r="B116" s="26" t="n"/>
      <c r="C116" s="11" t="n"/>
      <c r="D116" s="11" t="n"/>
      <c r="E116" s="13" t="n"/>
      <c r="F116" s="27" t="n"/>
      <c r="G116" s="27" t="n"/>
      <c r="H116" s="27" t="n"/>
      <c r="I116" s="27" t="n"/>
      <c r="J116" s="13" t="n"/>
      <c r="K116" s="13" t="n"/>
      <c r="L116" s="15">
        <f>IF(OR(J116="",K116=""),"",J116-K116)</f>
        <v/>
      </c>
      <c r="M116" s="28">
        <f>IF(COUNT(G116:I116)&lt;3,"",MIN(G116:I116))</f>
        <v/>
      </c>
      <c r="N116" s="28">
        <f>IF(COUNT(G116:I116)&lt;3,"",MAX(G116:I116)-MIN(G116:I116))</f>
        <v/>
      </c>
      <c r="O116" s="29">
        <f>IF(OR(F116="",M116=""),"",IFERROR((F116-M116)/F116,""))</f>
        <v/>
      </c>
      <c r="P116" s="18">
        <f>IF(COUNT(G116:I116)&lt;3,"",IF(N116&lt;'Configuración'!$B$2,"Uniforme",IF(AND(H116&lt;=G116-'Configuración'!$B$2,H116&lt;=I116-'Configuración'!$B$2),"Mayor desgaste al centro",IF(AND(H116&gt;=G116+'Configuración'!$B$2,H116&gt;=I116+'Configuración'!$B$2),"Mayor desgaste en ambos hombros",IF(AND(G116&lt;=H116-'Configuración'!$B$2,G116&lt;=I116-'Configuración'!$B$2),"Mayor desgaste interior",IF(AND(I116&lt;=G116-'Configuración'!$B$2,I116&lt;=H116-'Configuración'!$B$2),"Mayor desgaste exterior","Irregular o mixto"))))))</f>
        <v/>
      </c>
      <c r="Q116" s="18">
        <f>IF(M116="","",IF(M116&lt;='Configuración'!$B$3,"Atención prioritaria",IF(N116&gt;=2*'Configuración'!$B$2,"Revisar pronto","Seguimiento")))</f>
        <v/>
      </c>
      <c r="R116" s="19">
        <f>IF(P116="","",IF(AND(P116="Mayor desgaste al centro",L116&lt;&gt;"",L116&gt;'Configuración'!$B$4),"Presión arriba del objetivo, confirmar presión y medición",IF(AND(P116="Mayor desgaste en ambos hombros",L116&lt;&gt;"",L116&lt;-'Configuración'!$B$4),"Presión debajo del objetivo, confirmar presión y medición",IF(OR(P116="Mayor desgaste interior",P116="Mayor desgaste exterior"),"Posible asociación con geometría, carga o componentes, solicitar revisión",IF(P116="Irregular o mixto","Revisar rotación, balanceo, uso y componentes","Sin asociación operativa concluyente")))))</f>
        <v/>
      </c>
      <c r="S116" s="19">
        <f>IF(Q116="","",IF(Q116="Atención prioritaria","Retirar de operación para revisión técnica",IF(Q116="Revisar pronto","Programar revisión técnica próxima","Continuar seguimiento")))</f>
        <v/>
      </c>
      <c r="T116" s="20" t="n"/>
    </row>
    <row r="117" ht="34" customHeight="1">
      <c r="A117" s="11" t="n"/>
      <c r="B117" s="26" t="n"/>
      <c r="C117" s="11" t="n"/>
      <c r="D117" s="11" t="n"/>
      <c r="E117" s="13" t="n"/>
      <c r="F117" s="27" t="n"/>
      <c r="G117" s="27" t="n"/>
      <c r="H117" s="27" t="n"/>
      <c r="I117" s="27" t="n"/>
      <c r="J117" s="13" t="n"/>
      <c r="K117" s="13" t="n"/>
      <c r="L117" s="15">
        <f>IF(OR(J117="",K117=""),"",J117-K117)</f>
        <v/>
      </c>
      <c r="M117" s="28">
        <f>IF(COUNT(G117:I117)&lt;3,"",MIN(G117:I117))</f>
        <v/>
      </c>
      <c r="N117" s="28">
        <f>IF(COUNT(G117:I117)&lt;3,"",MAX(G117:I117)-MIN(G117:I117))</f>
        <v/>
      </c>
      <c r="O117" s="29">
        <f>IF(OR(F117="",M117=""),"",IFERROR((F117-M117)/F117,""))</f>
        <v/>
      </c>
      <c r="P117" s="18">
        <f>IF(COUNT(G117:I117)&lt;3,"",IF(N117&lt;'Configuración'!$B$2,"Uniforme",IF(AND(H117&lt;=G117-'Configuración'!$B$2,H117&lt;=I117-'Configuración'!$B$2),"Mayor desgaste al centro",IF(AND(H117&gt;=G117+'Configuración'!$B$2,H117&gt;=I117+'Configuración'!$B$2),"Mayor desgaste en ambos hombros",IF(AND(G117&lt;=H117-'Configuración'!$B$2,G117&lt;=I117-'Configuración'!$B$2),"Mayor desgaste interior",IF(AND(I117&lt;=G117-'Configuración'!$B$2,I117&lt;=H117-'Configuración'!$B$2),"Mayor desgaste exterior","Irregular o mixto"))))))</f>
        <v/>
      </c>
      <c r="Q117" s="18">
        <f>IF(M117="","",IF(M117&lt;='Configuración'!$B$3,"Atención prioritaria",IF(N117&gt;=2*'Configuración'!$B$2,"Revisar pronto","Seguimiento")))</f>
        <v/>
      </c>
      <c r="R117" s="19">
        <f>IF(P117="","",IF(AND(P117="Mayor desgaste al centro",L117&lt;&gt;"",L117&gt;'Configuración'!$B$4),"Presión arriba del objetivo, confirmar presión y medición",IF(AND(P117="Mayor desgaste en ambos hombros",L117&lt;&gt;"",L117&lt;-'Configuración'!$B$4),"Presión debajo del objetivo, confirmar presión y medición",IF(OR(P117="Mayor desgaste interior",P117="Mayor desgaste exterior"),"Posible asociación con geometría, carga o componentes, solicitar revisión",IF(P117="Irregular o mixto","Revisar rotación, balanceo, uso y componentes","Sin asociación operativa concluyente")))))</f>
        <v/>
      </c>
      <c r="S117" s="19">
        <f>IF(Q117="","",IF(Q117="Atención prioritaria","Retirar de operación para revisión técnica",IF(Q117="Revisar pronto","Programar revisión técnica próxima","Continuar seguimiento")))</f>
        <v/>
      </c>
      <c r="T117" s="20" t="n"/>
    </row>
    <row r="118" ht="34" customHeight="1">
      <c r="A118" s="11" t="n"/>
      <c r="B118" s="26" t="n"/>
      <c r="C118" s="11" t="n"/>
      <c r="D118" s="11" t="n"/>
      <c r="E118" s="13" t="n"/>
      <c r="F118" s="27" t="n"/>
      <c r="G118" s="27" t="n"/>
      <c r="H118" s="27" t="n"/>
      <c r="I118" s="27" t="n"/>
      <c r="J118" s="13" t="n"/>
      <c r="K118" s="13" t="n"/>
      <c r="L118" s="15">
        <f>IF(OR(J118="",K118=""),"",J118-K118)</f>
        <v/>
      </c>
      <c r="M118" s="28">
        <f>IF(COUNT(G118:I118)&lt;3,"",MIN(G118:I118))</f>
        <v/>
      </c>
      <c r="N118" s="28">
        <f>IF(COUNT(G118:I118)&lt;3,"",MAX(G118:I118)-MIN(G118:I118))</f>
        <v/>
      </c>
      <c r="O118" s="29">
        <f>IF(OR(F118="",M118=""),"",IFERROR((F118-M118)/F118,""))</f>
        <v/>
      </c>
      <c r="P118" s="18">
        <f>IF(COUNT(G118:I118)&lt;3,"",IF(N118&lt;'Configuración'!$B$2,"Uniforme",IF(AND(H118&lt;=G118-'Configuración'!$B$2,H118&lt;=I118-'Configuración'!$B$2),"Mayor desgaste al centro",IF(AND(H118&gt;=G118+'Configuración'!$B$2,H118&gt;=I118+'Configuración'!$B$2),"Mayor desgaste en ambos hombros",IF(AND(G118&lt;=H118-'Configuración'!$B$2,G118&lt;=I118-'Configuración'!$B$2),"Mayor desgaste interior",IF(AND(I118&lt;=G118-'Configuración'!$B$2,I118&lt;=H118-'Configuración'!$B$2),"Mayor desgaste exterior","Irregular o mixto"))))))</f>
        <v/>
      </c>
      <c r="Q118" s="18">
        <f>IF(M118="","",IF(M118&lt;='Configuración'!$B$3,"Atención prioritaria",IF(N118&gt;=2*'Configuración'!$B$2,"Revisar pronto","Seguimiento")))</f>
        <v/>
      </c>
      <c r="R118" s="19">
        <f>IF(P118="","",IF(AND(P118="Mayor desgaste al centro",L118&lt;&gt;"",L118&gt;'Configuración'!$B$4),"Presión arriba del objetivo, confirmar presión y medición",IF(AND(P118="Mayor desgaste en ambos hombros",L118&lt;&gt;"",L118&lt;-'Configuración'!$B$4),"Presión debajo del objetivo, confirmar presión y medición",IF(OR(P118="Mayor desgaste interior",P118="Mayor desgaste exterior"),"Posible asociación con geometría, carga o componentes, solicitar revisión",IF(P118="Irregular o mixto","Revisar rotación, balanceo, uso y componentes","Sin asociación operativa concluyente")))))</f>
        <v/>
      </c>
      <c r="S118" s="19">
        <f>IF(Q118="","",IF(Q118="Atención prioritaria","Retirar de operación para revisión técnica",IF(Q118="Revisar pronto","Programar revisión técnica próxima","Continuar seguimiento")))</f>
        <v/>
      </c>
      <c r="T118" s="20" t="n"/>
    </row>
    <row r="119" ht="34" customHeight="1">
      <c r="A119" s="11" t="n"/>
      <c r="B119" s="26" t="n"/>
      <c r="C119" s="11" t="n"/>
      <c r="D119" s="11" t="n"/>
      <c r="E119" s="13" t="n"/>
      <c r="F119" s="27" t="n"/>
      <c r="G119" s="27" t="n"/>
      <c r="H119" s="27" t="n"/>
      <c r="I119" s="27" t="n"/>
      <c r="J119" s="13" t="n"/>
      <c r="K119" s="13" t="n"/>
      <c r="L119" s="15">
        <f>IF(OR(J119="",K119=""),"",J119-K119)</f>
        <v/>
      </c>
      <c r="M119" s="28">
        <f>IF(COUNT(G119:I119)&lt;3,"",MIN(G119:I119))</f>
        <v/>
      </c>
      <c r="N119" s="28">
        <f>IF(COUNT(G119:I119)&lt;3,"",MAX(G119:I119)-MIN(G119:I119))</f>
        <v/>
      </c>
      <c r="O119" s="29">
        <f>IF(OR(F119="",M119=""),"",IFERROR((F119-M119)/F119,""))</f>
        <v/>
      </c>
      <c r="P119" s="18">
        <f>IF(COUNT(G119:I119)&lt;3,"",IF(N119&lt;'Configuración'!$B$2,"Uniforme",IF(AND(H119&lt;=G119-'Configuración'!$B$2,H119&lt;=I119-'Configuración'!$B$2),"Mayor desgaste al centro",IF(AND(H119&gt;=G119+'Configuración'!$B$2,H119&gt;=I119+'Configuración'!$B$2),"Mayor desgaste en ambos hombros",IF(AND(G119&lt;=H119-'Configuración'!$B$2,G119&lt;=I119-'Configuración'!$B$2),"Mayor desgaste interior",IF(AND(I119&lt;=G119-'Configuración'!$B$2,I119&lt;=H119-'Configuración'!$B$2),"Mayor desgaste exterior","Irregular o mixto"))))))</f>
        <v/>
      </c>
      <c r="Q119" s="18">
        <f>IF(M119="","",IF(M119&lt;='Configuración'!$B$3,"Atención prioritaria",IF(N119&gt;=2*'Configuración'!$B$2,"Revisar pronto","Seguimiento")))</f>
        <v/>
      </c>
      <c r="R119" s="19">
        <f>IF(P119="","",IF(AND(P119="Mayor desgaste al centro",L119&lt;&gt;"",L119&gt;'Configuración'!$B$4),"Presión arriba del objetivo, confirmar presión y medición",IF(AND(P119="Mayor desgaste en ambos hombros",L119&lt;&gt;"",L119&lt;-'Configuración'!$B$4),"Presión debajo del objetivo, confirmar presión y medición",IF(OR(P119="Mayor desgaste interior",P119="Mayor desgaste exterior"),"Posible asociación con geometría, carga o componentes, solicitar revisión",IF(P119="Irregular o mixto","Revisar rotación, balanceo, uso y componentes","Sin asociación operativa concluyente")))))</f>
        <v/>
      </c>
      <c r="S119" s="19">
        <f>IF(Q119="","",IF(Q119="Atención prioritaria","Retirar de operación para revisión técnica",IF(Q119="Revisar pronto","Programar revisión técnica próxima","Continuar seguimiento")))</f>
        <v/>
      </c>
      <c r="T119" s="20" t="n"/>
    </row>
    <row r="120" ht="34" customHeight="1">
      <c r="A120" s="11" t="n"/>
      <c r="B120" s="26" t="n"/>
      <c r="C120" s="11" t="n"/>
      <c r="D120" s="11" t="n"/>
      <c r="E120" s="13" t="n"/>
      <c r="F120" s="27" t="n"/>
      <c r="G120" s="27" t="n"/>
      <c r="H120" s="27" t="n"/>
      <c r="I120" s="27" t="n"/>
      <c r="J120" s="13" t="n"/>
      <c r="K120" s="13" t="n"/>
      <c r="L120" s="15">
        <f>IF(OR(J120="",K120=""),"",J120-K120)</f>
        <v/>
      </c>
      <c r="M120" s="28">
        <f>IF(COUNT(G120:I120)&lt;3,"",MIN(G120:I120))</f>
        <v/>
      </c>
      <c r="N120" s="28">
        <f>IF(COUNT(G120:I120)&lt;3,"",MAX(G120:I120)-MIN(G120:I120))</f>
        <v/>
      </c>
      <c r="O120" s="29">
        <f>IF(OR(F120="",M120=""),"",IFERROR((F120-M120)/F120,""))</f>
        <v/>
      </c>
      <c r="P120" s="18">
        <f>IF(COUNT(G120:I120)&lt;3,"",IF(N120&lt;'Configuración'!$B$2,"Uniforme",IF(AND(H120&lt;=G120-'Configuración'!$B$2,H120&lt;=I120-'Configuración'!$B$2),"Mayor desgaste al centro",IF(AND(H120&gt;=G120+'Configuración'!$B$2,H120&gt;=I120+'Configuración'!$B$2),"Mayor desgaste en ambos hombros",IF(AND(G120&lt;=H120-'Configuración'!$B$2,G120&lt;=I120-'Configuración'!$B$2),"Mayor desgaste interior",IF(AND(I120&lt;=G120-'Configuración'!$B$2,I120&lt;=H120-'Configuración'!$B$2),"Mayor desgaste exterior","Irregular o mixto"))))))</f>
        <v/>
      </c>
      <c r="Q120" s="18">
        <f>IF(M120="","",IF(M120&lt;='Configuración'!$B$3,"Atención prioritaria",IF(N120&gt;=2*'Configuración'!$B$2,"Revisar pronto","Seguimiento")))</f>
        <v/>
      </c>
      <c r="R120" s="19">
        <f>IF(P120="","",IF(AND(P120="Mayor desgaste al centro",L120&lt;&gt;"",L120&gt;'Configuración'!$B$4),"Presión arriba del objetivo, confirmar presión y medición",IF(AND(P120="Mayor desgaste en ambos hombros",L120&lt;&gt;"",L120&lt;-'Configuración'!$B$4),"Presión debajo del objetivo, confirmar presión y medición",IF(OR(P120="Mayor desgaste interior",P120="Mayor desgaste exterior"),"Posible asociación con geometría, carga o componentes, solicitar revisión",IF(P120="Irregular o mixto","Revisar rotación, balanceo, uso y componentes","Sin asociación operativa concluyente")))))</f>
        <v/>
      </c>
      <c r="S120" s="19">
        <f>IF(Q120="","",IF(Q120="Atención prioritaria","Retirar de operación para revisión técnica",IF(Q120="Revisar pronto","Programar revisión técnica próxima","Continuar seguimiento")))</f>
        <v/>
      </c>
      <c r="T120" s="20" t="n"/>
    </row>
    <row r="121" ht="34" customHeight="1">
      <c r="A121" s="11" t="n"/>
      <c r="B121" s="26" t="n"/>
      <c r="C121" s="11" t="n"/>
      <c r="D121" s="11" t="n"/>
      <c r="E121" s="13" t="n"/>
      <c r="F121" s="27" t="n"/>
      <c r="G121" s="27" t="n"/>
      <c r="H121" s="27" t="n"/>
      <c r="I121" s="27" t="n"/>
      <c r="J121" s="13" t="n"/>
      <c r="K121" s="13" t="n"/>
      <c r="L121" s="15">
        <f>IF(OR(J121="",K121=""),"",J121-K121)</f>
        <v/>
      </c>
      <c r="M121" s="28">
        <f>IF(COUNT(G121:I121)&lt;3,"",MIN(G121:I121))</f>
        <v/>
      </c>
      <c r="N121" s="28">
        <f>IF(COUNT(G121:I121)&lt;3,"",MAX(G121:I121)-MIN(G121:I121))</f>
        <v/>
      </c>
      <c r="O121" s="29">
        <f>IF(OR(F121="",M121=""),"",IFERROR((F121-M121)/F121,""))</f>
        <v/>
      </c>
      <c r="P121" s="18">
        <f>IF(COUNT(G121:I121)&lt;3,"",IF(N121&lt;'Configuración'!$B$2,"Uniforme",IF(AND(H121&lt;=G121-'Configuración'!$B$2,H121&lt;=I121-'Configuración'!$B$2),"Mayor desgaste al centro",IF(AND(H121&gt;=G121+'Configuración'!$B$2,H121&gt;=I121+'Configuración'!$B$2),"Mayor desgaste en ambos hombros",IF(AND(G121&lt;=H121-'Configuración'!$B$2,G121&lt;=I121-'Configuración'!$B$2),"Mayor desgaste interior",IF(AND(I121&lt;=G121-'Configuración'!$B$2,I121&lt;=H121-'Configuración'!$B$2),"Mayor desgaste exterior","Irregular o mixto"))))))</f>
        <v/>
      </c>
      <c r="Q121" s="18">
        <f>IF(M121="","",IF(M121&lt;='Configuración'!$B$3,"Atención prioritaria",IF(N121&gt;=2*'Configuración'!$B$2,"Revisar pronto","Seguimiento")))</f>
        <v/>
      </c>
      <c r="R121" s="19">
        <f>IF(P121="","",IF(AND(P121="Mayor desgaste al centro",L121&lt;&gt;"",L121&gt;'Configuración'!$B$4),"Presión arriba del objetivo, confirmar presión y medición",IF(AND(P121="Mayor desgaste en ambos hombros",L121&lt;&gt;"",L121&lt;-'Configuración'!$B$4),"Presión debajo del objetivo, confirmar presión y medición",IF(OR(P121="Mayor desgaste interior",P121="Mayor desgaste exterior"),"Posible asociación con geometría, carga o componentes, solicitar revisión",IF(P121="Irregular o mixto","Revisar rotación, balanceo, uso y componentes","Sin asociación operativa concluyente")))))</f>
        <v/>
      </c>
      <c r="S121" s="19">
        <f>IF(Q121="","",IF(Q121="Atención prioritaria","Retirar de operación para revisión técnica",IF(Q121="Revisar pronto","Programar revisión técnica próxima","Continuar seguimiento")))</f>
        <v/>
      </c>
      <c r="T121" s="20" t="n"/>
    </row>
  </sheetData>
  <conditionalFormatting sqref="A2:T121">
    <cfRule type="expression" priority="1" dxfId="2">
      <formula>$A2=""</formula>
    </cfRule>
  </conditionalFormatting>
  <conditionalFormatting sqref="M2:M121">
    <cfRule type="expression" priority="2" dxfId="0">
      <formula>AND($M2&lt;&gt;"",$M2&lt;='Configuración'!$B$3)</formula>
    </cfRule>
  </conditionalFormatting>
  <conditionalFormatting sqref="N2:N121">
    <cfRule type="expression" priority="3" dxfId="3">
      <formula>AND($N2&lt;&gt;"",$N2&gt;='Configuración'!$B$2)</formula>
    </cfRule>
  </conditionalFormatting>
  <conditionalFormatting sqref="L2:L121">
    <cfRule type="expression" priority="4" dxfId="1">
      <formula>AND($L2&lt;&gt;"",ABS($L2)&gt;'Configuración'!$B$4)</formula>
    </cfRule>
  </conditionalFormatting>
  <conditionalFormatting sqref="A2:A121">
    <cfRule type="expression" priority="5" dxfId="0">
      <formula>AND($A2&lt;&gt;"",COUNTIF($A$2:$A$121,$A2)&gt;1)</formula>
    </cfRule>
  </conditionalFormatting>
  <dataValidations count="6">
    <dataValidation sqref="A2:A121" showDropDown="0" showInputMessage="1" showErrorMessage="1" allowBlank="0" errorTitle="Folio repetido" error="El folio debe ser único o quedar vacío." promptTitle="Folio" prompt="Capture un identificador único." type="custom">
      <formula1>=OR(A2="",COUNTIF($A$2:$A$121,A2)=1)</formula1>
    </dataValidation>
    <dataValidation sqref="B2:B121" showDropDown="0" showInputMessage="0" showErrorMessage="1" allowBlank="0" errorTitle="Fecha fuera del periodo" error="Capture una fecha entre 01/01/2020 y 10/09/2026." type="date" operator="between">
      <formula1>DATE(2020,1,1)</formula1>
      <formula2>DATE(2026,9,10)</formula2>
    </dataValidation>
    <dataValidation sqref="D2:D121" showDropDown="0" showInputMessage="0" showErrorMessage="1" allowBlank="0" errorTitle="Posición no válida" error="Seleccione una posición del catálogo." type="list">
      <formula1>INDIRECT("'Configuración'!$D$2:$D$6")</formula1>
    </dataValidation>
    <dataValidation sqref="E2:E121" showDropDown="0" showInputMessage="0" showErrorMessage="1" allowBlank="0" errorTitle="Odómetro no válido" error="Capture un entero entre 0 y 9999999." type="whole" operator="between">
      <formula1>0</formula1>
      <formula2>9999999</formula2>
    </dataValidation>
    <dataValidation sqref="F2:I121" showDropDown="0" showInputMessage="0" showErrorMessage="1" allowBlank="0" errorTitle="Profundidad no válida" error="Capture una profundidad entre 0 y 30 mm." type="decimal" operator="between">
      <formula1>0</formula1>
      <formula2>30</formula2>
    </dataValidation>
    <dataValidation sqref="J2:K121" showDropDown="0" showInputMessage="0" showErrorMessage="1" allowBlank="0" errorTitle="Presión no válida" error="Capture una presión entera entre 50 y 1000 kPa." type="whole" operator="between">
      <formula1>50</formula1>
      <formula2>1000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FF0AE"/>
    <outlinePr summaryBelow="1" summaryRight="1"/>
    <pageSetUpPr/>
  </sheetPr>
  <dimension ref="A1:D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72" customWidth="1" min="2" max="2"/>
    <col width="10" customWidth="1" min="3" max="3"/>
    <col width="28" customWidth="1" min="4" max="4"/>
  </cols>
  <sheetData>
    <row r="1" ht="30" customHeight="1">
      <c r="A1" s="1" t="inlineStr">
        <is>
          <t>Configuración de criterios internos</t>
        </is>
      </c>
      <c r="B1" s="25" t="n"/>
      <c r="D1" s="2" t="inlineStr">
        <is>
          <t>Posiciones permitidas</t>
        </is>
      </c>
    </row>
    <row r="2">
      <c r="A2" s="3" t="inlineStr">
        <is>
          <t>Umbral de diferencia de huella (mm)</t>
        </is>
      </c>
      <c r="B2" s="30" t="n">
        <v>1</v>
      </c>
      <c r="C2" s="3" t="inlineStr">
        <is>
          <t>mm</t>
        </is>
      </c>
      <c r="D2" s="22" t="inlineStr">
        <is>
          <t>Delantera izquierda</t>
        </is>
      </c>
    </row>
    <row r="3">
      <c r="A3" s="5" t="inlineStr">
        <is>
          <t>Umbral interno de atención (mm)</t>
        </is>
      </c>
      <c r="B3" s="30" t="n">
        <v>2</v>
      </c>
      <c r="C3" s="5" t="inlineStr">
        <is>
          <t>mm</t>
        </is>
      </c>
      <c r="D3" s="22" t="inlineStr">
        <is>
          <t>Delantera derecha</t>
        </is>
      </c>
    </row>
    <row r="4">
      <c r="A4" s="3" t="inlineStr">
        <is>
          <t>Tolerancia de presión (kPa)</t>
        </is>
      </c>
      <c r="B4" s="23" t="n">
        <v>15</v>
      </c>
      <c r="C4" s="3" t="inlineStr">
        <is>
          <t>kPa</t>
        </is>
      </c>
      <c r="D4" s="22" t="inlineStr">
        <is>
          <t>Trasera izquierda</t>
        </is>
      </c>
    </row>
    <row r="5">
      <c r="D5" s="22" t="inlineStr">
        <is>
          <t>Trasera derecha</t>
        </is>
      </c>
    </row>
    <row r="6">
      <c r="A6" s="2" t="inlineStr">
        <is>
          <t>Criterio</t>
        </is>
      </c>
      <c r="B6" s="2" t="inlineStr">
        <is>
          <t>Explicación</t>
        </is>
      </c>
      <c r="D6" s="22" t="inlineStr">
        <is>
          <t>Refacción</t>
        </is>
      </c>
    </row>
    <row r="7" ht="42" customHeight="1">
      <c r="A7" s="3" t="inlineStr">
        <is>
          <t>Alcance</t>
        </is>
      </c>
      <c r="B7" s="3" t="inlineStr">
        <is>
          <t>Herramienta administrativa para comparar mediciones manuales y priorizar revisiones.</t>
        </is>
      </c>
    </row>
    <row r="8" ht="42" customHeight="1">
      <c r="A8" s="5" t="inlineStr">
        <is>
          <t>Clasificación</t>
        </is>
      </c>
      <c r="B8" s="5" t="inlineStr">
        <is>
          <t>El patrón compara interior, centro y exterior con el umbral de diferencia configurado.</t>
        </is>
      </c>
    </row>
    <row r="9" ht="42" customHeight="1">
      <c r="A9" s="3" t="inlineStr">
        <is>
          <t>Celdas vacías</t>
        </is>
      </c>
      <c r="B9" s="3" t="inlineStr">
        <is>
          <t>Sin las tres mediciones no se calcula mínimo, variación, patrón ni prioridad.</t>
        </is>
      </c>
    </row>
    <row r="10" ht="42" customHeight="1">
      <c r="A10" s="5" t="inlineStr">
        <is>
          <t>Presión</t>
        </is>
      </c>
      <c r="B10" s="5" t="inlineStr">
        <is>
          <t>La diferencia se obtiene de la presión observada menos la presión objetivo capturada.</t>
        </is>
      </c>
    </row>
    <row r="11" ht="42" customHeight="1">
      <c r="A11" s="3" t="inlineStr">
        <is>
          <t>Criterio interno</t>
        </is>
      </c>
      <c r="B11" s="3" t="inlineStr">
        <is>
          <t>El valor de B3 es un criterio administrativo modificable y no representa un límite legal.</t>
        </is>
      </c>
    </row>
    <row r="12" ht="42" customHeight="1">
      <c r="A12" s="5" t="inlineStr">
        <is>
          <t>Uso responsable</t>
        </is>
      </c>
      <c r="B12" s="5" t="inlineStr">
        <is>
          <t>Las causas son hipótesis. La revisión corresponde a personal técnico calificado; no es un diagnóstico automotriz.</t>
        </is>
      </c>
    </row>
  </sheetData>
  <mergeCells count="1">
    <mergeCell ref="A1:B1"/>
  </mergeCells>
  <dataValidations count="2">
    <dataValidation sqref="B2:B3" showDropDown="0" showInputMessage="0" showErrorMessage="1" allowBlank="0" errorTitle="Umbral no válido" error="Capture un valor entre 0 y 30 mm." type="decimal" operator="between">
      <formula1>0</formula1>
      <formula2>30</formula2>
    </dataValidation>
    <dataValidation sqref="B4" showDropDown="0" showInputMessage="0" showErrorMessage="1" allowBlank="0" errorTitle="Tolerancia no válida" error="Capture un entero entre 0 y 1000 kPa." type="whole" operator="between">
      <formula1>0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Ejemplo ficticio para taller</dc:creator>
  <dc:title xmlns:dc="http://purl.org/dc/elements/1.1/">Análisis de desgaste de llantas</dc:title>
  <dc:subject xmlns:dc="http://purl.org/dc/elements/1.1/">Registro administrativo de mediciones manuales de llantas</dc:subject>
  <dcterms:created xmlns:dcterms="http://purl.org/dc/terms/" xmlns:xsi="http://www.w3.org/2001/XMLSchema-instance" xsi:type="dcterms:W3CDTF">2026-09-10T10:58:39Z</dcterms:created>
  <dcterms:modified xmlns:dcterms="http://purl.org/dc/terms/" xmlns:xsi="http://www.w3.org/2001/XMLSchema-instance" xsi:type="dcterms:W3CDTF">2026-09-10T10:58:40+00:00Z</dcterms:modified>
</cp:coreProperties>
</file>