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Citas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0" hidden="1">'Resumen'!$A$13:$E$23</definedName>
    <definedName name="_xlnm._FilterDatabase" localSheetId="1" hidden="1">'Citas'!$A$4:$N$104</definedName>
    <definedName name="_xlnm._FilterDatabase" localSheetId="2" hidden="1">'Parámetros'!$A$3:$C$11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hh:mm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B6570"/>
      <sz val="9"/>
    </font>
    <font>
      <name val="Calibri"/>
      <b val="1"/>
      <color rgb="00FFFFFF"/>
      <sz val="11"/>
    </font>
    <font>
      <name val="Calibri"/>
      <b val="1"/>
      <color rgb="00263238"/>
      <sz val="10"/>
    </font>
    <font>
      <name val="Calibri"/>
      <color rgb="00263238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FFFFF"/>
      </patternFill>
    </fill>
    <fill>
      <patternFill patternType="solid">
        <fgColor rgb="00F3F6F8"/>
      </patternFill>
    </fill>
    <fill>
      <patternFill patternType="solid">
        <fgColor rgb="00FFF0AE"/>
      </patternFill>
    </fill>
    <fill>
      <patternFill patternType="solid">
        <fgColor rgb="000E7C86"/>
      </patternFill>
    </fill>
    <fill>
      <patternFill patternType="solid">
        <fgColor rgb="00BD3A24"/>
      </patternFill>
    </fill>
    <fill>
      <patternFill patternType="solid">
        <fgColor rgb="00E3E7EA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3" fillId="3" borderId="1" pivotButton="0" quotePrefix="0" xfId="0"/>
    <xf numFmtId="0" fontId="3" fillId="2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2" fontId="5" fillId="6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top" wrapText="1"/>
    </xf>
    <xf numFmtId="0" fontId="6" fillId="8" borderId="1" applyAlignment="1" pivotButton="0" quotePrefix="0" xfId="0">
      <alignment horizontal="left" vertical="top" wrapText="1"/>
    </xf>
    <xf numFmtId="0" fontId="4" fillId="9" borderId="1" applyAlignment="1" pivotButton="0" quotePrefix="0" xfId="0">
      <alignment horizontal="left" vertical="top" wrapText="1"/>
    </xf>
    <xf numFmtId="0" fontId="3" fillId="2" borderId="1" pivotButton="0" quotePrefix="0" xfId="0"/>
    <xf numFmtId="0" fontId="0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166" fontId="5" fillId="6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  <dxf>
      <font>
        <name val="Calibri"/>
        <b val="1"/>
        <color rgb="00263238"/>
        <sz val="10"/>
      </font>
      <fill>
        <patternFill patternType="solid">
          <fgColor rgb="00E3E7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Citas próximas 10 días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'Resumen'!B13</f>
            </strRef>
          </tx>
          <spPr>
            <a:solidFill xmlns:a="http://schemas.openxmlformats.org/drawingml/2006/main">
              <a:srgbClr val="0E7C86"/>
            </a:solidFill>
            <a:ln xmlns:a="http://schemas.openxmlformats.org/drawingml/2006/main">
              <a:solidFill>
                <a:srgbClr val="0E7C86"/>
              </a:solidFill>
              <a:prstDash val="solid"/>
            </a:ln>
          </spPr>
          <cat>
            <numRef>
              <f>'Resumen'!$A$14:$A$23</f>
            </numRef>
          </cat>
          <val>
            <numRef>
              <f>'Resumen'!$B$14:$B$23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Fecha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Citas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11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laAgendaCitas" displayName="TablaAgendaCitas" ref="A4:N104" headerRowCount="1">
  <autoFilter ref="A4:N104"/>
  <tableColumns count="14">
    <tableColumn id="1" name="Folio ficticio"/>
    <tableColumn id="2" name="Fecha de cita"/>
    <tableColumn id="3" name="Hora de cita"/>
    <tableColumn id="4" name="Cliente ficticio"/>
    <tableColumn id="5" name="Vehículo ficticio"/>
    <tableColumn id="6" name="Placas ficticias"/>
    <tableColumn id="7" name="Servicio solicitado"/>
    <tableColumn id="8" name="Responsable"/>
    <tableColumn id="9" name="Duración estimada (h)"/>
    <tableColumn id="10" name="Hora fin estimada"/>
    <tableColumn id="11" name="Estado"/>
    <tableColumn id="12" name="Fecha de registro"/>
    <tableColumn id="13" name="Días de anticipación"/>
    <tableColumn id="14" name="Alerta administrativa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32238"/>
    <outlinePr summaryBelow="1" summaryRight="1"/>
    <pageSetUpPr/>
  </sheetPr>
  <dimension ref="A1:N2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25" customWidth="1" min="3" max="3"/>
    <col width="14" customWidth="1" min="4" max="4"/>
    <col width="25" customWidth="1" min="5" max="5"/>
    <col width="14" customWidth="1" min="6" max="6"/>
    <col width="25" customWidth="1" min="7" max="7"/>
    <col width="14" customWidth="1" min="8" max="8"/>
    <col width="3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Agenda de citas de taller mecánico — Resumen administrativo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8" t="n"/>
    </row>
    <row r="2" ht="24" customHeight="1">
      <c r="A2" s="3" t="inlineStr">
        <is>
          <t>Indicadores calculados con datos de demostración inequívocamente ficticios. Las alertas apoyan la revisión administrativa y no representan diagnóstico ni garantía.</t>
        </is>
      </c>
    </row>
    <row r="3">
      <c r="A3" s="4" t="inlineStr">
        <is>
          <t>Inicio del periodo</t>
        </is>
      </c>
      <c r="B3" s="5">
        <f>IF('Parámetros'!$B$10="","",'Parámetros'!$B$10)</f>
        <v/>
      </c>
      <c r="C3" s="4" t="inlineStr">
        <is>
          <t>Fin del periodo</t>
        </is>
      </c>
      <c r="D3" s="5">
        <f>IF('Parámetros'!$B$11="","",'Parámetros'!$B$11)</f>
        <v/>
      </c>
      <c r="E3" s="4" t="inlineStr">
        <is>
          <t>Actualizado al</t>
        </is>
      </c>
      <c r="F3" s="5">
        <f>TODAY()</f>
        <v/>
      </c>
    </row>
    <row r="4"/>
    <row r="5">
      <c r="A5" s="4" t="inlineStr">
        <is>
          <t>Total de citas</t>
        </is>
      </c>
      <c r="B5" s="6">
        <f>IF(OR($B$3="",$D$3=""),"",COUNTIFS(Citas!$B$5:$B$104,"&gt;="&amp;$B$3,Citas!$B$5:$B$104,"&lt;="&amp;$D$3))</f>
        <v/>
      </c>
      <c r="C5" s="4" t="inlineStr">
        <is>
          <t>Citas pendientes</t>
        </is>
      </c>
      <c r="D5" s="6">
        <f>IF(OR($B$3="",$D$3=""),"",COUNTIFS(Citas!$B$5:$B$104,"&gt;="&amp;$B$3,Citas!$B$5:$B$104,"&lt;="&amp;$D$3,Citas!$K$5:$K$104,"Programada")+COUNTIFS(Citas!$B$5:$B$104,"&gt;="&amp;$B$3,Citas!$B$5:$B$104,"&lt;="&amp;$D$3,Citas!$K$5:$K$104,"Confirmada")+COUNTIFS(Citas!$B$5:$B$104,"&gt;="&amp;$B$3,Citas!$B$5:$B$104,"&lt;="&amp;$D$3,Citas!$K$5:$K$104,"En recepción"))</f>
        <v/>
      </c>
      <c r="E5" s="4" t="inlineStr">
        <is>
          <t>Citas concluidas</t>
        </is>
      </c>
      <c r="F5" s="6">
        <f>IF(OR($B$3="",$D$3=""),"",COUNTIFS(Citas!$B$5:$B$104,"&gt;="&amp;$B$3,Citas!$B$5:$B$104,"&lt;="&amp;$D$3,Citas!$K$5:$K$104,"Concluida"))</f>
        <v/>
      </c>
      <c r="G5" s="4" t="inlineStr">
        <is>
          <t>Canceladas o no asistió</t>
        </is>
      </c>
      <c r="H5" s="6">
        <f>IF(OR($B$3="",$D$3=""),"",COUNTIFS(Citas!$B$5:$B$104,"&gt;="&amp;$B$3,Citas!$B$5:$B$104,"&lt;="&amp;$D$3,Citas!$K$5:$K$104,"Cancelada")+COUNTIFS(Citas!$B$5:$B$104,"&gt;="&amp;$B$3,Citas!$B$5:$B$104,"&lt;="&amp;$D$3,Citas!$K$5:$K$104,"No asistió"))</f>
        <v/>
      </c>
    </row>
    <row r="6"/>
    <row r="7">
      <c r="A7" s="4" t="inlineStr">
        <is>
          <t>Alertas vigentes</t>
        </is>
      </c>
      <c r="B7" s="6">
        <f>IF(OR($B$3="",$D$3=""),"",COUNTIFS(Citas!$B$5:$B$104,"&gt;="&amp;$B$3,Citas!$B$5:$B$104,"&lt;="&amp;$D$3,Citas!$N$5:$N$104,"Cita vencida")+COUNTIFS(Citas!$B$5:$B$104,"&gt;="&amp;$B$3,Citas!$B$5:$B$104,"&lt;="&amp;$D$3,Citas!$N$5:$N$104,"Posible cruce")+COUNTIFS(Citas!$B$5:$B$104,"&gt;="&amp;$B$3,Citas!$B$5:$B$104,"&lt;="&amp;$D$3,Citas!$N$5:$N$104,"Fuera de horario")+COUNTIFS(Citas!$B$5:$B$104,"&gt;="&amp;$B$3,Citas!$B$5:$B$104,"&lt;="&amp;$D$3,Citas!$N$5:$N$104,"Duración excede límite")+COUNTIFS(Citas!$B$5:$B$104,"&gt;="&amp;$B$3,Citas!$B$5:$B$104,"&lt;="&amp;$D$3,Citas!$N$5:$N$104,"Sin responsable")+COUNTIFS(Citas!$B$5:$B$104,"&gt;="&amp;$B$3,Citas!$B$5:$B$104,"&lt;="&amp;$D$3,Citas!$N$5:$N$104,"Poca anticipación")+COUNTIFS(Citas!$B$5:$B$104,"&gt;="&amp;$B$3,Citas!$B$5:$B$104,"&lt;="&amp;$D$3,Citas!$N$5:$N$104,"Próxima")+COUNTIFS(Citas!$B$5:$B$104,"&gt;="&amp;$B$3,Citas!$B$5:$B$104,"&lt;="&amp;$D$3,Citas!$N$5:$N$104,"Revisar datos obligatorios"))</f>
        <v/>
      </c>
      <c r="C7" s="4" t="inlineStr">
        <is>
          <t>Posibles cruces</t>
        </is>
      </c>
      <c r="D7" s="6">
        <f>IF(OR($B$3="",$D$3=""),"",COUNTIFS(Citas!$B$5:$B$104,"&gt;="&amp;$B$3,Citas!$B$5:$B$104,"&lt;="&amp;$D$3,Citas!$N$5:$N$104,"Posible cruce"))</f>
        <v/>
      </c>
      <c r="E7" s="4" t="inlineStr">
        <is>
          <t>Sin responsable</t>
        </is>
      </c>
      <c r="F7" s="6">
        <f>IF(OR($B$3="",$D$3=""),"",COUNTIFS(Citas!$B$5:$B$104,"&gt;="&amp;$B$3,Citas!$B$5:$B$104,"&lt;="&amp;$D$3,Citas!$N$5:$N$104,"Sin responsable"))</f>
        <v/>
      </c>
      <c r="G7" s="4" t="inlineStr">
        <is>
          <t>Fuera de horario</t>
        </is>
      </c>
      <c r="H7" s="6">
        <f>IF(OR($B$3="",$D$3=""),"",COUNTIFS(Citas!$B$5:$B$104,"&gt;="&amp;$B$3,Citas!$B$5:$B$104,"&lt;="&amp;$D$3,Citas!$N$5:$N$104,"Fuera de horario"))</f>
        <v/>
      </c>
    </row>
    <row r="8"/>
    <row r="9">
      <c r="A9" s="4" t="inlineStr">
        <is>
          <t>Horas no canceladas</t>
        </is>
      </c>
      <c r="B9" s="7">
        <f>IF(OR($B$3="",$D$3=""),"",SUMIFS(Citas!$I$5:$I$104,Citas!$B$5:$B$104,"&gt;="&amp;$B$3,Citas!$B$5:$B$104,"&lt;="&amp;$D$3,Citas!$K$5:$K$104,"&lt;&gt;Cancelada"))</f>
        <v/>
      </c>
      <c r="C9" s="4" t="inlineStr">
        <is>
          <t>Promedio de horas</t>
        </is>
      </c>
      <c r="D9" s="7">
        <f>IF(OR($B$3="",$D$3=""),"",IFERROR($B$9/COUNTIFS(Citas!$B$5:$B$104,"&gt;="&amp;$B$3,Citas!$B$5:$B$104,"&lt;="&amp;$D$3,Citas!$K$5:$K$104,"&lt;&gt;Cancelada"),""))</f>
        <v/>
      </c>
      <c r="E9" s="4" t="inlineStr">
        <is>
          <t>Uso de capacidad a 10 días</t>
        </is>
      </c>
      <c r="F9" s="8">
        <f>IFERROR(SUM($B$14:$B$23)/SUM($C$14:$C$23),"")</f>
        <v/>
      </c>
      <c r="G9" s="4" t="inlineStr">
        <is>
          <t>Días con sobrecupo</t>
        </is>
      </c>
      <c r="H9" s="6">
        <f>COUNTIF($E$14:$E$23,"Sobrecupo")</f>
        <v/>
      </c>
    </row>
    <row r="10"/>
    <row r="11"/>
    <row r="12">
      <c r="A12" s="9" t="inlineStr">
        <is>
          <t>Carga diaria de los próximos 10 días</t>
        </is>
      </c>
      <c r="B12" s="9" t="n"/>
      <c r="C12" s="9" t="n"/>
      <c r="D12" s="9" t="n"/>
      <c r="E12" s="9" t="n"/>
    </row>
    <row r="13">
      <c r="A13" s="10" t="inlineStr">
        <is>
          <t>Fecha</t>
        </is>
      </c>
      <c r="B13" s="10" t="inlineStr">
        <is>
          <t>Citas</t>
        </is>
      </c>
      <c r="C13" s="10" t="inlineStr">
        <is>
          <t>Capacidad</t>
        </is>
      </c>
      <c r="D13" s="10" t="inlineStr">
        <is>
          <t>Lugares disponibles</t>
        </is>
      </c>
      <c r="E13" s="10" t="inlineStr">
        <is>
          <t>Estado</t>
        </is>
      </c>
    </row>
    <row r="14">
      <c r="A14" s="11">
        <f>TODAY()+0</f>
        <v/>
      </c>
      <c r="B14" s="12">
        <f>COUNTIFS(Citas!$B$5:$B$104,$A14,Citas!$K$5:$K$104,"&lt;&gt;Cancelada")</f>
        <v/>
      </c>
      <c r="C14" s="12">
        <f>IF('Parámetros'!$B$4="","",'Parámetros'!$B$4)</f>
        <v/>
      </c>
      <c r="D14" s="12">
        <f>IF(OR($B14="",$C14=""),"",MAX($C14-$B14,0))</f>
        <v/>
      </c>
      <c r="E14" s="13">
        <f>IF(OR($B14="",$C14=""),"",IF($B14&gt;$C14,"Sobrecupo",IF($B14=$C14,"Completo","Disponible")))</f>
        <v/>
      </c>
    </row>
    <row r="15">
      <c r="A15" s="14">
        <f>TODAY()+1</f>
        <v/>
      </c>
      <c r="B15" s="15">
        <f>COUNTIFS(Citas!$B$5:$B$104,$A15,Citas!$K$5:$K$104,"&lt;&gt;Cancelada")</f>
        <v/>
      </c>
      <c r="C15" s="15">
        <f>IF('Parámetros'!$B$4="","",'Parámetros'!$B$4)</f>
        <v/>
      </c>
      <c r="D15" s="15">
        <f>IF(OR($B15="",$C15=""),"",MAX($C15-$B15,0))</f>
        <v/>
      </c>
      <c r="E15" s="16">
        <f>IF(OR($B15="",$C15=""),"",IF($B15&gt;$C15,"Sobrecupo",IF($B15=$C15,"Completo","Disponible")))</f>
        <v/>
      </c>
    </row>
    <row r="16">
      <c r="A16" s="11">
        <f>TODAY()+2</f>
        <v/>
      </c>
      <c r="B16" s="12">
        <f>COUNTIFS(Citas!$B$5:$B$104,$A16,Citas!$K$5:$K$104,"&lt;&gt;Cancelada")</f>
        <v/>
      </c>
      <c r="C16" s="12">
        <f>IF('Parámetros'!$B$4="","",'Parámetros'!$B$4)</f>
        <v/>
      </c>
      <c r="D16" s="12">
        <f>IF(OR($B16="",$C16=""),"",MAX($C16-$B16,0))</f>
        <v/>
      </c>
      <c r="E16" s="13">
        <f>IF(OR($B16="",$C16=""),"",IF($B16&gt;$C16,"Sobrecupo",IF($B16=$C16,"Completo","Disponible")))</f>
        <v/>
      </c>
    </row>
    <row r="17">
      <c r="A17" s="14">
        <f>TODAY()+3</f>
        <v/>
      </c>
      <c r="B17" s="15">
        <f>COUNTIFS(Citas!$B$5:$B$104,$A17,Citas!$K$5:$K$104,"&lt;&gt;Cancelada")</f>
        <v/>
      </c>
      <c r="C17" s="15">
        <f>IF('Parámetros'!$B$4="","",'Parámetros'!$B$4)</f>
        <v/>
      </c>
      <c r="D17" s="15">
        <f>IF(OR($B17="",$C17=""),"",MAX($C17-$B17,0))</f>
        <v/>
      </c>
      <c r="E17" s="16">
        <f>IF(OR($B17="",$C17=""),"",IF($B17&gt;$C17,"Sobrecupo",IF($B17=$C17,"Completo","Disponible")))</f>
        <v/>
      </c>
    </row>
    <row r="18">
      <c r="A18" s="11">
        <f>TODAY()+4</f>
        <v/>
      </c>
      <c r="B18" s="12">
        <f>COUNTIFS(Citas!$B$5:$B$104,$A18,Citas!$K$5:$K$104,"&lt;&gt;Cancelada")</f>
        <v/>
      </c>
      <c r="C18" s="12">
        <f>IF('Parámetros'!$B$4="","",'Parámetros'!$B$4)</f>
        <v/>
      </c>
      <c r="D18" s="12">
        <f>IF(OR($B18="",$C18=""),"",MAX($C18-$B18,0))</f>
        <v/>
      </c>
      <c r="E18" s="13">
        <f>IF(OR($B18="",$C18=""),"",IF($B18&gt;$C18,"Sobrecupo",IF($B18=$C18,"Completo","Disponible")))</f>
        <v/>
      </c>
    </row>
    <row r="19">
      <c r="A19" s="14">
        <f>TODAY()+5</f>
        <v/>
      </c>
      <c r="B19" s="15">
        <f>COUNTIFS(Citas!$B$5:$B$104,$A19,Citas!$K$5:$K$104,"&lt;&gt;Cancelada")</f>
        <v/>
      </c>
      <c r="C19" s="15">
        <f>IF('Parámetros'!$B$4="","",'Parámetros'!$B$4)</f>
        <v/>
      </c>
      <c r="D19" s="15">
        <f>IF(OR($B19="",$C19=""),"",MAX($C19-$B19,0))</f>
        <v/>
      </c>
      <c r="E19" s="16">
        <f>IF(OR($B19="",$C19=""),"",IF($B19&gt;$C19,"Sobrecupo",IF($B19=$C19,"Completo","Disponible")))</f>
        <v/>
      </c>
    </row>
    <row r="20">
      <c r="A20" s="11">
        <f>TODAY()+6</f>
        <v/>
      </c>
      <c r="B20" s="12">
        <f>COUNTIFS(Citas!$B$5:$B$104,$A20,Citas!$K$5:$K$104,"&lt;&gt;Cancelada")</f>
        <v/>
      </c>
      <c r="C20" s="12">
        <f>IF('Parámetros'!$B$4="","",'Parámetros'!$B$4)</f>
        <v/>
      </c>
      <c r="D20" s="12">
        <f>IF(OR($B20="",$C20=""),"",MAX($C20-$B20,0))</f>
        <v/>
      </c>
      <c r="E20" s="13">
        <f>IF(OR($B20="",$C20=""),"",IF($B20&gt;$C20,"Sobrecupo",IF($B20=$C20,"Completo","Disponible")))</f>
        <v/>
      </c>
    </row>
    <row r="21">
      <c r="A21" s="14">
        <f>TODAY()+7</f>
        <v/>
      </c>
      <c r="B21" s="15">
        <f>COUNTIFS(Citas!$B$5:$B$104,$A21,Citas!$K$5:$K$104,"&lt;&gt;Cancelada")</f>
        <v/>
      </c>
      <c r="C21" s="15">
        <f>IF('Parámetros'!$B$4="","",'Parámetros'!$B$4)</f>
        <v/>
      </c>
      <c r="D21" s="15">
        <f>IF(OR($B21="",$C21=""),"",MAX($C21-$B21,0))</f>
        <v/>
      </c>
      <c r="E21" s="16">
        <f>IF(OR($B21="",$C21=""),"",IF($B21&gt;$C21,"Sobrecupo",IF($B21=$C21,"Completo","Disponible")))</f>
        <v/>
      </c>
    </row>
    <row r="22">
      <c r="A22" s="11">
        <f>TODAY()+8</f>
        <v/>
      </c>
      <c r="B22" s="12">
        <f>COUNTIFS(Citas!$B$5:$B$104,$A22,Citas!$K$5:$K$104,"&lt;&gt;Cancelada")</f>
        <v/>
      </c>
      <c r="C22" s="12">
        <f>IF('Parámetros'!$B$4="","",'Parámetros'!$B$4)</f>
        <v/>
      </c>
      <c r="D22" s="12">
        <f>IF(OR($B22="",$C22=""),"",MAX($C22-$B22,0))</f>
        <v/>
      </c>
      <c r="E22" s="13">
        <f>IF(OR($B22="",$C22=""),"",IF($B22&gt;$C22,"Sobrecupo",IF($B22=$C22,"Completo","Disponible")))</f>
        <v/>
      </c>
    </row>
    <row r="23">
      <c r="A23" s="14">
        <f>TODAY()+9</f>
        <v/>
      </c>
      <c r="B23" s="15">
        <f>COUNTIFS(Citas!$B$5:$B$104,$A23,Citas!$K$5:$K$104,"&lt;&gt;Cancelada")</f>
        <v/>
      </c>
      <c r="C23" s="15">
        <f>IF('Parámetros'!$B$4="","",'Parámetros'!$B$4)</f>
        <v/>
      </c>
      <c r="D23" s="15">
        <f>IF(OR($B23="",$C23=""),"",MAX($C23-$B23,0))</f>
        <v/>
      </c>
      <c r="E23" s="16">
        <f>IF(OR($B23="",$C23=""),"",IF($B23&gt;$C23,"Sobrecupo",IF($B23=$C23,"Completo","Disponible")))</f>
        <v/>
      </c>
    </row>
  </sheetData>
  <autoFilter ref="A13:E23"/>
  <mergeCells count="1">
    <mergeCell ref="A1:N1"/>
  </mergeCells>
  <conditionalFormatting sqref="E14:E23">
    <cfRule type="expression" priority="1" dxfId="0">
      <formula>$E14="Sobrecupo"</formula>
    </cfRule>
    <cfRule type="expression" priority="2" dxfId="1">
      <formula>$E14="Completo"</formula>
    </cfRule>
    <cfRule type="expression" priority="3" dxfId="2">
      <formula>$E14="Disponible"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05A28"/>
    <outlinePr summaryBelow="1" summaryRight="1"/>
    <pageSetUpPr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3" customWidth="1" min="3" max="3"/>
    <col width="24" customWidth="1" min="4" max="4"/>
    <col width="24" customWidth="1" min="5" max="5"/>
    <col width="16" customWidth="1" min="6" max="6"/>
    <col width="27" customWidth="1" min="7" max="7"/>
    <col width="24" customWidth="1" min="8" max="8"/>
    <col width="18" customWidth="1" min="9" max="9"/>
    <col width="18" customWidth="1" min="10" max="10"/>
    <col width="16" customWidth="1" min="11" max="11"/>
    <col width="17" customWidth="1" min="12" max="12"/>
    <col width="19" customWidth="1" min="13" max="13"/>
    <col width="27" customWidth="1" min="14" max="14"/>
  </cols>
  <sheetData>
    <row r="1" ht="28" customHeight="1">
      <c r="A1" s="1" t="inlineStr">
        <is>
          <t>Captura y seguimiento de citas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8" t="n"/>
    </row>
    <row r="2">
      <c r="A2" s="3" t="inlineStr">
        <is>
          <t>Las celdas amarillas son editables. Los ejemplos, folios, clientes, vehículos, placas y responsables son ficticios.</t>
        </is>
      </c>
    </row>
    <row r="3">
      <c r="A3" s="3" t="inlineStr">
        <is>
          <t>Las columnas Hora fin estimada, Días de anticipación y Alerta administrativa se calculan automáticamente.</t>
        </is>
      </c>
    </row>
    <row r="4" ht="38" customHeight="1">
      <c r="A4" s="10" t="inlineStr">
        <is>
          <t>Folio ficticio</t>
        </is>
      </c>
      <c r="B4" s="10" t="inlineStr">
        <is>
          <t>Fecha de cita</t>
        </is>
      </c>
      <c r="C4" s="10" t="inlineStr">
        <is>
          <t>Hora de cita</t>
        </is>
      </c>
      <c r="D4" s="10" t="inlineStr">
        <is>
          <t>Cliente ficticio</t>
        </is>
      </c>
      <c r="E4" s="10" t="inlineStr">
        <is>
          <t>Vehículo ficticio</t>
        </is>
      </c>
      <c r="F4" s="10" t="inlineStr">
        <is>
          <t>Placas ficticias</t>
        </is>
      </c>
      <c r="G4" s="10" t="inlineStr">
        <is>
          <t>Servicio solicitado</t>
        </is>
      </c>
      <c r="H4" s="10" t="inlineStr">
        <is>
          <t>Responsable</t>
        </is>
      </c>
      <c r="I4" s="10" t="inlineStr">
        <is>
          <t>Duración estimada (h)</t>
        </is>
      </c>
      <c r="J4" s="10" t="inlineStr">
        <is>
          <t>Hora fin estimada</t>
        </is>
      </c>
      <c r="K4" s="10" t="inlineStr">
        <is>
          <t>Estado</t>
        </is>
      </c>
      <c r="L4" s="10" t="inlineStr">
        <is>
          <t>Fecha de registro</t>
        </is>
      </c>
      <c r="M4" s="10" t="inlineStr">
        <is>
          <t>Días de anticipación</t>
        </is>
      </c>
      <c r="N4" s="10" t="inlineStr">
        <is>
          <t>Alerta administrativa</t>
        </is>
      </c>
    </row>
    <row r="5">
      <c r="A5" s="17" t="inlineStr">
        <is>
          <t>CITA-FIC-2026-001</t>
        </is>
      </c>
      <c r="B5" s="18" t="n">
        <v>46271</v>
      </c>
      <c r="C5" s="39" t="n">
        <v>0.375</v>
      </c>
      <c r="D5" s="17" t="inlineStr">
        <is>
          <t>Cliente ficticio 01</t>
        </is>
      </c>
      <c r="E5" s="17" t="inlineStr">
        <is>
          <t>Sedán ficticio 01</t>
        </is>
      </c>
      <c r="F5" s="17" t="inlineStr">
        <is>
          <t>FIC-001</t>
        </is>
      </c>
      <c r="G5" s="17" t="inlineStr">
        <is>
          <t>Mantenimiento preventivo</t>
        </is>
      </c>
      <c r="H5" s="17" t="inlineStr">
        <is>
          <t>Técnico ficticio Alfa</t>
        </is>
      </c>
      <c r="I5" s="20" t="n">
        <v>2</v>
      </c>
      <c r="J5" s="40">
        <f>IF(OR(B5="",C5="",I5=""),"",IFERROR(C5+I5/24,""))</f>
        <v/>
      </c>
      <c r="K5" s="22" t="inlineStr">
        <is>
          <t>Concluida</t>
        </is>
      </c>
      <c r="L5" s="18" t="n">
        <v>46267</v>
      </c>
      <c r="M5" s="15">
        <f>IF(OR(B5="",L5=""),"",B5-L5)</f>
        <v/>
      </c>
      <c r="N5" s="23">
        <f>IF(COUNTA($A5:$I5,$K5:$L5)=0,"",IF(OR($A5="",$B5="",$C5="",$D5="",$E5="",$G5="",$I5="",$K5="",$L5=""),"Revisar datos obligatorios",IF($K5="Cancelada","Cancelada",IF($K5="Concluida","Concluida",IF($K5="No asistió","No asistió",IF($B5+$C5&lt;NOW(),"Cita vencida",IF(OR($H5="",$H5="Por asignar"),"Sin responsable",IF(AND('Parámetros'!$B$5&lt;&gt;"",'Parámetros'!$B$6&lt;&gt;"",OR($C5&lt;'Parámetros'!$B$5,$J5&gt;'Parámetros'!$B$6)),"Fuera de horario",IF(AND('Parámetros'!$B$7&lt;&gt;"",$I5&gt;'Parámetros'!$B$7),"Duración excede límite",IF(COUNTIFS($B$5:$B$104,$B5,$H$5:$H$104,$H5,$K$5:$K$104,"&lt;&gt;Cancelada",$K$5:$K$104,"&lt;&gt;Concluida",$K$5:$K$104,"&lt;&gt;No asistió",$C$5:$C$104,"&lt;"&amp;$J5,$J$5:$J$104,"&gt;"&amp;$C5)&gt;1,"Posible cruce",IF(AND('Parámetros'!$B$9&lt;&gt;"",$M5&lt;'Parámetros'!$B$9),"Poca anticipación",IF(AND('Parámetros'!$B$8&lt;&gt;"",$B5+$C5&lt;=NOW()+IFERROR('Parámetros'!$B$8/24,0)),"Próxima","Sin alerta"))))))))))))</f>
        <v/>
      </c>
    </row>
    <row r="6">
      <c r="A6" s="17" t="inlineStr">
        <is>
          <t>CITA-FIC-2026-002</t>
        </is>
      </c>
      <c r="B6" s="18" t="n">
        <v>46273</v>
      </c>
      <c r="C6" s="39" t="n">
        <v>0.4583333333333333</v>
      </c>
      <c r="D6" s="17" t="inlineStr">
        <is>
          <t>Cliente ficticio 02</t>
        </is>
      </c>
      <c r="E6" s="17" t="inlineStr">
        <is>
          <t>SUV ficticia 02</t>
        </is>
      </c>
      <c r="F6" s="17" t="inlineStr">
        <is>
          <t>FIC-002</t>
        </is>
      </c>
      <c r="G6" s="17" t="inlineStr">
        <is>
          <t>Revisión de frenos</t>
        </is>
      </c>
      <c r="H6" s="17" t="inlineStr">
        <is>
          <t>Técnico ficticio Beta</t>
        </is>
      </c>
      <c r="I6" s="20" t="n">
        <v>1.5</v>
      </c>
      <c r="J6" s="41">
        <f>IF(OR(B6="",C6="",I6=""),"",IFERROR(C6+I6/24,""))</f>
        <v/>
      </c>
      <c r="K6" s="22" t="inlineStr">
        <is>
          <t>No asistió</t>
        </is>
      </c>
      <c r="L6" s="18" t="n">
        <v>46270</v>
      </c>
      <c r="M6" s="12">
        <f>IF(OR(B6="",L6=""),"",B6-L6)</f>
        <v/>
      </c>
      <c r="N6" s="25">
        <f>IF(COUNTA($A6:$I6,$K6:$L6)=0,"",IF(OR($A6="",$B6="",$C6="",$D6="",$E6="",$G6="",$I6="",$K6="",$L6=""),"Revisar datos obligatorios",IF($K6="Cancelada","Cancelada",IF($K6="Concluida","Concluida",IF($K6="No asistió","No asistió",IF($B6+$C6&lt;NOW(),"Cita vencida",IF(OR($H6="",$H6="Por asignar"),"Sin responsable",IF(AND('Parámetros'!$B$5&lt;&gt;"",'Parámetros'!$B$6&lt;&gt;"",OR($C6&lt;'Parámetros'!$B$5,$J6&gt;'Parámetros'!$B$6)),"Fuera de horario",IF(AND('Parámetros'!$B$7&lt;&gt;"",$I6&gt;'Parámetros'!$B$7),"Duración excede límite",IF(COUNTIFS($B$5:$B$104,$B6,$H$5:$H$104,$H6,$K$5:$K$104,"&lt;&gt;Cancelada",$K$5:$K$104,"&lt;&gt;Concluida",$K$5:$K$104,"&lt;&gt;No asistió",$C$5:$C$104,"&lt;"&amp;$J6,$J$5:$J$104,"&gt;"&amp;$C6)&gt;1,"Posible cruce",IF(AND('Parámetros'!$B$9&lt;&gt;"",$M6&lt;'Parámetros'!$B$9),"Poca anticipación",IF(AND('Parámetros'!$B$8&lt;&gt;"",$B6+$C6&lt;=NOW()+IFERROR('Parámetros'!$B$8/24,0)),"Próxima","Sin alerta"))))))))))))</f>
        <v/>
      </c>
    </row>
    <row r="7">
      <c r="A7" s="17" t="inlineStr">
        <is>
          <t>CITA-FIC-2026-003</t>
        </is>
      </c>
      <c r="B7" s="18" t="n">
        <v>46275</v>
      </c>
      <c r="C7" s="39" t="n">
        <v>0.375</v>
      </c>
      <c r="D7" s="17" t="inlineStr">
        <is>
          <t>Cliente ficticio 03</t>
        </is>
      </c>
      <c r="E7" s="17" t="inlineStr">
        <is>
          <t>Pickup ficticia 03</t>
        </is>
      </c>
      <c r="F7" s="17" t="inlineStr">
        <is>
          <t>FIC-003</t>
        </is>
      </c>
      <c r="G7" s="17" t="inlineStr">
        <is>
          <t>Revisión de suspensión</t>
        </is>
      </c>
      <c r="H7" s="17" t="inlineStr">
        <is>
          <t>Técnico ficticio Alfa</t>
        </is>
      </c>
      <c r="I7" s="20" t="n">
        <v>2</v>
      </c>
      <c r="J7" s="40">
        <f>IF(OR(B7="",C7="",I7=""),"",IFERROR(C7+I7/24,""))</f>
        <v/>
      </c>
      <c r="K7" s="22" t="inlineStr">
        <is>
          <t>Confirmada</t>
        </is>
      </c>
      <c r="L7" s="18" t="n">
        <v>46274</v>
      </c>
      <c r="M7" s="15">
        <f>IF(OR(B7="",L7=""),"",B7-L7)</f>
        <v/>
      </c>
      <c r="N7" s="23">
        <f>IF(COUNTA($A7:$I7,$K7:$L7)=0,"",IF(OR($A7="",$B7="",$C7="",$D7="",$E7="",$G7="",$I7="",$K7="",$L7=""),"Revisar datos obligatorios",IF($K7="Cancelada","Cancelada",IF($K7="Concluida","Concluida",IF($K7="No asistió","No asistió",IF($B7+$C7&lt;NOW(),"Cita vencida",IF(OR($H7="",$H7="Por asignar"),"Sin responsable",IF(AND('Parámetros'!$B$5&lt;&gt;"",'Parámetros'!$B$6&lt;&gt;"",OR($C7&lt;'Parámetros'!$B$5,$J7&gt;'Parámetros'!$B$6)),"Fuera de horario",IF(AND('Parámetros'!$B$7&lt;&gt;"",$I7&gt;'Parámetros'!$B$7),"Duración excede límite",IF(COUNTIFS($B$5:$B$104,$B7,$H$5:$H$104,$H7,$K$5:$K$104,"&lt;&gt;Cancelada",$K$5:$K$104,"&lt;&gt;Concluida",$K$5:$K$104,"&lt;&gt;No asistió",$C$5:$C$104,"&lt;"&amp;$J7,$J$5:$J$104,"&gt;"&amp;$C7)&gt;1,"Posible cruce",IF(AND('Parámetros'!$B$9&lt;&gt;"",$M7&lt;'Parámetros'!$B$9),"Poca anticipación",IF(AND('Parámetros'!$B$8&lt;&gt;"",$B7+$C7&lt;=NOW()+IFERROR('Parámetros'!$B$8/24,0)),"Próxima","Sin alerta"))))))))))))</f>
        <v/>
      </c>
    </row>
    <row r="8">
      <c r="A8" s="17" t="inlineStr">
        <is>
          <t>CITA-FIC-2026-004</t>
        </is>
      </c>
      <c r="B8" s="18" t="n">
        <v>46275</v>
      </c>
      <c r="C8" s="39" t="n">
        <v>0.4166666666666667</v>
      </c>
      <c r="D8" s="17" t="inlineStr">
        <is>
          <t>Cliente ficticio 04</t>
        </is>
      </c>
      <c r="E8" s="17" t="inlineStr">
        <is>
          <t>Hatchback ficticio 04</t>
        </is>
      </c>
      <c r="F8" s="17" t="inlineStr">
        <is>
          <t>FIC-004</t>
        </is>
      </c>
      <c r="G8" s="17" t="inlineStr">
        <is>
          <t>Servicio de llantas</t>
        </is>
      </c>
      <c r="H8" s="17" t="inlineStr">
        <is>
          <t>Técnico ficticio Alfa</t>
        </is>
      </c>
      <c r="I8" s="20" t="n">
        <v>1.5</v>
      </c>
      <c r="J8" s="41">
        <f>IF(OR(B8="",C8="",I8=""),"",IFERROR(C8+I8/24,""))</f>
        <v/>
      </c>
      <c r="K8" s="22" t="inlineStr">
        <is>
          <t>Programada</t>
        </is>
      </c>
      <c r="L8" s="18" t="n">
        <v>46274</v>
      </c>
      <c r="M8" s="12">
        <f>IF(OR(B8="",L8=""),"",B8-L8)</f>
        <v/>
      </c>
      <c r="N8" s="25">
        <f>IF(COUNTA($A8:$I8,$K8:$L8)=0,"",IF(OR($A8="",$B8="",$C8="",$D8="",$E8="",$G8="",$I8="",$K8="",$L8=""),"Revisar datos obligatorios",IF($K8="Cancelada","Cancelada",IF($K8="Concluida","Concluida",IF($K8="No asistió","No asistió",IF($B8+$C8&lt;NOW(),"Cita vencida",IF(OR($H8="",$H8="Por asignar"),"Sin responsable",IF(AND('Parámetros'!$B$5&lt;&gt;"",'Parámetros'!$B$6&lt;&gt;"",OR($C8&lt;'Parámetros'!$B$5,$J8&gt;'Parámetros'!$B$6)),"Fuera de horario",IF(AND('Parámetros'!$B$7&lt;&gt;"",$I8&gt;'Parámetros'!$B$7),"Duración excede límite",IF(COUNTIFS($B$5:$B$104,$B8,$H$5:$H$104,$H8,$K$5:$K$104,"&lt;&gt;Cancelada",$K$5:$K$104,"&lt;&gt;Concluida",$K$5:$K$104,"&lt;&gt;No asistió",$C$5:$C$104,"&lt;"&amp;$J8,$J$5:$J$104,"&gt;"&amp;$C8)&gt;1,"Posible cruce",IF(AND('Parámetros'!$B$9&lt;&gt;"",$M8&lt;'Parámetros'!$B$9),"Poca anticipación",IF(AND('Parámetros'!$B$8&lt;&gt;"",$B8+$C8&lt;=NOW()+IFERROR('Parámetros'!$B$8/24,0)),"Próxima","Sin alerta"))))))))))))</f>
        <v/>
      </c>
    </row>
    <row r="9">
      <c r="A9" s="17" t="inlineStr">
        <is>
          <t>CITA-FIC-2026-005</t>
        </is>
      </c>
      <c r="B9" s="18" t="n">
        <v>46275</v>
      </c>
      <c r="C9" s="39" t="n">
        <v>0.7291666666666666</v>
      </c>
      <c r="D9" s="17" t="inlineStr">
        <is>
          <t>Cliente ficticio 05</t>
        </is>
      </c>
      <c r="E9" s="17" t="inlineStr">
        <is>
          <t>Sedán ficticio 05</t>
        </is>
      </c>
      <c r="F9" s="17" t="inlineStr">
        <is>
          <t>FIC-005</t>
        </is>
      </c>
      <c r="G9" s="17" t="inlineStr">
        <is>
          <t>Revisión eléctrica</t>
        </is>
      </c>
      <c r="H9" s="17" t="inlineStr">
        <is>
          <t>Técnico ficticio Beta</t>
        </is>
      </c>
      <c r="I9" s="20" t="n">
        <v>1.5</v>
      </c>
      <c r="J9" s="40">
        <f>IF(OR(B9="",C9="",I9=""),"",IFERROR(C9+I9/24,""))</f>
        <v/>
      </c>
      <c r="K9" s="22" t="inlineStr">
        <is>
          <t>Programada</t>
        </is>
      </c>
      <c r="L9" s="18" t="n">
        <v>46274</v>
      </c>
      <c r="M9" s="15">
        <f>IF(OR(B9="",L9=""),"",B9-L9)</f>
        <v/>
      </c>
      <c r="N9" s="23">
        <f>IF(COUNTA($A9:$I9,$K9:$L9)=0,"",IF(OR($A9="",$B9="",$C9="",$D9="",$E9="",$G9="",$I9="",$K9="",$L9=""),"Revisar datos obligatorios",IF($K9="Cancelada","Cancelada",IF($K9="Concluida","Concluida",IF($K9="No asistió","No asistió",IF($B9+$C9&lt;NOW(),"Cita vencida",IF(OR($H9="",$H9="Por asignar"),"Sin responsable",IF(AND('Parámetros'!$B$5&lt;&gt;"",'Parámetros'!$B$6&lt;&gt;"",OR($C9&lt;'Parámetros'!$B$5,$J9&gt;'Parámetros'!$B$6)),"Fuera de horario",IF(AND('Parámetros'!$B$7&lt;&gt;"",$I9&gt;'Parámetros'!$B$7),"Duración excede límite",IF(COUNTIFS($B$5:$B$104,$B9,$H$5:$H$104,$H9,$K$5:$K$104,"&lt;&gt;Cancelada",$K$5:$K$104,"&lt;&gt;Concluida",$K$5:$K$104,"&lt;&gt;No asistió",$C$5:$C$104,"&lt;"&amp;$J9,$J$5:$J$104,"&gt;"&amp;$C9)&gt;1,"Posible cruce",IF(AND('Parámetros'!$B$9&lt;&gt;"",$M9&lt;'Parámetros'!$B$9),"Poca anticipación",IF(AND('Parámetros'!$B$8&lt;&gt;"",$B9+$C9&lt;=NOW()+IFERROR('Parámetros'!$B$8/24,0)),"Próxima","Sin alerta"))))))))))))</f>
        <v/>
      </c>
    </row>
    <row r="10">
      <c r="A10" s="17" t="inlineStr">
        <is>
          <t>CITA-FIC-2026-006</t>
        </is>
      </c>
      <c r="B10" s="18" t="n">
        <v>46277</v>
      </c>
      <c r="C10" s="39" t="n">
        <v>0.3541666666666667</v>
      </c>
      <c r="D10" s="17" t="inlineStr">
        <is>
          <t>Cliente ficticio 06</t>
        </is>
      </c>
      <c r="E10" s="17" t="inlineStr">
        <is>
          <t>SUV ficticia 06</t>
        </is>
      </c>
      <c r="F10" s="17" t="inlineStr">
        <is>
          <t>FIC-006</t>
        </is>
      </c>
      <c r="G10" s="17" t="inlineStr">
        <is>
          <t>Mantenimiento preventivo</t>
        </is>
      </c>
      <c r="H10" s="17" t="inlineStr">
        <is>
          <t>Por asignar</t>
        </is>
      </c>
      <c r="I10" s="20" t="n">
        <v>1</v>
      </c>
      <c r="J10" s="41">
        <f>IF(OR(B10="",C10="",I10=""),"",IFERROR(C10+I10/24,""))</f>
        <v/>
      </c>
      <c r="K10" s="22" t="inlineStr">
        <is>
          <t>Programada</t>
        </is>
      </c>
      <c r="L10" s="18" t="n">
        <v>46274</v>
      </c>
      <c r="M10" s="12">
        <f>IF(OR(B10="",L10=""),"",B10-L10)</f>
        <v/>
      </c>
      <c r="N10" s="25">
        <f>IF(COUNTA($A10:$I10,$K10:$L10)=0,"",IF(OR($A10="",$B10="",$C10="",$D10="",$E10="",$G10="",$I10="",$K10="",$L10=""),"Revisar datos obligatorios",IF($K10="Cancelada","Cancelada",IF($K10="Concluida","Concluida",IF($K10="No asistió","No asistió",IF($B10+$C10&lt;NOW(),"Cita vencida",IF(OR($H10="",$H10="Por asignar"),"Sin responsable",IF(AND('Parámetros'!$B$5&lt;&gt;"",'Parámetros'!$B$6&lt;&gt;"",OR($C10&lt;'Parámetros'!$B$5,$J10&gt;'Parámetros'!$B$6)),"Fuera de horario",IF(AND('Parámetros'!$B$7&lt;&gt;"",$I10&gt;'Parámetros'!$B$7),"Duración excede límite",IF(COUNTIFS($B$5:$B$104,$B10,$H$5:$H$104,$H10,$K$5:$K$104,"&lt;&gt;Cancelada",$K$5:$K$104,"&lt;&gt;Concluida",$K$5:$K$104,"&lt;&gt;No asistió",$C$5:$C$104,"&lt;"&amp;$J10,$J$5:$J$104,"&gt;"&amp;$C10)&gt;1,"Posible cruce",IF(AND('Parámetros'!$B$9&lt;&gt;"",$M10&lt;'Parámetros'!$B$9),"Poca anticipación",IF(AND('Parámetros'!$B$8&lt;&gt;"",$B10+$C10&lt;=NOW()+IFERROR('Parámetros'!$B$8/24,0)),"Próxima","Sin alerta"))))))))))))</f>
        <v/>
      </c>
    </row>
    <row r="11">
      <c r="A11" s="17" t="inlineStr">
        <is>
          <t>CITA-FIC-2026-007</t>
        </is>
      </c>
      <c r="B11" s="18" t="n">
        <v>46278</v>
      </c>
      <c r="C11" s="39" t="n">
        <v>0.3333333333333333</v>
      </c>
      <c r="D11" s="17" t="inlineStr">
        <is>
          <t>Cliente ficticio 07</t>
        </is>
      </c>
      <c r="E11" s="17" t="inlineStr">
        <is>
          <t>Pickup ficticia 07</t>
        </is>
      </c>
      <c r="F11" s="17" t="inlineStr">
        <is>
          <t>FIC-007</t>
        </is>
      </c>
      <c r="G11" s="17" t="inlineStr">
        <is>
          <t>Revisión de suspensión</t>
        </is>
      </c>
      <c r="H11" s="17" t="inlineStr">
        <is>
          <t>Técnico ficticio Beta</t>
        </is>
      </c>
      <c r="I11" s="20" t="n">
        <v>7</v>
      </c>
      <c r="J11" s="40">
        <f>IF(OR(B11="",C11="",I11=""),"",IFERROR(C11+I11/24,""))</f>
        <v/>
      </c>
      <c r="K11" s="22" t="inlineStr">
        <is>
          <t>Confirmada</t>
        </is>
      </c>
      <c r="L11" s="18" t="n">
        <v>46274</v>
      </c>
      <c r="M11" s="15">
        <f>IF(OR(B11="",L11=""),"",B11-L11)</f>
        <v/>
      </c>
      <c r="N11" s="23">
        <f>IF(COUNTA($A11:$I11,$K11:$L11)=0,"",IF(OR($A11="",$B11="",$C11="",$D11="",$E11="",$G11="",$I11="",$K11="",$L11=""),"Revisar datos obligatorios",IF($K11="Cancelada","Cancelada",IF($K11="Concluida","Concluida",IF($K11="No asistió","No asistió",IF($B11+$C11&lt;NOW(),"Cita vencida",IF(OR($H11="",$H11="Por asignar"),"Sin responsable",IF(AND('Parámetros'!$B$5&lt;&gt;"",'Parámetros'!$B$6&lt;&gt;"",OR($C11&lt;'Parámetros'!$B$5,$J11&gt;'Parámetros'!$B$6)),"Fuera de horario",IF(AND('Parámetros'!$B$7&lt;&gt;"",$I11&gt;'Parámetros'!$B$7),"Duración excede límite",IF(COUNTIFS($B$5:$B$104,$B11,$H$5:$H$104,$H11,$K$5:$K$104,"&lt;&gt;Cancelada",$K$5:$K$104,"&lt;&gt;Concluida",$K$5:$K$104,"&lt;&gt;No asistió",$C$5:$C$104,"&lt;"&amp;$J11,$J$5:$J$104,"&gt;"&amp;$C11)&gt;1,"Posible cruce",IF(AND('Parámetros'!$B$9&lt;&gt;"",$M11&lt;'Parámetros'!$B$9),"Poca anticipación",IF(AND('Parámetros'!$B$8&lt;&gt;"",$B11+$C11&lt;=NOW()+IFERROR('Parámetros'!$B$8/24,0)),"Próxima","Sin alerta"))))))))))))</f>
        <v/>
      </c>
    </row>
    <row r="12">
      <c r="A12" s="17" t="inlineStr">
        <is>
          <t>CITA-FIC-2026-008</t>
        </is>
      </c>
      <c r="B12" s="18" t="n">
        <v>46276</v>
      </c>
      <c r="C12" s="39" t="n">
        <v>0.5416666666666666</v>
      </c>
      <c r="D12" s="17" t="inlineStr">
        <is>
          <t>Cliente ficticio 08</t>
        </is>
      </c>
      <c r="E12" s="17" t="inlineStr">
        <is>
          <t>Hatchback ficticio 08</t>
        </is>
      </c>
      <c r="F12" s="17" t="inlineStr">
        <is>
          <t>FIC-008</t>
        </is>
      </c>
      <c r="G12" s="17" t="inlineStr">
        <is>
          <t>Revisión de frenos</t>
        </is>
      </c>
      <c r="H12" s="17" t="inlineStr">
        <is>
          <t>Técnico ficticio Gamma</t>
        </is>
      </c>
      <c r="I12" s="20" t="n">
        <v>2</v>
      </c>
      <c r="J12" s="41">
        <f>IF(OR(B12="",C12="",I12=""),"",IFERROR(C12+I12/24,""))</f>
        <v/>
      </c>
      <c r="K12" s="22" t="inlineStr">
        <is>
          <t>Programada</t>
        </is>
      </c>
      <c r="L12" s="18" t="n">
        <v>46274</v>
      </c>
      <c r="M12" s="12">
        <f>IF(OR(B12="",L12=""),"",B12-L12)</f>
        <v/>
      </c>
      <c r="N12" s="25">
        <f>IF(COUNTA($A12:$I12,$K12:$L12)=0,"",IF(OR($A12="",$B12="",$C12="",$D12="",$E12="",$G12="",$I12="",$K12="",$L12=""),"Revisar datos obligatorios",IF($K12="Cancelada","Cancelada",IF($K12="Concluida","Concluida",IF($K12="No asistió","No asistió",IF($B12+$C12&lt;NOW(),"Cita vencida",IF(OR($H12="",$H12="Por asignar"),"Sin responsable",IF(AND('Parámetros'!$B$5&lt;&gt;"",'Parámetros'!$B$6&lt;&gt;"",OR($C12&lt;'Parámetros'!$B$5,$J12&gt;'Parámetros'!$B$6)),"Fuera de horario",IF(AND('Parámetros'!$B$7&lt;&gt;"",$I12&gt;'Parámetros'!$B$7),"Duración excede límite",IF(COUNTIFS($B$5:$B$104,$B12,$H$5:$H$104,$H12,$K$5:$K$104,"&lt;&gt;Cancelada",$K$5:$K$104,"&lt;&gt;Concluida",$K$5:$K$104,"&lt;&gt;No asistió",$C$5:$C$104,"&lt;"&amp;$J12,$J$5:$J$104,"&gt;"&amp;$C12)&gt;1,"Posible cruce",IF(AND('Parámetros'!$B$9&lt;&gt;"",$M12&lt;'Parámetros'!$B$9),"Poca anticipación",IF(AND('Parámetros'!$B$8&lt;&gt;"",$B12+$C12&lt;=NOW()+IFERROR('Parámetros'!$B$8/24,0)),"Próxima","Sin alerta"))))))))))))</f>
        <v/>
      </c>
    </row>
    <row r="13">
      <c r="A13" s="17" t="inlineStr">
        <is>
          <t>CITA-FIC-2026-009</t>
        </is>
      </c>
      <c r="B13" s="18" t="n">
        <v>46281</v>
      </c>
      <c r="C13" s="39" t="n">
        <v>0.625</v>
      </c>
      <c r="D13" s="17" t="inlineStr">
        <is>
          <t>Cliente ficticio 09</t>
        </is>
      </c>
      <c r="E13" s="17" t="inlineStr">
        <is>
          <t>Sedán ficticio 09</t>
        </is>
      </c>
      <c r="F13" s="17" t="inlineStr">
        <is>
          <t>FIC-009</t>
        </is>
      </c>
      <c r="G13" s="17" t="inlineStr">
        <is>
          <t>Otro servicio</t>
        </is>
      </c>
      <c r="H13" s="17" t="inlineStr">
        <is>
          <t>Técnico ficticio Alfa</t>
        </is>
      </c>
      <c r="I13" s="20" t="n">
        <v>1</v>
      </c>
      <c r="J13" s="40">
        <f>IF(OR(B13="",C13="",I13=""),"",IFERROR(C13+I13/24,""))</f>
        <v/>
      </c>
      <c r="K13" s="22" t="inlineStr">
        <is>
          <t>Cancelada</t>
        </is>
      </c>
      <c r="L13" s="18" t="n">
        <v>46273</v>
      </c>
      <c r="M13" s="15">
        <f>IF(OR(B13="",L13=""),"",B13-L13)</f>
        <v/>
      </c>
      <c r="N13" s="23">
        <f>IF(COUNTA($A13:$I13,$K13:$L13)=0,"",IF(OR($A13="",$B13="",$C13="",$D13="",$E13="",$G13="",$I13="",$K13="",$L13=""),"Revisar datos obligatorios",IF($K13="Cancelada","Cancelada",IF($K13="Concluida","Concluida",IF($K13="No asistió","No asistió",IF($B13+$C13&lt;NOW(),"Cita vencida",IF(OR($H13="",$H13="Por asignar"),"Sin responsable",IF(AND('Parámetros'!$B$5&lt;&gt;"",'Parámetros'!$B$6&lt;&gt;"",OR($C13&lt;'Parámetros'!$B$5,$J13&gt;'Parámetros'!$B$6)),"Fuera de horario",IF(AND('Parámetros'!$B$7&lt;&gt;"",$I13&gt;'Parámetros'!$B$7),"Duración excede límite",IF(COUNTIFS($B$5:$B$104,$B13,$H$5:$H$104,$H13,$K$5:$K$104,"&lt;&gt;Cancelada",$K$5:$K$104,"&lt;&gt;Concluida",$K$5:$K$104,"&lt;&gt;No asistió",$C$5:$C$104,"&lt;"&amp;$J13,$J$5:$J$104,"&gt;"&amp;$C13)&gt;1,"Posible cruce",IF(AND('Parámetros'!$B$9&lt;&gt;"",$M13&lt;'Parámetros'!$B$9),"Poca anticipación",IF(AND('Parámetros'!$B$8&lt;&gt;"",$B13+$C13&lt;=NOW()+IFERROR('Parámetros'!$B$8/24,0)),"Próxima","Sin alerta"))))))))))))</f>
        <v/>
      </c>
    </row>
    <row r="14">
      <c r="A14" s="17" t="inlineStr">
        <is>
          <t>CITA-FIC-2026-010</t>
        </is>
      </c>
      <c r="B14" s="18" t="n">
        <v>46283</v>
      </c>
      <c r="C14" s="39" t="n">
        <v>0.4375</v>
      </c>
      <c r="D14" s="17" t="inlineStr">
        <is>
          <t>Cliente ficticio 10</t>
        </is>
      </c>
      <c r="E14" s="17" t="inlineStr">
        <is>
          <t>SUV ficticia 10</t>
        </is>
      </c>
      <c r="F14" s="17" t="inlineStr">
        <is>
          <t>FIC-010</t>
        </is>
      </c>
      <c r="G14" s="17" t="inlineStr">
        <is>
          <t>Mantenimiento preventivo</t>
        </is>
      </c>
      <c r="H14" s="17" t="inlineStr">
        <is>
          <t>Técnico ficticio Gamma</t>
        </is>
      </c>
      <c r="I14" s="20" t="n">
        <v>2.5</v>
      </c>
      <c r="J14" s="41">
        <f>IF(OR(B14="",C14="",I14=""),"",IFERROR(C14+I14/24,""))</f>
        <v/>
      </c>
      <c r="K14" s="22" t="inlineStr">
        <is>
          <t>Programada</t>
        </is>
      </c>
      <c r="L14" s="18" t="n">
        <v>46274</v>
      </c>
      <c r="M14" s="12">
        <f>IF(OR(B14="",L14=""),"",B14-L14)</f>
        <v/>
      </c>
      <c r="N14" s="25">
        <f>IF(COUNTA($A14:$I14,$K14:$L14)=0,"",IF(OR($A14="",$B14="",$C14="",$D14="",$E14="",$G14="",$I14="",$K14="",$L14=""),"Revisar datos obligatorios",IF($K14="Cancelada","Cancelada",IF($K14="Concluida","Concluida",IF($K14="No asistió","No asistió",IF($B14+$C14&lt;NOW(),"Cita vencida",IF(OR($H14="",$H14="Por asignar"),"Sin responsable",IF(AND('Parámetros'!$B$5&lt;&gt;"",'Parámetros'!$B$6&lt;&gt;"",OR($C14&lt;'Parámetros'!$B$5,$J14&gt;'Parámetros'!$B$6)),"Fuera de horario",IF(AND('Parámetros'!$B$7&lt;&gt;"",$I14&gt;'Parámetros'!$B$7),"Duración excede límite",IF(COUNTIFS($B$5:$B$104,$B14,$H$5:$H$104,$H14,$K$5:$K$104,"&lt;&gt;Cancelada",$K$5:$K$104,"&lt;&gt;Concluida",$K$5:$K$104,"&lt;&gt;No asistió",$C$5:$C$104,"&lt;"&amp;$J14,$J$5:$J$104,"&gt;"&amp;$C14)&gt;1,"Posible cruce",IF(AND('Parámetros'!$B$9&lt;&gt;"",$M14&lt;'Parámetros'!$B$9),"Poca anticipación",IF(AND('Parámetros'!$B$8&lt;&gt;"",$B14+$C14&lt;=NOW()+IFERROR('Parámetros'!$B$8/24,0)),"Próxima","Sin alerta"))))))))))))</f>
        <v/>
      </c>
    </row>
    <row r="15">
      <c r="A15" s="17" t="n"/>
      <c r="B15" s="18" t="n"/>
      <c r="C15" s="39" t="n"/>
      <c r="D15" s="17" t="n"/>
      <c r="E15" s="17" t="n"/>
      <c r="F15" s="17" t="n"/>
      <c r="G15" s="17" t="n"/>
      <c r="H15" s="17" t="n"/>
      <c r="I15" s="20" t="n"/>
      <c r="J15" s="40">
        <f>IF(OR(B15="",C15="",I15=""),"",IFERROR(C15+I15/24,""))</f>
        <v/>
      </c>
      <c r="K15" s="22" t="n"/>
      <c r="L15" s="18" t="n"/>
      <c r="M15" s="15">
        <f>IF(OR(B15="",L15=""),"",B15-L15)</f>
        <v/>
      </c>
      <c r="N15" s="23">
        <f>IF(COUNTA($A15:$I15,$K15:$L15)=0,"",IF(OR($A15="",$B15="",$C15="",$D15="",$E15="",$G15="",$I15="",$K15="",$L15=""),"Revisar datos obligatorios",IF($K15="Cancelada","Cancelada",IF($K15="Concluida","Concluida",IF($K15="No asistió","No asistió",IF($B15+$C15&lt;NOW(),"Cita vencida",IF(OR($H15="",$H15="Por asignar"),"Sin responsable",IF(AND('Parámetros'!$B$5&lt;&gt;"",'Parámetros'!$B$6&lt;&gt;"",OR($C15&lt;'Parámetros'!$B$5,$J15&gt;'Parámetros'!$B$6)),"Fuera de horario",IF(AND('Parámetros'!$B$7&lt;&gt;"",$I15&gt;'Parámetros'!$B$7),"Duración excede límite",IF(COUNTIFS($B$5:$B$104,$B15,$H$5:$H$104,$H15,$K$5:$K$104,"&lt;&gt;Cancelada",$K$5:$K$104,"&lt;&gt;Concluida",$K$5:$K$104,"&lt;&gt;No asistió",$C$5:$C$104,"&lt;"&amp;$J15,$J$5:$J$104,"&gt;"&amp;$C15)&gt;1,"Posible cruce",IF(AND('Parámetros'!$B$9&lt;&gt;"",$M15&lt;'Parámetros'!$B$9),"Poca anticipación",IF(AND('Parámetros'!$B$8&lt;&gt;"",$B15+$C15&lt;=NOW()+IFERROR('Parámetros'!$B$8/24,0)),"Próxima","Sin alerta"))))))))))))</f>
        <v/>
      </c>
    </row>
    <row r="16">
      <c r="A16" s="17" t="n"/>
      <c r="B16" s="18" t="n"/>
      <c r="C16" s="39" t="n"/>
      <c r="D16" s="17" t="n"/>
      <c r="E16" s="17" t="n"/>
      <c r="F16" s="17" t="n"/>
      <c r="G16" s="17" t="n"/>
      <c r="H16" s="17" t="n"/>
      <c r="I16" s="20" t="n"/>
      <c r="J16" s="41">
        <f>IF(OR(B16="",C16="",I16=""),"",IFERROR(C16+I16/24,""))</f>
        <v/>
      </c>
      <c r="K16" s="22" t="n"/>
      <c r="L16" s="18" t="n"/>
      <c r="M16" s="12">
        <f>IF(OR(B16="",L16=""),"",B16-L16)</f>
        <v/>
      </c>
      <c r="N16" s="25">
        <f>IF(COUNTA($A16:$I16,$K16:$L16)=0,"",IF(OR($A16="",$B16="",$C16="",$D16="",$E16="",$G16="",$I16="",$K16="",$L16=""),"Revisar datos obligatorios",IF($K16="Cancelada","Cancelada",IF($K16="Concluida","Concluida",IF($K16="No asistió","No asistió",IF($B16+$C16&lt;NOW(),"Cita vencida",IF(OR($H16="",$H16="Por asignar"),"Sin responsable",IF(AND('Parámetros'!$B$5&lt;&gt;"",'Parámetros'!$B$6&lt;&gt;"",OR($C16&lt;'Parámetros'!$B$5,$J16&gt;'Parámetros'!$B$6)),"Fuera de horario",IF(AND('Parámetros'!$B$7&lt;&gt;"",$I16&gt;'Parámetros'!$B$7),"Duración excede límite",IF(COUNTIFS($B$5:$B$104,$B16,$H$5:$H$104,$H16,$K$5:$K$104,"&lt;&gt;Cancelada",$K$5:$K$104,"&lt;&gt;Concluida",$K$5:$K$104,"&lt;&gt;No asistió",$C$5:$C$104,"&lt;"&amp;$J16,$J$5:$J$104,"&gt;"&amp;$C16)&gt;1,"Posible cruce",IF(AND('Parámetros'!$B$9&lt;&gt;"",$M16&lt;'Parámetros'!$B$9),"Poca anticipación",IF(AND('Parámetros'!$B$8&lt;&gt;"",$B16+$C16&lt;=NOW()+IFERROR('Parámetros'!$B$8/24,0)),"Próxima","Sin alerta"))))))))))))</f>
        <v/>
      </c>
    </row>
    <row r="17">
      <c r="A17" s="17" t="n"/>
      <c r="B17" s="18" t="n"/>
      <c r="C17" s="39" t="n"/>
      <c r="D17" s="17" t="n"/>
      <c r="E17" s="17" t="n"/>
      <c r="F17" s="17" t="n"/>
      <c r="G17" s="17" t="n"/>
      <c r="H17" s="17" t="n"/>
      <c r="I17" s="20" t="n"/>
      <c r="J17" s="40">
        <f>IF(OR(B17="",C17="",I17=""),"",IFERROR(C17+I17/24,""))</f>
        <v/>
      </c>
      <c r="K17" s="22" t="n"/>
      <c r="L17" s="18" t="n"/>
      <c r="M17" s="15">
        <f>IF(OR(B17="",L17=""),"",B17-L17)</f>
        <v/>
      </c>
      <c r="N17" s="23">
        <f>IF(COUNTA($A17:$I17,$K17:$L17)=0,"",IF(OR($A17="",$B17="",$C17="",$D17="",$E17="",$G17="",$I17="",$K17="",$L17=""),"Revisar datos obligatorios",IF($K17="Cancelada","Cancelada",IF($K17="Concluida","Concluida",IF($K17="No asistió","No asistió",IF($B17+$C17&lt;NOW(),"Cita vencida",IF(OR($H17="",$H17="Por asignar"),"Sin responsable",IF(AND('Parámetros'!$B$5&lt;&gt;"",'Parámetros'!$B$6&lt;&gt;"",OR($C17&lt;'Parámetros'!$B$5,$J17&gt;'Parámetros'!$B$6)),"Fuera de horario",IF(AND('Parámetros'!$B$7&lt;&gt;"",$I17&gt;'Parámetros'!$B$7),"Duración excede límite",IF(COUNTIFS($B$5:$B$104,$B17,$H$5:$H$104,$H17,$K$5:$K$104,"&lt;&gt;Cancelada",$K$5:$K$104,"&lt;&gt;Concluida",$K$5:$K$104,"&lt;&gt;No asistió",$C$5:$C$104,"&lt;"&amp;$J17,$J$5:$J$104,"&gt;"&amp;$C17)&gt;1,"Posible cruce",IF(AND('Parámetros'!$B$9&lt;&gt;"",$M17&lt;'Parámetros'!$B$9),"Poca anticipación",IF(AND('Parámetros'!$B$8&lt;&gt;"",$B17+$C17&lt;=NOW()+IFERROR('Parámetros'!$B$8/24,0)),"Próxima","Sin alerta"))))))))))))</f>
        <v/>
      </c>
    </row>
    <row r="18">
      <c r="A18" s="17" t="n"/>
      <c r="B18" s="18" t="n"/>
      <c r="C18" s="39" t="n"/>
      <c r="D18" s="17" t="n"/>
      <c r="E18" s="17" t="n"/>
      <c r="F18" s="17" t="n"/>
      <c r="G18" s="17" t="n"/>
      <c r="H18" s="17" t="n"/>
      <c r="I18" s="20" t="n"/>
      <c r="J18" s="41">
        <f>IF(OR(B18="",C18="",I18=""),"",IFERROR(C18+I18/24,""))</f>
        <v/>
      </c>
      <c r="K18" s="22" t="n"/>
      <c r="L18" s="18" t="n"/>
      <c r="M18" s="12">
        <f>IF(OR(B18="",L18=""),"",B18-L18)</f>
        <v/>
      </c>
      <c r="N18" s="25">
        <f>IF(COUNTA($A18:$I18,$K18:$L18)=0,"",IF(OR($A18="",$B18="",$C18="",$D18="",$E18="",$G18="",$I18="",$K18="",$L18=""),"Revisar datos obligatorios",IF($K18="Cancelada","Cancelada",IF($K18="Concluida","Concluida",IF($K18="No asistió","No asistió",IF($B18+$C18&lt;NOW(),"Cita vencida",IF(OR($H18="",$H18="Por asignar"),"Sin responsable",IF(AND('Parámetros'!$B$5&lt;&gt;"",'Parámetros'!$B$6&lt;&gt;"",OR($C18&lt;'Parámetros'!$B$5,$J18&gt;'Parámetros'!$B$6)),"Fuera de horario",IF(AND('Parámetros'!$B$7&lt;&gt;"",$I18&gt;'Parámetros'!$B$7),"Duración excede límite",IF(COUNTIFS($B$5:$B$104,$B18,$H$5:$H$104,$H18,$K$5:$K$104,"&lt;&gt;Cancelada",$K$5:$K$104,"&lt;&gt;Concluida",$K$5:$K$104,"&lt;&gt;No asistió",$C$5:$C$104,"&lt;"&amp;$J18,$J$5:$J$104,"&gt;"&amp;$C18)&gt;1,"Posible cruce",IF(AND('Parámetros'!$B$9&lt;&gt;"",$M18&lt;'Parámetros'!$B$9),"Poca anticipación",IF(AND('Parámetros'!$B$8&lt;&gt;"",$B18+$C18&lt;=NOW()+IFERROR('Parámetros'!$B$8/24,0)),"Próxima","Sin alerta"))))))))))))</f>
        <v/>
      </c>
    </row>
    <row r="19">
      <c r="A19" s="17" t="n"/>
      <c r="B19" s="18" t="n"/>
      <c r="C19" s="39" t="n"/>
      <c r="D19" s="17" t="n"/>
      <c r="E19" s="17" t="n"/>
      <c r="F19" s="17" t="n"/>
      <c r="G19" s="17" t="n"/>
      <c r="H19" s="17" t="n"/>
      <c r="I19" s="20" t="n"/>
      <c r="J19" s="40">
        <f>IF(OR(B19="",C19="",I19=""),"",IFERROR(C19+I19/24,""))</f>
        <v/>
      </c>
      <c r="K19" s="22" t="n"/>
      <c r="L19" s="18" t="n"/>
      <c r="M19" s="15">
        <f>IF(OR(B19="",L19=""),"",B19-L19)</f>
        <v/>
      </c>
      <c r="N19" s="23">
        <f>IF(COUNTA($A19:$I19,$K19:$L19)=0,"",IF(OR($A19="",$B19="",$C19="",$D19="",$E19="",$G19="",$I19="",$K19="",$L19=""),"Revisar datos obligatorios",IF($K19="Cancelada","Cancelada",IF($K19="Concluida","Concluida",IF($K19="No asistió","No asistió",IF($B19+$C19&lt;NOW(),"Cita vencida",IF(OR($H19="",$H19="Por asignar"),"Sin responsable",IF(AND('Parámetros'!$B$5&lt;&gt;"",'Parámetros'!$B$6&lt;&gt;"",OR($C19&lt;'Parámetros'!$B$5,$J19&gt;'Parámetros'!$B$6)),"Fuera de horario",IF(AND('Parámetros'!$B$7&lt;&gt;"",$I19&gt;'Parámetros'!$B$7),"Duración excede límite",IF(COUNTIFS($B$5:$B$104,$B19,$H$5:$H$104,$H19,$K$5:$K$104,"&lt;&gt;Cancelada",$K$5:$K$104,"&lt;&gt;Concluida",$K$5:$K$104,"&lt;&gt;No asistió",$C$5:$C$104,"&lt;"&amp;$J19,$J$5:$J$104,"&gt;"&amp;$C19)&gt;1,"Posible cruce",IF(AND('Parámetros'!$B$9&lt;&gt;"",$M19&lt;'Parámetros'!$B$9),"Poca anticipación",IF(AND('Parámetros'!$B$8&lt;&gt;"",$B19+$C19&lt;=NOW()+IFERROR('Parámetros'!$B$8/24,0)),"Próxima","Sin alerta"))))))))))))</f>
        <v/>
      </c>
    </row>
    <row r="20">
      <c r="A20" s="17" t="n"/>
      <c r="B20" s="18" t="n"/>
      <c r="C20" s="39" t="n"/>
      <c r="D20" s="17" t="n"/>
      <c r="E20" s="17" t="n"/>
      <c r="F20" s="17" t="n"/>
      <c r="G20" s="17" t="n"/>
      <c r="H20" s="17" t="n"/>
      <c r="I20" s="20" t="n"/>
      <c r="J20" s="41">
        <f>IF(OR(B20="",C20="",I20=""),"",IFERROR(C20+I20/24,""))</f>
        <v/>
      </c>
      <c r="K20" s="22" t="n"/>
      <c r="L20" s="18" t="n"/>
      <c r="M20" s="12">
        <f>IF(OR(B20="",L20=""),"",B20-L20)</f>
        <v/>
      </c>
      <c r="N20" s="25">
        <f>IF(COUNTA($A20:$I20,$K20:$L20)=0,"",IF(OR($A20="",$B20="",$C20="",$D20="",$E20="",$G20="",$I20="",$K20="",$L20=""),"Revisar datos obligatorios",IF($K20="Cancelada","Cancelada",IF($K20="Concluida","Concluida",IF($K20="No asistió","No asistió",IF($B20+$C20&lt;NOW(),"Cita vencida",IF(OR($H20="",$H20="Por asignar"),"Sin responsable",IF(AND('Parámetros'!$B$5&lt;&gt;"",'Parámetros'!$B$6&lt;&gt;"",OR($C20&lt;'Parámetros'!$B$5,$J20&gt;'Parámetros'!$B$6)),"Fuera de horario",IF(AND('Parámetros'!$B$7&lt;&gt;"",$I20&gt;'Parámetros'!$B$7),"Duración excede límite",IF(COUNTIFS($B$5:$B$104,$B20,$H$5:$H$104,$H20,$K$5:$K$104,"&lt;&gt;Cancelada",$K$5:$K$104,"&lt;&gt;Concluida",$K$5:$K$104,"&lt;&gt;No asistió",$C$5:$C$104,"&lt;"&amp;$J20,$J$5:$J$104,"&gt;"&amp;$C20)&gt;1,"Posible cruce",IF(AND('Parámetros'!$B$9&lt;&gt;"",$M20&lt;'Parámetros'!$B$9),"Poca anticipación",IF(AND('Parámetros'!$B$8&lt;&gt;"",$B20+$C20&lt;=NOW()+IFERROR('Parámetros'!$B$8/24,0)),"Próxima","Sin alerta"))))))))))))</f>
        <v/>
      </c>
    </row>
    <row r="21">
      <c r="A21" s="17" t="n"/>
      <c r="B21" s="18" t="n"/>
      <c r="C21" s="39" t="n"/>
      <c r="D21" s="17" t="n"/>
      <c r="E21" s="17" t="n"/>
      <c r="F21" s="17" t="n"/>
      <c r="G21" s="17" t="n"/>
      <c r="H21" s="17" t="n"/>
      <c r="I21" s="20" t="n"/>
      <c r="J21" s="40">
        <f>IF(OR(B21="",C21="",I21=""),"",IFERROR(C21+I21/24,""))</f>
        <v/>
      </c>
      <c r="K21" s="22" t="n"/>
      <c r="L21" s="18" t="n"/>
      <c r="M21" s="15">
        <f>IF(OR(B21="",L21=""),"",B21-L21)</f>
        <v/>
      </c>
      <c r="N21" s="23">
        <f>IF(COUNTA($A21:$I21,$K21:$L21)=0,"",IF(OR($A21="",$B21="",$C21="",$D21="",$E21="",$G21="",$I21="",$K21="",$L21=""),"Revisar datos obligatorios",IF($K21="Cancelada","Cancelada",IF($K21="Concluida","Concluida",IF($K21="No asistió","No asistió",IF($B21+$C21&lt;NOW(),"Cita vencida",IF(OR($H21="",$H21="Por asignar"),"Sin responsable",IF(AND('Parámetros'!$B$5&lt;&gt;"",'Parámetros'!$B$6&lt;&gt;"",OR($C21&lt;'Parámetros'!$B$5,$J21&gt;'Parámetros'!$B$6)),"Fuera de horario",IF(AND('Parámetros'!$B$7&lt;&gt;"",$I21&gt;'Parámetros'!$B$7),"Duración excede límite",IF(COUNTIFS($B$5:$B$104,$B21,$H$5:$H$104,$H21,$K$5:$K$104,"&lt;&gt;Cancelada",$K$5:$K$104,"&lt;&gt;Concluida",$K$5:$K$104,"&lt;&gt;No asistió",$C$5:$C$104,"&lt;"&amp;$J21,$J$5:$J$104,"&gt;"&amp;$C21)&gt;1,"Posible cruce",IF(AND('Parámetros'!$B$9&lt;&gt;"",$M21&lt;'Parámetros'!$B$9),"Poca anticipación",IF(AND('Parámetros'!$B$8&lt;&gt;"",$B21+$C21&lt;=NOW()+IFERROR('Parámetros'!$B$8/24,0)),"Próxima","Sin alerta"))))))))))))</f>
        <v/>
      </c>
    </row>
    <row r="22">
      <c r="A22" s="17" t="n"/>
      <c r="B22" s="18" t="n"/>
      <c r="C22" s="39" t="n"/>
      <c r="D22" s="17" t="n"/>
      <c r="E22" s="17" t="n"/>
      <c r="F22" s="17" t="n"/>
      <c r="G22" s="17" t="n"/>
      <c r="H22" s="17" t="n"/>
      <c r="I22" s="20" t="n"/>
      <c r="J22" s="41">
        <f>IF(OR(B22="",C22="",I22=""),"",IFERROR(C22+I22/24,""))</f>
        <v/>
      </c>
      <c r="K22" s="22" t="n"/>
      <c r="L22" s="18" t="n"/>
      <c r="M22" s="12">
        <f>IF(OR(B22="",L22=""),"",B22-L22)</f>
        <v/>
      </c>
      <c r="N22" s="25">
        <f>IF(COUNTA($A22:$I22,$K22:$L22)=0,"",IF(OR($A22="",$B22="",$C22="",$D22="",$E22="",$G22="",$I22="",$K22="",$L22=""),"Revisar datos obligatorios",IF($K22="Cancelada","Cancelada",IF($K22="Concluida","Concluida",IF($K22="No asistió","No asistió",IF($B22+$C22&lt;NOW(),"Cita vencida",IF(OR($H22="",$H22="Por asignar"),"Sin responsable",IF(AND('Parámetros'!$B$5&lt;&gt;"",'Parámetros'!$B$6&lt;&gt;"",OR($C22&lt;'Parámetros'!$B$5,$J22&gt;'Parámetros'!$B$6)),"Fuera de horario",IF(AND('Parámetros'!$B$7&lt;&gt;"",$I22&gt;'Parámetros'!$B$7),"Duración excede límite",IF(COUNTIFS($B$5:$B$104,$B22,$H$5:$H$104,$H22,$K$5:$K$104,"&lt;&gt;Cancelada",$K$5:$K$104,"&lt;&gt;Concluida",$K$5:$K$104,"&lt;&gt;No asistió",$C$5:$C$104,"&lt;"&amp;$J22,$J$5:$J$104,"&gt;"&amp;$C22)&gt;1,"Posible cruce",IF(AND('Parámetros'!$B$9&lt;&gt;"",$M22&lt;'Parámetros'!$B$9),"Poca anticipación",IF(AND('Parámetros'!$B$8&lt;&gt;"",$B22+$C22&lt;=NOW()+IFERROR('Parámetros'!$B$8/24,0)),"Próxima","Sin alerta"))))))))))))</f>
        <v/>
      </c>
    </row>
    <row r="23">
      <c r="A23" s="17" t="n"/>
      <c r="B23" s="18" t="n"/>
      <c r="C23" s="39" t="n"/>
      <c r="D23" s="17" t="n"/>
      <c r="E23" s="17" t="n"/>
      <c r="F23" s="17" t="n"/>
      <c r="G23" s="17" t="n"/>
      <c r="H23" s="17" t="n"/>
      <c r="I23" s="20" t="n"/>
      <c r="J23" s="40">
        <f>IF(OR(B23="",C23="",I23=""),"",IFERROR(C23+I23/24,""))</f>
        <v/>
      </c>
      <c r="K23" s="22" t="n"/>
      <c r="L23" s="18" t="n"/>
      <c r="M23" s="15">
        <f>IF(OR(B23="",L23=""),"",B23-L23)</f>
        <v/>
      </c>
      <c r="N23" s="23">
        <f>IF(COUNTA($A23:$I23,$K23:$L23)=0,"",IF(OR($A23="",$B23="",$C23="",$D23="",$E23="",$G23="",$I23="",$K23="",$L23=""),"Revisar datos obligatorios",IF($K23="Cancelada","Cancelada",IF($K23="Concluida","Concluida",IF($K23="No asistió","No asistió",IF($B23+$C23&lt;NOW(),"Cita vencida",IF(OR($H23="",$H23="Por asignar"),"Sin responsable",IF(AND('Parámetros'!$B$5&lt;&gt;"",'Parámetros'!$B$6&lt;&gt;"",OR($C23&lt;'Parámetros'!$B$5,$J23&gt;'Parámetros'!$B$6)),"Fuera de horario",IF(AND('Parámetros'!$B$7&lt;&gt;"",$I23&gt;'Parámetros'!$B$7),"Duración excede límite",IF(COUNTIFS($B$5:$B$104,$B23,$H$5:$H$104,$H23,$K$5:$K$104,"&lt;&gt;Cancelada",$K$5:$K$104,"&lt;&gt;Concluida",$K$5:$K$104,"&lt;&gt;No asistió",$C$5:$C$104,"&lt;"&amp;$J23,$J$5:$J$104,"&gt;"&amp;$C23)&gt;1,"Posible cruce",IF(AND('Parámetros'!$B$9&lt;&gt;"",$M23&lt;'Parámetros'!$B$9),"Poca anticipación",IF(AND('Parámetros'!$B$8&lt;&gt;"",$B23+$C23&lt;=NOW()+IFERROR('Parámetros'!$B$8/24,0)),"Próxima","Sin alerta"))))))))))))</f>
        <v/>
      </c>
    </row>
    <row r="24">
      <c r="A24" s="17" t="n"/>
      <c r="B24" s="18" t="n"/>
      <c r="C24" s="39" t="n"/>
      <c r="D24" s="17" t="n"/>
      <c r="E24" s="17" t="n"/>
      <c r="F24" s="17" t="n"/>
      <c r="G24" s="17" t="n"/>
      <c r="H24" s="17" t="n"/>
      <c r="I24" s="20" t="n"/>
      <c r="J24" s="41">
        <f>IF(OR(B24="",C24="",I24=""),"",IFERROR(C24+I24/24,""))</f>
        <v/>
      </c>
      <c r="K24" s="22" t="n"/>
      <c r="L24" s="18" t="n"/>
      <c r="M24" s="12">
        <f>IF(OR(B24="",L24=""),"",B24-L24)</f>
        <v/>
      </c>
      <c r="N24" s="25">
        <f>IF(COUNTA($A24:$I24,$K24:$L24)=0,"",IF(OR($A24="",$B24="",$C24="",$D24="",$E24="",$G24="",$I24="",$K24="",$L24=""),"Revisar datos obligatorios",IF($K24="Cancelada","Cancelada",IF($K24="Concluida","Concluida",IF($K24="No asistió","No asistió",IF($B24+$C24&lt;NOW(),"Cita vencida",IF(OR($H24="",$H24="Por asignar"),"Sin responsable",IF(AND('Parámetros'!$B$5&lt;&gt;"",'Parámetros'!$B$6&lt;&gt;"",OR($C24&lt;'Parámetros'!$B$5,$J24&gt;'Parámetros'!$B$6)),"Fuera de horario",IF(AND('Parámetros'!$B$7&lt;&gt;"",$I24&gt;'Parámetros'!$B$7),"Duración excede límite",IF(COUNTIFS($B$5:$B$104,$B24,$H$5:$H$104,$H24,$K$5:$K$104,"&lt;&gt;Cancelada",$K$5:$K$104,"&lt;&gt;Concluida",$K$5:$K$104,"&lt;&gt;No asistió",$C$5:$C$104,"&lt;"&amp;$J24,$J$5:$J$104,"&gt;"&amp;$C24)&gt;1,"Posible cruce",IF(AND('Parámetros'!$B$9&lt;&gt;"",$M24&lt;'Parámetros'!$B$9),"Poca anticipación",IF(AND('Parámetros'!$B$8&lt;&gt;"",$B24+$C24&lt;=NOW()+IFERROR('Parámetros'!$B$8/24,0)),"Próxima","Sin alerta"))))))))))))</f>
        <v/>
      </c>
    </row>
    <row r="25">
      <c r="A25" s="17" t="n"/>
      <c r="B25" s="18" t="n"/>
      <c r="C25" s="39" t="n"/>
      <c r="D25" s="17" t="n"/>
      <c r="E25" s="17" t="n"/>
      <c r="F25" s="17" t="n"/>
      <c r="G25" s="17" t="n"/>
      <c r="H25" s="17" t="n"/>
      <c r="I25" s="20" t="n"/>
      <c r="J25" s="40">
        <f>IF(OR(B25="",C25="",I25=""),"",IFERROR(C25+I25/24,""))</f>
        <v/>
      </c>
      <c r="K25" s="22" t="n"/>
      <c r="L25" s="18" t="n"/>
      <c r="M25" s="15">
        <f>IF(OR(B25="",L25=""),"",B25-L25)</f>
        <v/>
      </c>
      <c r="N25" s="23">
        <f>IF(COUNTA($A25:$I25,$K25:$L25)=0,"",IF(OR($A25="",$B25="",$C25="",$D25="",$E25="",$G25="",$I25="",$K25="",$L25=""),"Revisar datos obligatorios",IF($K25="Cancelada","Cancelada",IF($K25="Concluida","Concluida",IF($K25="No asistió","No asistió",IF($B25+$C25&lt;NOW(),"Cita vencida",IF(OR($H25="",$H25="Por asignar"),"Sin responsable",IF(AND('Parámetros'!$B$5&lt;&gt;"",'Parámetros'!$B$6&lt;&gt;"",OR($C25&lt;'Parámetros'!$B$5,$J25&gt;'Parámetros'!$B$6)),"Fuera de horario",IF(AND('Parámetros'!$B$7&lt;&gt;"",$I25&gt;'Parámetros'!$B$7),"Duración excede límite",IF(COUNTIFS($B$5:$B$104,$B25,$H$5:$H$104,$H25,$K$5:$K$104,"&lt;&gt;Cancelada",$K$5:$K$104,"&lt;&gt;Concluida",$K$5:$K$104,"&lt;&gt;No asistió",$C$5:$C$104,"&lt;"&amp;$J25,$J$5:$J$104,"&gt;"&amp;$C25)&gt;1,"Posible cruce",IF(AND('Parámetros'!$B$9&lt;&gt;"",$M25&lt;'Parámetros'!$B$9),"Poca anticipación",IF(AND('Parámetros'!$B$8&lt;&gt;"",$B25+$C25&lt;=NOW()+IFERROR('Parámetros'!$B$8/24,0)),"Próxima","Sin alerta"))))))))))))</f>
        <v/>
      </c>
    </row>
    <row r="26">
      <c r="A26" s="17" t="n"/>
      <c r="B26" s="18" t="n"/>
      <c r="C26" s="39" t="n"/>
      <c r="D26" s="17" t="n"/>
      <c r="E26" s="17" t="n"/>
      <c r="F26" s="17" t="n"/>
      <c r="G26" s="17" t="n"/>
      <c r="H26" s="17" t="n"/>
      <c r="I26" s="20" t="n"/>
      <c r="J26" s="41">
        <f>IF(OR(B26="",C26="",I26=""),"",IFERROR(C26+I26/24,""))</f>
        <v/>
      </c>
      <c r="K26" s="22" t="n"/>
      <c r="L26" s="18" t="n"/>
      <c r="M26" s="12">
        <f>IF(OR(B26="",L26=""),"",B26-L26)</f>
        <v/>
      </c>
      <c r="N26" s="25">
        <f>IF(COUNTA($A26:$I26,$K26:$L26)=0,"",IF(OR($A26="",$B26="",$C26="",$D26="",$E26="",$G26="",$I26="",$K26="",$L26=""),"Revisar datos obligatorios",IF($K26="Cancelada","Cancelada",IF($K26="Concluida","Concluida",IF($K26="No asistió","No asistió",IF($B26+$C26&lt;NOW(),"Cita vencida",IF(OR($H26="",$H26="Por asignar"),"Sin responsable",IF(AND('Parámetros'!$B$5&lt;&gt;"",'Parámetros'!$B$6&lt;&gt;"",OR($C26&lt;'Parámetros'!$B$5,$J26&gt;'Parámetros'!$B$6)),"Fuera de horario",IF(AND('Parámetros'!$B$7&lt;&gt;"",$I26&gt;'Parámetros'!$B$7),"Duración excede límite",IF(COUNTIFS($B$5:$B$104,$B26,$H$5:$H$104,$H26,$K$5:$K$104,"&lt;&gt;Cancelada",$K$5:$K$104,"&lt;&gt;Concluida",$K$5:$K$104,"&lt;&gt;No asistió",$C$5:$C$104,"&lt;"&amp;$J26,$J$5:$J$104,"&gt;"&amp;$C26)&gt;1,"Posible cruce",IF(AND('Parámetros'!$B$9&lt;&gt;"",$M26&lt;'Parámetros'!$B$9),"Poca anticipación",IF(AND('Parámetros'!$B$8&lt;&gt;"",$B26+$C26&lt;=NOW()+IFERROR('Parámetros'!$B$8/24,0)),"Próxima","Sin alerta"))))))))))))</f>
        <v/>
      </c>
    </row>
    <row r="27">
      <c r="A27" s="17" t="n"/>
      <c r="B27" s="18" t="n"/>
      <c r="C27" s="39" t="n"/>
      <c r="D27" s="17" t="n"/>
      <c r="E27" s="17" t="n"/>
      <c r="F27" s="17" t="n"/>
      <c r="G27" s="17" t="n"/>
      <c r="H27" s="17" t="n"/>
      <c r="I27" s="20" t="n"/>
      <c r="J27" s="40">
        <f>IF(OR(B27="",C27="",I27=""),"",IFERROR(C27+I27/24,""))</f>
        <v/>
      </c>
      <c r="K27" s="22" t="n"/>
      <c r="L27" s="18" t="n"/>
      <c r="M27" s="15">
        <f>IF(OR(B27="",L27=""),"",B27-L27)</f>
        <v/>
      </c>
      <c r="N27" s="23">
        <f>IF(COUNTA($A27:$I27,$K27:$L27)=0,"",IF(OR($A27="",$B27="",$C27="",$D27="",$E27="",$G27="",$I27="",$K27="",$L27=""),"Revisar datos obligatorios",IF($K27="Cancelada","Cancelada",IF($K27="Concluida","Concluida",IF($K27="No asistió","No asistió",IF($B27+$C27&lt;NOW(),"Cita vencida",IF(OR($H27="",$H27="Por asignar"),"Sin responsable",IF(AND('Parámetros'!$B$5&lt;&gt;"",'Parámetros'!$B$6&lt;&gt;"",OR($C27&lt;'Parámetros'!$B$5,$J27&gt;'Parámetros'!$B$6)),"Fuera de horario",IF(AND('Parámetros'!$B$7&lt;&gt;"",$I27&gt;'Parámetros'!$B$7),"Duración excede límite",IF(COUNTIFS($B$5:$B$104,$B27,$H$5:$H$104,$H27,$K$5:$K$104,"&lt;&gt;Cancelada",$K$5:$K$104,"&lt;&gt;Concluida",$K$5:$K$104,"&lt;&gt;No asistió",$C$5:$C$104,"&lt;"&amp;$J27,$J$5:$J$104,"&gt;"&amp;$C27)&gt;1,"Posible cruce",IF(AND('Parámetros'!$B$9&lt;&gt;"",$M27&lt;'Parámetros'!$B$9),"Poca anticipación",IF(AND('Parámetros'!$B$8&lt;&gt;"",$B27+$C27&lt;=NOW()+IFERROR('Parámetros'!$B$8/24,0)),"Próxima","Sin alerta"))))))))))))</f>
        <v/>
      </c>
    </row>
    <row r="28">
      <c r="A28" s="17" t="n"/>
      <c r="B28" s="18" t="n"/>
      <c r="C28" s="39" t="n"/>
      <c r="D28" s="17" t="n"/>
      <c r="E28" s="17" t="n"/>
      <c r="F28" s="17" t="n"/>
      <c r="G28" s="17" t="n"/>
      <c r="H28" s="17" t="n"/>
      <c r="I28" s="20" t="n"/>
      <c r="J28" s="41">
        <f>IF(OR(B28="",C28="",I28=""),"",IFERROR(C28+I28/24,""))</f>
        <v/>
      </c>
      <c r="K28" s="22" t="n"/>
      <c r="L28" s="18" t="n"/>
      <c r="M28" s="12">
        <f>IF(OR(B28="",L28=""),"",B28-L28)</f>
        <v/>
      </c>
      <c r="N28" s="25">
        <f>IF(COUNTA($A28:$I28,$K28:$L28)=0,"",IF(OR($A28="",$B28="",$C28="",$D28="",$E28="",$G28="",$I28="",$K28="",$L28=""),"Revisar datos obligatorios",IF($K28="Cancelada","Cancelada",IF($K28="Concluida","Concluida",IF($K28="No asistió","No asistió",IF($B28+$C28&lt;NOW(),"Cita vencida",IF(OR($H28="",$H28="Por asignar"),"Sin responsable",IF(AND('Parámetros'!$B$5&lt;&gt;"",'Parámetros'!$B$6&lt;&gt;"",OR($C28&lt;'Parámetros'!$B$5,$J28&gt;'Parámetros'!$B$6)),"Fuera de horario",IF(AND('Parámetros'!$B$7&lt;&gt;"",$I28&gt;'Parámetros'!$B$7),"Duración excede límite",IF(COUNTIFS($B$5:$B$104,$B28,$H$5:$H$104,$H28,$K$5:$K$104,"&lt;&gt;Cancelada",$K$5:$K$104,"&lt;&gt;Concluida",$K$5:$K$104,"&lt;&gt;No asistió",$C$5:$C$104,"&lt;"&amp;$J28,$J$5:$J$104,"&gt;"&amp;$C28)&gt;1,"Posible cruce",IF(AND('Parámetros'!$B$9&lt;&gt;"",$M28&lt;'Parámetros'!$B$9),"Poca anticipación",IF(AND('Parámetros'!$B$8&lt;&gt;"",$B28+$C28&lt;=NOW()+IFERROR('Parámetros'!$B$8/24,0)),"Próxima","Sin alerta"))))))))))))</f>
        <v/>
      </c>
    </row>
    <row r="29">
      <c r="A29" s="17" t="n"/>
      <c r="B29" s="18" t="n"/>
      <c r="C29" s="39" t="n"/>
      <c r="D29" s="17" t="n"/>
      <c r="E29" s="17" t="n"/>
      <c r="F29" s="17" t="n"/>
      <c r="G29" s="17" t="n"/>
      <c r="H29" s="17" t="n"/>
      <c r="I29" s="20" t="n"/>
      <c r="J29" s="40">
        <f>IF(OR(B29="",C29="",I29=""),"",IFERROR(C29+I29/24,""))</f>
        <v/>
      </c>
      <c r="K29" s="22" t="n"/>
      <c r="L29" s="18" t="n"/>
      <c r="M29" s="15">
        <f>IF(OR(B29="",L29=""),"",B29-L29)</f>
        <v/>
      </c>
      <c r="N29" s="23">
        <f>IF(COUNTA($A29:$I29,$K29:$L29)=0,"",IF(OR($A29="",$B29="",$C29="",$D29="",$E29="",$G29="",$I29="",$K29="",$L29=""),"Revisar datos obligatorios",IF($K29="Cancelada","Cancelada",IF($K29="Concluida","Concluida",IF($K29="No asistió","No asistió",IF($B29+$C29&lt;NOW(),"Cita vencida",IF(OR($H29="",$H29="Por asignar"),"Sin responsable",IF(AND('Parámetros'!$B$5&lt;&gt;"",'Parámetros'!$B$6&lt;&gt;"",OR($C29&lt;'Parámetros'!$B$5,$J29&gt;'Parámetros'!$B$6)),"Fuera de horario",IF(AND('Parámetros'!$B$7&lt;&gt;"",$I29&gt;'Parámetros'!$B$7),"Duración excede límite",IF(COUNTIFS($B$5:$B$104,$B29,$H$5:$H$104,$H29,$K$5:$K$104,"&lt;&gt;Cancelada",$K$5:$K$104,"&lt;&gt;Concluida",$K$5:$K$104,"&lt;&gt;No asistió",$C$5:$C$104,"&lt;"&amp;$J29,$J$5:$J$104,"&gt;"&amp;$C29)&gt;1,"Posible cruce",IF(AND('Parámetros'!$B$9&lt;&gt;"",$M29&lt;'Parámetros'!$B$9),"Poca anticipación",IF(AND('Parámetros'!$B$8&lt;&gt;"",$B29+$C29&lt;=NOW()+IFERROR('Parámetros'!$B$8/24,0)),"Próxima","Sin alerta"))))))))))))</f>
        <v/>
      </c>
    </row>
    <row r="30">
      <c r="A30" s="17" t="n"/>
      <c r="B30" s="18" t="n"/>
      <c r="C30" s="39" t="n"/>
      <c r="D30" s="17" t="n"/>
      <c r="E30" s="17" t="n"/>
      <c r="F30" s="17" t="n"/>
      <c r="G30" s="17" t="n"/>
      <c r="H30" s="17" t="n"/>
      <c r="I30" s="20" t="n"/>
      <c r="J30" s="41">
        <f>IF(OR(B30="",C30="",I30=""),"",IFERROR(C30+I30/24,""))</f>
        <v/>
      </c>
      <c r="K30" s="22" t="n"/>
      <c r="L30" s="18" t="n"/>
      <c r="M30" s="12">
        <f>IF(OR(B30="",L30=""),"",B30-L30)</f>
        <v/>
      </c>
      <c r="N30" s="25">
        <f>IF(COUNTA($A30:$I30,$K30:$L30)=0,"",IF(OR($A30="",$B30="",$C30="",$D30="",$E30="",$G30="",$I30="",$K30="",$L30=""),"Revisar datos obligatorios",IF($K30="Cancelada","Cancelada",IF($K30="Concluida","Concluida",IF($K30="No asistió","No asistió",IF($B30+$C30&lt;NOW(),"Cita vencida",IF(OR($H30="",$H30="Por asignar"),"Sin responsable",IF(AND('Parámetros'!$B$5&lt;&gt;"",'Parámetros'!$B$6&lt;&gt;"",OR($C30&lt;'Parámetros'!$B$5,$J30&gt;'Parámetros'!$B$6)),"Fuera de horario",IF(AND('Parámetros'!$B$7&lt;&gt;"",$I30&gt;'Parámetros'!$B$7),"Duración excede límite",IF(COUNTIFS($B$5:$B$104,$B30,$H$5:$H$104,$H30,$K$5:$K$104,"&lt;&gt;Cancelada",$K$5:$K$104,"&lt;&gt;Concluida",$K$5:$K$104,"&lt;&gt;No asistió",$C$5:$C$104,"&lt;"&amp;$J30,$J$5:$J$104,"&gt;"&amp;$C30)&gt;1,"Posible cruce",IF(AND('Parámetros'!$B$9&lt;&gt;"",$M30&lt;'Parámetros'!$B$9),"Poca anticipación",IF(AND('Parámetros'!$B$8&lt;&gt;"",$B30+$C30&lt;=NOW()+IFERROR('Parámetros'!$B$8/24,0)),"Próxima","Sin alerta"))))))))))))</f>
        <v/>
      </c>
    </row>
    <row r="31">
      <c r="A31" s="17" t="n"/>
      <c r="B31" s="18" t="n"/>
      <c r="C31" s="39" t="n"/>
      <c r="D31" s="17" t="n"/>
      <c r="E31" s="17" t="n"/>
      <c r="F31" s="17" t="n"/>
      <c r="G31" s="17" t="n"/>
      <c r="H31" s="17" t="n"/>
      <c r="I31" s="20" t="n"/>
      <c r="J31" s="40">
        <f>IF(OR(B31="",C31="",I31=""),"",IFERROR(C31+I31/24,""))</f>
        <v/>
      </c>
      <c r="K31" s="22" t="n"/>
      <c r="L31" s="18" t="n"/>
      <c r="M31" s="15">
        <f>IF(OR(B31="",L31=""),"",B31-L31)</f>
        <v/>
      </c>
      <c r="N31" s="23">
        <f>IF(COUNTA($A31:$I31,$K31:$L31)=0,"",IF(OR($A31="",$B31="",$C31="",$D31="",$E31="",$G31="",$I31="",$K31="",$L31=""),"Revisar datos obligatorios",IF($K31="Cancelada","Cancelada",IF($K31="Concluida","Concluida",IF($K31="No asistió","No asistió",IF($B31+$C31&lt;NOW(),"Cita vencida",IF(OR($H31="",$H31="Por asignar"),"Sin responsable",IF(AND('Parámetros'!$B$5&lt;&gt;"",'Parámetros'!$B$6&lt;&gt;"",OR($C31&lt;'Parámetros'!$B$5,$J31&gt;'Parámetros'!$B$6)),"Fuera de horario",IF(AND('Parámetros'!$B$7&lt;&gt;"",$I31&gt;'Parámetros'!$B$7),"Duración excede límite",IF(COUNTIFS($B$5:$B$104,$B31,$H$5:$H$104,$H31,$K$5:$K$104,"&lt;&gt;Cancelada",$K$5:$K$104,"&lt;&gt;Concluida",$K$5:$K$104,"&lt;&gt;No asistió",$C$5:$C$104,"&lt;"&amp;$J31,$J$5:$J$104,"&gt;"&amp;$C31)&gt;1,"Posible cruce",IF(AND('Parámetros'!$B$9&lt;&gt;"",$M31&lt;'Parámetros'!$B$9),"Poca anticipación",IF(AND('Parámetros'!$B$8&lt;&gt;"",$B31+$C31&lt;=NOW()+IFERROR('Parámetros'!$B$8/24,0)),"Próxima","Sin alerta"))))))))))))</f>
        <v/>
      </c>
    </row>
    <row r="32">
      <c r="A32" s="17" t="n"/>
      <c r="B32" s="18" t="n"/>
      <c r="C32" s="39" t="n"/>
      <c r="D32" s="17" t="n"/>
      <c r="E32" s="17" t="n"/>
      <c r="F32" s="17" t="n"/>
      <c r="G32" s="17" t="n"/>
      <c r="H32" s="17" t="n"/>
      <c r="I32" s="20" t="n"/>
      <c r="J32" s="41">
        <f>IF(OR(B32="",C32="",I32=""),"",IFERROR(C32+I32/24,""))</f>
        <v/>
      </c>
      <c r="K32" s="22" t="n"/>
      <c r="L32" s="18" t="n"/>
      <c r="M32" s="12">
        <f>IF(OR(B32="",L32=""),"",B32-L32)</f>
        <v/>
      </c>
      <c r="N32" s="25">
        <f>IF(COUNTA($A32:$I32,$K32:$L32)=0,"",IF(OR($A32="",$B32="",$C32="",$D32="",$E32="",$G32="",$I32="",$K32="",$L32=""),"Revisar datos obligatorios",IF($K32="Cancelada","Cancelada",IF($K32="Concluida","Concluida",IF($K32="No asistió","No asistió",IF($B32+$C32&lt;NOW(),"Cita vencida",IF(OR($H32="",$H32="Por asignar"),"Sin responsable",IF(AND('Parámetros'!$B$5&lt;&gt;"",'Parámetros'!$B$6&lt;&gt;"",OR($C32&lt;'Parámetros'!$B$5,$J32&gt;'Parámetros'!$B$6)),"Fuera de horario",IF(AND('Parámetros'!$B$7&lt;&gt;"",$I32&gt;'Parámetros'!$B$7),"Duración excede límite",IF(COUNTIFS($B$5:$B$104,$B32,$H$5:$H$104,$H32,$K$5:$K$104,"&lt;&gt;Cancelada",$K$5:$K$104,"&lt;&gt;Concluida",$K$5:$K$104,"&lt;&gt;No asistió",$C$5:$C$104,"&lt;"&amp;$J32,$J$5:$J$104,"&gt;"&amp;$C32)&gt;1,"Posible cruce",IF(AND('Parámetros'!$B$9&lt;&gt;"",$M32&lt;'Parámetros'!$B$9),"Poca anticipación",IF(AND('Parámetros'!$B$8&lt;&gt;"",$B32+$C32&lt;=NOW()+IFERROR('Parámetros'!$B$8/24,0)),"Próxima","Sin alerta"))))))))))))</f>
        <v/>
      </c>
    </row>
    <row r="33">
      <c r="A33" s="17" t="n"/>
      <c r="B33" s="18" t="n"/>
      <c r="C33" s="39" t="n"/>
      <c r="D33" s="17" t="n"/>
      <c r="E33" s="17" t="n"/>
      <c r="F33" s="17" t="n"/>
      <c r="G33" s="17" t="n"/>
      <c r="H33" s="17" t="n"/>
      <c r="I33" s="20" t="n"/>
      <c r="J33" s="40">
        <f>IF(OR(B33="",C33="",I33=""),"",IFERROR(C33+I33/24,""))</f>
        <v/>
      </c>
      <c r="K33" s="22" t="n"/>
      <c r="L33" s="18" t="n"/>
      <c r="M33" s="15">
        <f>IF(OR(B33="",L33=""),"",B33-L33)</f>
        <v/>
      </c>
      <c r="N33" s="23">
        <f>IF(COUNTA($A33:$I33,$K33:$L33)=0,"",IF(OR($A33="",$B33="",$C33="",$D33="",$E33="",$G33="",$I33="",$K33="",$L33=""),"Revisar datos obligatorios",IF($K33="Cancelada","Cancelada",IF($K33="Concluida","Concluida",IF($K33="No asistió","No asistió",IF($B33+$C33&lt;NOW(),"Cita vencida",IF(OR($H33="",$H33="Por asignar"),"Sin responsable",IF(AND('Parámetros'!$B$5&lt;&gt;"",'Parámetros'!$B$6&lt;&gt;"",OR($C33&lt;'Parámetros'!$B$5,$J33&gt;'Parámetros'!$B$6)),"Fuera de horario",IF(AND('Parámetros'!$B$7&lt;&gt;"",$I33&gt;'Parámetros'!$B$7),"Duración excede límite",IF(COUNTIFS($B$5:$B$104,$B33,$H$5:$H$104,$H33,$K$5:$K$104,"&lt;&gt;Cancelada",$K$5:$K$104,"&lt;&gt;Concluida",$K$5:$K$104,"&lt;&gt;No asistió",$C$5:$C$104,"&lt;"&amp;$J33,$J$5:$J$104,"&gt;"&amp;$C33)&gt;1,"Posible cruce",IF(AND('Parámetros'!$B$9&lt;&gt;"",$M33&lt;'Parámetros'!$B$9),"Poca anticipación",IF(AND('Parámetros'!$B$8&lt;&gt;"",$B33+$C33&lt;=NOW()+IFERROR('Parámetros'!$B$8/24,0)),"Próxima","Sin alerta"))))))))))))</f>
        <v/>
      </c>
    </row>
    <row r="34">
      <c r="A34" s="17" t="n"/>
      <c r="B34" s="18" t="n"/>
      <c r="C34" s="39" t="n"/>
      <c r="D34" s="17" t="n"/>
      <c r="E34" s="17" t="n"/>
      <c r="F34" s="17" t="n"/>
      <c r="G34" s="17" t="n"/>
      <c r="H34" s="17" t="n"/>
      <c r="I34" s="20" t="n"/>
      <c r="J34" s="41">
        <f>IF(OR(B34="",C34="",I34=""),"",IFERROR(C34+I34/24,""))</f>
        <v/>
      </c>
      <c r="K34" s="22" t="n"/>
      <c r="L34" s="18" t="n"/>
      <c r="M34" s="12">
        <f>IF(OR(B34="",L34=""),"",B34-L34)</f>
        <v/>
      </c>
      <c r="N34" s="25">
        <f>IF(COUNTA($A34:$I34,$K34:$L34)=0,"",IF(OR($A34="",$B34="",$C34="",$D34="",$E34="",$G34="",$I34="",$K34="",$L34=""),"Revisar datos obligatorios",IF($K34="Cancelada","Cancelada",IF($K34="Concluida","Concluida",IF($K34="No asistió","No asistió",IF($B34+$C34&lt;NOW(),"Cita vencida",IF(OR($H34="",$H34="Por asignar"),"Sin responsable",IF(AND('Parámetros'!$B$5&lt;&gt;"",'Parámetros'!$B$6&lt;&gt;"",OR($C34&lt;'Parámetros'!$B$5,$J34&gt;'Parámetros'!$B$6)),"Fuera de horario",IF(AND('Parámetros'!$B$7&lt;&gt;"",$I34&gt;'Parámetros'!$B$7),"Duración excede límite",IF(COUNTIFS($B$5:$B$104,$B34,$H$5:$H$104,$H34,$K$5:$K$104,"&lt;&gt;Cancelada",$K$5:$K$104,"&lt;&gt;Concluida",$K$5:$K$104,"&lt;&gt;No asistió",$C$5:$C$104,"&lt;"&amp;$J34,$J$5:$J$104,"&gt;"&amp;$C34)&gt;1,"Posible cruce",IF(AND('Parámetros'!$B$9&lt;&gt;"",$M34&lt;'Parámetros'!$B$9),"Poca anticipación",IF(AND('Parámetros'!$B$8&lt;&gt;"",$B34+$C34&lt;=NOW()+IFERROR('Parámetros'!$B$8/24,0)),"Próxima","Sin alerta"))))))))))))</f>
        <v/>
      </c>
    </row>
    <row r="35">
      <c r="A35" s="17" t="n"/>
      <c r="B35" s="18" t="n"/>
      <c r="C35" s="39" t="n"/>
      <c r="D35" s="17" t="n"/>
      <c r="E35" s="17" t="n"/>
      <c r="F35" s="17" t="n"/>
      <c r="G35" s="17" t="n"/>
      <c r="H35" s="17" t="n"/>
      <c r="I35" s="20" t="n"/>
      <c r="J35" s="40">
        <f>IF(OR(B35="",C35="",I35=""),"",IFERROR(C35+I35/24,""))</f>
        <v/>
      </c>
      <c r="K35" s="22" t="n"/>
      <c r="L35" s="18" t="n"/>
      <c r="M35" s="15">
        <f>IF(OR(B35="",L35=""),"",B35-L35)</f>
        <v/>
      </c>
      <c r="N35" s="23">
        <f>IF(COUNTA($A35:$I35,$K35:$L35)=0,"",IF(OR($A35="",$B35="",$C35="",$D35="",$E35="",$G35="",$I35="",$K35="",$L35=""),"Revisar datos obligatorios",IF($K35="Cancelada","Cancelada",IF($K35="Concluida","Concluida",IF($K35="No asistió","No asistió",IF($B35+$C35&lt;NOW(),"Cita vencida",IF(OR($H35="",$H35="Por asignar"),"Sin responsable",IF(AND('Parámetros'!$B$5&lt;&gt;"",'Parámetros'!$B$6&lt;&gt;"",OR($C35&lt;'Parámetros'!$B$5,$J35&gt;'Parámetros'!$B$6)),"Fuera de horario",IF(AND('Parámetros'!$B$7&lt;&gt;"",$I35&gt;'Parámetros'!$B$7),"Duración excede límite",IF(COUNTIFS($B$5:$B$104,$B35,$H$5:$H$104,$H35,$K$5:$K$104,"&lt;&gt;Cancelada",$K$5:$K$104,"&lt;&gt;Concluida",$K$5:$K$104,"&lt;&gt;No asistió",$C$5:$C$104,"&lt;"&amp;$J35,$J$5:$J$104,"&gt;"&amp;$C35)&gt;1,"Posible cruce",IF(AND('Parámetros'!$B$9&lt;&gt;"",$M35&lt;'Parámetros'!$B$9),"Poca anticipación",IF(AND('Parámetros'!$B$8&lt;&gt;"",$B35+$C35&lt;=NOW()+IFERROR('Parámetros'!$B$8/24,0)),"Próxima","Sin alerta"))))))))))))</f>
        <v/>
      </c>
    </row>
    <row r="36">
      <c r="A36" s="17" t="n"/>
      <c r="B36" s="18" t="n"/>
      <c r="C36" s="39" t="n"/>
      <c r="D36" s="17" t="n"/>
      <c r="E36" s="17" t="n"/>
      <c r="F36" s="17" t="n"/>
      <c r="G36" s="17" t="n"/>
      <c r="H36" s="17" t="n"/>
      <c r="I36" s="20" t="n"/>
      <c r="J36" s="41">
        <f>IF(OR(B36="",C36="",I36=""),"",IFERROR(C36+I36/24,""))</f>
        <v/>
      </c>
      <c r="K36" s="22" t="n"/>
      <c r="L36" s="18" t="n"/>
      <c r="M36" s="12">
        <f>IF(OR(B36="",L36=""),"",B36-L36)</f>
        <v/>
      </c>
      <c r="N36" s="25">
        <f>IF(COUNTA($A36:$I36,$K36:$L36)=0,"",IF(OR($A36="",$B36="",$C36="",$D36="",$E36="",$G36="",$I36="",$K36="",$L36=""),"Revisar datos obligatorios",IF($K36="Cancelada","Cancelada",IF($K36="Concluida","Concluida",IF($K36="No asistió","No asistió",IF($B36+$C36&lt;NOW(),"Cita vencida",IF(OR($H36="",$H36="Por asignar"),"Sin responsable",IF(AND('Parámetros'!$B$5&lt;&gt;"",'Parámetros'!$B$6&lt;&gt;"",OR($C36&lt;'Parámetros'!$B$5,$J36&gt;'Parámetros'!$B$6)),"Fuera de horario",IF(AND('Parámetros'!$B$7&lt;&gt;"",$I36&gt;'Parámetros'!$B$7),"Duración excede límite",IF(COUNTIFS($B$5:$B$104,$B36,$H$5:$H$104,$H36,$K$5:$K$104,"&lt;&gt;Cancelada",$K$5:$K$104,"&lt;&gt;Concluida",$K$5:$K$104,"&lt;&gt;No asistió",$C$5:$C$104,"&lt;"&amp;$J36,$J$5:$J$104,"&gt;"&amp;$C36)&gt;1,"Posible cruce",IF(AND('Parámetros'!$B$9&lt;&gt;"",$M36&lt;'Parámetros'!$B$9),"Poca anticipación",IF(AND('Parámetros'!$B$8&lt;&gt;"",$B36+$C36&lt;=NOW()+IFERROR('Parámetros'!$B$8/24,0)),"Próxima","Sin alerta"))))))))))))</f>
        <v/>
      </c>
    </row>
    <row r="37">
      <c r="A37" s="17" t="n"/>
      <c r="B37" s="18" t="n"/>
      <c r="C37" s="39" t="n"/>
      <c r="D37" s="17" t="n"/>
      <c r="E37" s="17" t="n"/>
      <c r="F37" s="17" t="n"/>
      <c r="G37" s="17" t="n"/>
      <c r="H37" s="17" t="n"/>
      <c r="I37" s="20" t="n"/>
      <c r="J37" s="40">
        <f>IF(OR(B37="",C37="",I37=""),"",IFERROR(C37+I37/24,""))</f>
        <v/>
      </c>
      <c r="K37" s="22" t="n"/>
      <c r="L37" s="18" t="n"/>
      <c r="M37" s="15">
        <f>IF(OR(B37="",L37=""),"",B37-L37)</f>
        <v/>
      </c>
      <c r="N37" s="23">
        <f>IF(COUNTA($A37:$I37,$K37:$L37)=0,"",IF(OR($A37="",$B37="",$C37="",$D37="",$E37="",$G37="",$I37="",$K37="",$L37=""),"Revisar datos obligatorios",IF($K37="Cancelada","Cancelada",IF($K37="Concluida","Concluida",IF($K37="No asistió","No asistió",IF($B37+$C37&lt;NOW(),"Cita vencida",IF(OR($H37="",$H37="Por asignar"),"Sin responsable",IF(AND('Parámetros'!$B$5&lt;&gt;"",'Parámetros'!$B$6&lt;&gt;"",OR($C37&lt;'Parámetros'!$B$5,$J37&gt;'Parámetros'!$B$6)),"Fuera de horario",IF(AND('Parámetros'!$B$7&lt;&gt;"",$I37&gt;'Parámetros'!$B$7),"Duración excede límite",IF(COUNTIFS($B$5:$B$104,$B37,$H$5:$H$104,$H37,$K$5:$K$104,"&lt;&gt;Cancelada",$K$5:$K$104,"&lt;&gt;Concluida",$K$5:$K$104,"&lt;&gt;No asistió",$C$5:$C$104,"&lt;"&amp;$J37,$J$5:$J$104,"&gt;"&amp;$C37)&gt;1,"Posible cruce",IF(AND('Parámetros'!$B$9&lt;&gt;"",$M37&lt;'Parámetros'!$B$9),"Poca anticipación",IF(AND('Parámetros'!$B$8&lt;&gt;"",$B37+$C37&lt;=NOW()+IFERROR('Parámetros'!$B$8/24,0)),"Próxima","Sin alerta"))))))))))))</f>
        <v/>
      </c>
    </row>
    <row r="38">
      <c r="A38" s="17" t="n"/>
      <c r="B38" s="18" t="n"/>
      <c r="C38" s="39" t="n"/>
      <c r="D38" s="17" t="n"/>
      <c r="E38" s="17" t="n"/>
      <c r="F38" s="17" t="n"/>
      <c r="G38" s="17" t="n"/>
      <c r="H38" s="17" t="n"/>
      <c r="I38" s="20" t="n"/>
      <c r="J38" s="41">
        <f>IF(OR(B38="",C38="",I38=""),"",IFERROR(C38+I38/24,""))</f>
        <v/>
      </c>
      <c r="K38" s="22" t="n"/>
      <c r="L38" s="18" t="n"/>
      <c r="M38" s="12">
        <f>IF(OR(B38="",L38=""),"",B38-L38)</f>
        <v/>
      </c>
      <c r="N38" s="25">
        <f>IF(COUNTA($A38:$I38,$K38:$L38)=0,"",IF(OR($A38="",$B38="",$C38="",$D38="",$E38="",$G38="",$I38="",$K38="",$L38=""),"Revisar datos obligatorios",IF($K38="Cancelada","Cancelada",IF($K38="Concluida","Concluida",IF($K38="No asistió","No asistió",IF($B38+$C38&lt;NOW(),"Cita vencida",IF(OR($H38="",$H38="Por asignar"),"Sin responsable",IF(AND('Parámetros'!$B$5&lt;&gt;"",'Parámetros'!$B$6&lt;&gt;"",OR($C38&lt;'Parámetros'!$B$5,$J38&gt;'Parámetros'!$B$6)),"Fuera de horario",IF(AND('Parámetros'!$B$7&lt;&gt;"",$I38&gt;'Parámetros'!$B$7),"Duración excede límite",IF(COUNTIFS($B$5:$B$104,$B38,$H$5:$H$104,$H38,$K$5:$K$104,"&lt;&gt;Cancelada",$K$5:$K$104,"&lt;&gt;Concluida",$K$5:$K$104,"&lt;&gt;No asistió",$C$5:$C$104,"&lt;"&amp;$J38,$J$5:$J$104,"&gt;"&amp;$C38)&gt;1,"Posible cruce",IF(AND('Parámetros'!$B$9&lt;&gt;"",$M38&lt;'Parámetros'!$B$9),"Poca anticipación",IF(AND('Parámetros'!$B$8&lt;&gt;"",$B38+$C38&lt;=NOW()+IFERROR('Parámetros'!$B$8/24,0)),"Próxima","Sin alerta"))))))))))))</f>
        <v/>
      </c>
    </row>
    <row r="39">
      <c r="A39" s="17" t="n"/>
      <c r="B39" s="18" t="n"/>
      <c r="C39" s="39" t="n"/>
      <c r="D39" s="17" t="n"/>
      <c r="E39" s="17" t="n"/>
      <c r="F39" s="17" t="n"/>
      <c r="G39" s="17" t="n"/>
      <c r="H39" s="17" t="n"/>
      <c r="I39" s="20" t="n"/>
      <c r="J39" s="40">
        <f>IF(OR(B39="",C39="",I39=""),"",IFERROR(C39+I39/24,""))</f>
        <v/>
      </c>
      <c r="K39" s="22" t="n"/>
      <c r="L39" s="18" t="n"/>
      <c r="M39" s="15">
        <f>IF(OR(B39="",L39=""),"",B39-L39)</f>
        <v/>
      </c>
      <c r="N39" s="23">
        <f>IF(COUNTA($A39:$I39,$K39:$L39)=0,"",IF(OR($A39="",$B39="",$C39="",$D39="",$E39="",$G39="",$I39="",$K39="",$L39=""),"Revisar datos obligatorios",IF($K39="Cancelada","Cancelada",IF($K39="Concluida","Concluida",IF($K39="No asistió","No asistió",IF($B39+$C39&lt;NOW(),"Cita vencida",IF(OR($H39="",$H39="Por asignar"),"Sin responsable",IF(AND('Parámetros'!$B$5&lt;&gt;"",'Parámetros'!$B$6&lt;&gt;"",OR($C39&lt;'Parámetros'!$B$5,$J39&gt;'Parámetros'!$B$6)),"Fuera de horario",IF(AND('Parámetros'!$B$7&lt;&gt;"",$I39&gt;'Parámetros'!$B$7),"Duración excede límite",IF(COUNTIFS($B$5:$B$104,$B39,$H$5:$H$104,$H39,$K$5:$K$104,"&lt;&gt;Cancelada",$K$5:$K$104,"&lt;&gt;Concluida",$K$5:$K$104,"&lt;&gt;No asistió",$C$5:$C$104,"&lt;"&amp;$J39,$J$5:$J$104,"&gt;"&amp;$C39)&gt;1,"Posible cruce",IF(AND('Parámetros'!$B$9&lt;&gt;"",$M39&lt;'Parámetros'!$B$9),"Poca anticipación",IF(AND('Parámetros'!$B$8&lt;&gt;"",$B39+$C39&lt;=NOW()+IFERROR('Parámetros'!$B$8/24,0)),"Próxima","Sin alerta"))))))))))))</f>
        <v/>
      </c>
    </row>
    <row r="40">
      <c r="A40" s="17" t="n"/>
      <c r="B40" s="18" t="n"/>
      <c r="C40" s="39" t="n"/>
      <c r="D40" s="17" t="n"/>
      <c r="E40" s="17" t="n"/>
      <c r="F40" s="17" t="n"/>
      <c r="G40" s="17" t="n"/>
      <c r="H40" s="17" t="n"/>
      <c r="I40" s="20" t="n"/>
      <c r="J40" s="41">
        <f>IF(OR(B40="",C40="",I40=""),"",IFERROR(C40+I40/24,""))</f>
        <v/>
      </c>
      <c r="K40" s="22" t="n"/>
      <c r="L40" s="18" t="n"/>
      <c r="M40" s="12">
        <f>IF(OR(B40="",L40=""),"",B40-L40)</f>
        <v/>
      </c>
      <c r="N40" s="25">
        <f>IF(COUNTA($A40:$I40,$K40:$L40)=0,"",IF(OR($A40="",$B40="",$C40="",$D40="",$E40="",$G40="",$I40="",$K40="",$L40=""),"Revisar datos obligatorios",IF($K40="Cancelada","Cancelada",IF($K40="Concluida","Concluida",IF($K40="No asistió","No asistió",IF($B40+$C40&lt;NOW(),"Cita vencida",IF(OR($H40="",$H40="Por asignar"),"Sin responsable",IF(AND('Parámetros'!$B$5&lt;&gt;"",'Parámetros'!$B$6&lt;&gt;"",OR($C40&lt;'Parámetros'!$B$5,$J40&gt;'Parámetros'!$B$6)),"Fuera de horario",IF(AND('Parámetros'!$B$7&lt;&gt;"",$I40&gt;'Parámetros'!$B$7),"Duración excede límite",IF(COUNTIFS($B$5:$B$104,$B40,$H$5:$H$104,$H40,$K$5:$K$104,"&lt;&gt;Cancelada",$K$5:$K$104,"&lt;&gt;Concluida",$K$5:$K$104,"&lt;&gt;No asistió",$C$5:$C$104,"&lt;"&amp;$J40,$J$5:$J$104,"&gt;"&amp;$C40)&gt;1,"Posible cruce",IF(AND('Parámetros'!$B$9&lt;&gt;"",$M40&lt;'Parámetros'!$B$9),"Poca anticipación",IF(AND('Parámetros'!$B$8&lt;&gt;"",$B40+$C40&lt;=NOW()+IFERROR('Parámetros'!$B$8/24,0)),"Próxima","Sin alerta"))))))))))))</f>
        <v/>
      </c>
    </row>
    <row r="41">
      <c r="A41" s="17" t="n"/>
      <c r="B41" s="18" t="n"/>
      <c r="C41" s="39" t="n"/>
      <c r="D41" s="17" t="n"/>
      <c r="E41" s="17" t="n"/>
      <c r="F41" s="17" t="n"/>
      <c r="G41" s="17" t="n"/>
      <c r="H41" s="17" t="n"/>
      <c r="I41" s="20" t="n"/>
      <c r="J41" s="40">
        <f>IF(OR(B41="",C41="",I41=""),"",IFERROR(C41+I41/24,""))</f>
        <v/>
      </c>
      <c r="K41" s="22" t="n"/>
      <c r="L41" s="18" t="n"/>
      <c r="M41" s="15">
        <f>IF(OR(B41="",L41=""),"",B41-L41)</f>
        <v/>
      </c>
      <c r="N41" s="23">
        <f>IF(COUNTA($A41:$I41,$K41:$L41)=0,"",IF(OR($A41="",$B41="",$C41="",$D41="",$E41="",$G41="",$I41="",$K41="",$L41=""),"Revisar datos obligatorios",IF($K41="Cancelada","Cancelada",IF($K41="Concluida","Concluida",IF($K41="No asistió","No asistió",IF($B41+$C41&lt;NOW(),"Cita vencida",IF(OR($H41="",$H41="Por asignar"),"Sin responsable",IF(AND('Parámetros'!$B$5&lt;&gt;"",'Parámetros'!$B$6&lt;&gt;"",OR($C41&lt;'Parámetros'!$B$5,$J41&gt;'Parámetros'!$B$6)),"Fuera de horario",IF(AND('Parámetros'!$B$7&lt;&gt;"",$I41&gt;'Parámetros'!$B$7),"Duración excede límite",IF(COUNTIFS($B$5:$B$104,$B41,$H$5:$H$104,$H41,$K$5:$K$104,"&lt;&gt;Cancelada",$K$5:$K$104,"&lt;&gt;Concluida",$K$5:$K$104,"&lt;&gt;No asistió",$C$5:$C$104,"&lt;"&amp;$J41,$J$5:$J$104,"&gt;"&amp;$C41)&gt;1,"Posible cruce",IF(AND('Parámetros'!$B$9&lt;&gt;"",$M41&lt;'Parámetros'!$B$9),"Poca anticipación",IF(AND('Parámetros'!$B$8&lt;&gt;"",$B41+$C41&lt;=NOW()+IFERROR('Parámetros'!$B$8/24,0)),"Próxima","Sin alerta"))))))))))))</f>
        <v/>
      </c>
    </row>
    <row r="42">
      <c r="A42" s="17" t="n"/>
      <c r="B42" s="18" t="n"/>
      <c r="C42" s="39" t="n"/>
      <c r="D42" s="17" t="n"/>
      <c r="E42" s="17" t="n"/>
      <c r="F42" s="17" t="n"/>
      <c r="G42" s="17" t="n"/>
      <c r="H42" s="17" t="n"/>
      <c r="I42" s="20" t="n"/>
      <c r="J42" s="41">
        <f>IF(OR(B42="",C42="",I42=""),"",IFERROR(C42+I42/24,""))</f>
        <v/>
      </c>
      <c r="K42" s="22" t="n"/>
      <c r="L42" s="18" t="n"/>
      <c r="M42" s="12">
        <f>IF(OR(B42="",L42=""),"",B42-L42)</f>
        <v/>
      </c>
      <c r="N42" s="25">
        <f>IF(COUNTA($A42:$I42,$K42:$L42)=0,"",IF(OR($A42="",$B42="",$C42="",$D42="",$E42="",$G42="",$I42="",$K42="",$L42=""),"Revisar datos obligatorios",IF($K42="Cancelada","Cancelada",IF($K42="Concluida","Concluida",IF($K42="No asistió","No asistió",IF($B42+$C42&lt;NOW(),"Cita vencida",IF(OR($H42="",$H42="Por asignar"),"Sin responsable",IF(AND('Parámetros'!$B$5&lt;&gt;"",'Parámetros'!$B$6&lt;&gt;"",OR($C42&lt;'Parámetros'!$B$5,$J42&gt;'Parámetros'!$B$6)),"Fuera de horario",IF(AND('Parámetros'!$B$7&lt;&gt;"",$I42&gt;'Parámetros'!$B$7),"Duración excede límite",IF(COUNTIFS($B$5:$B$104,$B42,$H$5:$H$104,$H42,$K$5:$K$104,"&lt;&gt;Cancelada",$K$5:$K$104,"&lt;&gt;Concluida",$K$5:$K$104,"&lt;&gt;No asistió",$C$5:$C$104,"&lt;"&amp;$J42,$J$5:$J$104,"&gt;"&amp;$C42)&gt;1,"Posible cruce",IF(AND('Parámetros'!$B$9&lt;&gt;"",$M42&lt;'Parámetros'!$B$9),"Poca anticipación",IF(AND('Parámetros'!$B$8&lt;&gt;"",$B42+$C42&lt;=NOW()+IFERROR('Parámetros'!$B$8/24,0)),"Próxima","Sin alerta"))))))))))))</f>
        <v/>
      </c>
    </row>
    <row r="43">
      <c r="A43" s="17" t="n"/>
      <c r="B43" s="18" t="n"/>
      <c r="C43" s="39" t="n"/>
      <c r="D43" s="17" t="n"/>
      <c r="E43" s="17" t="n"/>
      <c r="F43" s="17" t="n"/>
      <c r="G43" s="17" t="n"/>
      <c r="H43" s="17" t="n"/>
      <c r="I43" s="20" t="n"/>
      <c r="J43" s="40">
        <f>IF(OR(B43="",C43="",I43=""),"",IFERROR(C43+I43/24,""))</f>
        <v/>
      </c>
      <c r="K43" s="22" t="n"/>
      <c r="L43" s="18" t="n"/>
      <c r="M43" s="15">
        <f>IF(OR(B43="",L43=""),"",B43-L43)</f>
        <v/>
      </c>
      <c r="N43" s="23">
        <f>IF(COUNTA($A43:$I43,$K43:$L43)=0,"",IF(OR($A43="",$B43="",$C43="",$D43="",$E43="",$G43="",$I43="",$K43="",$L43=""),"Revisar datos obligatorios",IF($K43="Cancelada","Cancelada",IF($K43="Concluida","Concluida",IF($K43="No asistió","No asistió",IF($B43+$C43&lt;NOW(),"Cita vencida",IF(OR($H43="",$H43="Por asignar"),"Sin responsable",IF(AND('Parámetros'!$B$5&lt;&gt;"",'Parámetros'!$B$6&lt;&gt;"",OR($C43&lt;'Parámetros'!$B$5,$J43&gt;'Parámetros'!$B$6)),"Fuera de horario",IF(AND('Parámetros'!$B$7&lt;&gt;"",$I43&gt;'Parámetros'!$B$7),"Duración excede límite",IF(COUNTIFS($B$5:$B$104,$B43,$H$5:$H$104,$H43,$K$5:$K$104,"&lt;&gt;Cancelada",$K$5:$K$104,"&lt;&gt;Concluida",$K$5:$K$104,"&lt;&gt;No asistió",$C$5:$C$104,"&lt;"&amp;$J43,$J$5:$J$104,"&gt;"&amp;$C43)&gt;1,"Posible cruce",IF(AND('Parámetros'!$B$9&lt;&gt;"",$M43&lt;'Parámetros'!$B$9),"Poca anticipación",IF(AND('Parámetros'!$B$8&lt;&gt;"",$B43+$C43&lt;=NOW()+IFERROR('Parámetros'!$B$8/24,0)),"Próxima","Sin alerta"))))))))))))</f>
        <v/>
      </c>
    </row>
    <row r="44">
      <c r="A44" s="17" t="n"/>
      <c r="B44" s="18" t="n"/>
      <c r="C44" s="39" t="n"/>
      <c r="D44" s="17" t="n"/>
      <c r="E44" s="17" t="n"/>
      <c r="F44" s="17" t="n"/>
      <c r="G44" s="17" t="n"/>
      <c r="H44" s="17" t="n"/>
      <c r="I44" s="20" t="n"/>
      <c r="J44" s="41">
        <f>IF(OR(B44="",C44="",I44=""),"",IFERROR(C44+I44/24,""))</f>
        <v/>
      </c>
      <c r="K44" s="22" t="n"/>
      <c r="L44" s="18" t="n"/>
      <c r="M44" s="12">
        <f>IF(OR(B44="",L44=""),"",B44-L44)</f>
        <v/>
      </c>
      <c r="N44" s="25">
        <f>IF(COUNTA($A44:$I44,$K44:$L44)=0,"",IF(OR($A44="",$B44="",$C44="",$D44="",$E44="",$G44="",$I44="",$K44="",$L44=""),"Revisar datos obligatorios",IF($K44="Cancelada","Cancelada",IF($K44="Concluida","Concluida",IF($K44="No asistió","No asistió",IF($B44+$C44&lt;NOW(),"Cita vencida",IF(OR($H44="",$H44="Por asignar"),"Sin responsable",IF(AND('Parámetros'!$B$5&lt;&gt;"",'Parámetros'!$B$6&lt;&gt;"",OR($C44&lt;'Parámetros'!$B$5,$J44&gt;'Parámetros'!$B$6)),"Fuera de horario",IF(AND('Parámetros'!$B$7&lt;&gt;"",$I44&gt;'Parámetros'!$B$7),"Duración excede límite",IF(COUNTIFS($B$5:$B$104,$B44,$H$5:$H$104,$H44,$K$5:$K$104,"&lt;&gt;Cancelada",$K$5:$K$104,"&lt;&gt;Concluida",$K$5:$K$104,"&lt;&gt;No asistió",$C$5:$C$104,"&lt;"&amp;$J44,$J$5:$J$104,"&gt;"&amp;$C44)&gt;1,"Posible cruce",IF(AND('Parámetros'!$B$9&lt;&gt;"",$M44&lt;'Parámetros'!$B$9),"Poca anticipación",IF(AND('Parámetros'!$B$8&lt;&gt;"",$B44+$C44&lt;=NOW()+IFERROR('Parámetros'!$B$8/24,0)),"Próxima","Sin alerta"))))))))))))</f>
        <v/>
      </c>
    </row>
    <row r="45">
      <c r="A45" s="17" t="n"/>
      <c r="B45" s="18" t="n"/>
      <c r="C45" s="39" t="n"/>
      <c r="D45" s="17" t="n"/>
      <c r="E45" s="17" t="n"/>
      <c r="F45" s="17" t="n"/>
      <c r="G45" s="17" t="n"/>
      <c r="H45" s="17" t="n"/>
      <c r="I45" s="20" t="n"/>
      <c r="J45" s="40">
        <f>IF(OR(B45="",C45="",I45=""),"",IFERROR(C45+I45/24,""))</f>
        <v/>
      </c>
      <c r="K45" s="22" t="n"/>
      <c r="L45" s="18" t="n"/>
      <c r="M45" s="15">
        <f>IF(OR(B45="",L45=""),"",B45-L45)</f>
        <v/>
      </c>
      <c r="N45" s="23">
        <f>IF(COUNTA($A45:$I45,$K45:$L45)=0,"",IF(OR($A45="",$B45="",$C45="",$D45="",$E45="",$G45="",$I45="",$K45="",$L45=""),"Revisar datos obligatorios",IF($K45="Cancelada","Cancelada",IF($K45="Concluida","Concluida",IF($K45="No asistió","No asistió",IF($B45+$C45&lt;NOW(),"Cita vencida",IF(OR($H45="",$H45="Por asignar"),"Sin responsable",IF(AND('Parámetros'!$B$5&lt;&gt;"",'Parámetros'!$B$6&lt;&gt;"",OR($C45&lt;'Parámetros'!$B$5,$J45&gt;'Parámetros'!$B$6)),"Fuera de horario",IF(AND('Parámetros'!$B$7&lt;&gt;"",$I45&gt;'Parámetros'!$B$7),"Duración excede límite",IF(COUNTIFS($B$5:$B$104,$B45,$H$5:$H$104,$H45,$K$5:$K$104,"&lt;&gt;Cancelada",$K$5:$K$104,"&lt;&gt;Concluida",$K$5:$K$104,"&lt;&gt;No asistió",$C$5:$C$104,"&lt;"&amp;$J45,$J$5:$J$104,"&gt;"&amp;$C45)&gt;1,"Posible cruce",IF(AND('Parámetros'!$B$9&lt;&gt;"",$M45&lt;'Parámetros'!$B$9),"Poca anticipación",IF(AND('Parámetros'!$B$8&lt;&gt;"",$B45+$C45&lt;=NOW()+IFERROR('Parámetros'!$B$8/24,0)),"Próxima","Sin alerta"))))))))))))</f>
        <v/>
      </c>
    </row>
    <row r="46">
      <c r="A46" s="17" t="n"/>
      <c r="B46" s="18" t="n"/>
      <c r="C46" s="39" t="n"/>
      <c r="D46" s="17" t="n"/>
      <c r="E46" s="17" t="n"/>
      <c r="F46" s="17" t="n"/>
      <c r="G46" s="17" t="n"/>
      <c r="H46" s="17" t="n"/>
      <c r="I46" s="20" t="n"/>
      <c r="J46" s="41">
        <f>IF(OR(B46="",C46="",I46=""),"",IFERROR(C46+I46/24,""))</f>
        <v/>
      </c>
      <c r="K46" s="22" t="n"/>
      <c r="L46" s="18" t="n"/>
      <c r="M46" s="12">
        <f>IF(OR(B46="",L46=""),"",B46-L46)</f>
        <v/>
      </c>
      <c r="N46" s="25">
        <f>IF(COUNTA($A46:$I46,$K46:$L46)=0,"",IF(OR($A46="",$B46="",$C46="",$D46="",$E46="",$G46="",$I46="",$K46="",$L46=""),"Revisar datos obligatorios",IF($K46="Cancelada","Cancelada",IF($K46="Concluida","Concluida",IF($K46="No asistió","No asistió",IF($B46+$C46&lt;NOW(),"Cita vencida",IF(OR($H46="",$H46="Por asignar"),"Sin responsable",IF(AND('Parámetros'!$B$5&lt;&gt;"",'Parámetros'!$B$6&lt;&gt;"",OR($C46&lt;'Parámetros'!$B$5,$J46&gt;'Parámetros'!$B$6)),"Fuera de horario",IF(AND('Parámetros'!$B$7&lt;&gt;"",$I46&gt;'Parámetros'!$B$7),"Duración excede límite",IF(COUNTIFS($B$5:$B$104,$B46,$H$5:$H$104,$H46,$K$5:$K$104,"&lt;&gt;Cancelada",$K$5:$K$104,"&lt;&gt;Concluida",$K$5:$K$104,"&lt;&gt;No asistió",$C$5:$C$104,"&lt;"&amp;$J46,$J$5:$J$104,"&gt;"&amp;$C46)&gt;1,"Posible cruce",IF(AND('Parámetros'!$B$9&lt;&gt;"",$M46&lt;'Parámetros'!$B$9),"Poca anticipación",IF(AND('Parámetros'!$B$8&lt;&gt;"",$B46+$C46&lt;=NOW()+IFERROR('Parámetros'!$B$8/24,0)),"Próxima","Sin alerta"))))))))))))</f>
        <v/>
      </c>
    </row>
    <row r="47">
      <c r="A47" s="17" t="n"/>
      <c r="B47" s="18" t="n"/>
      <c r="C47" s="39" t="n"/>
      <c r="D47" s="17" t="n"/>
      <c r="E47" s="17" t="n"/>
      <c r="F47" s="17" t="n"/>
      <c r="G47" s="17" t="n"/>
      <c r="H47" s="17" t="n"/>
      <c r="I47" s="20" t="n"/>
      <c r="J47" s="40">
        <f>IF(OR(B47="",C47="",I47=""),"",IFERROR(C47+I47/24,""))</f>
        <v/>
      </c>
      <c r="K47" s="22" t="n"/>
      <c r="L47" s="18" t="n"/>
      <c r="M47" s="15">
        <f>IF(OR(B47="",L47=""),"",B47-L47)</f>
        <v/>
      </c>
      <c r="N47" s="23">
        <f>IF(COUNTA($A47:$I47,$K47:$L47)=0,"",IF(OR($A47="",$B47="",$C47="",$D47="",$E47="",$G47="",$I47="",$K47="",$L47=""),"Revisar datos obligatorios",IF($K47="Cancelada","Cancelada",IF($K47="Concluida","Concluida",IF($K47="No asistió","No asistió",IF($B47+$C47&lt;NOW(),"Cita vencida",IF(OR($H47="",$H47="Por asignar"),"Sin responsable",IF(AND('Parámetros'!$B$5&lt;&gt;"",'Parámetros'!$B$6&lt;&gt;"",OR($C47&lt;'Parámetros'!$B$5,$J47&gt;'Parámetros'!$B$6)),"Fuera de horario",IF(AND('Parámetros'!$B$7&lt;&gt;"",$I47&gt;'Parámetros'!$B$7),"Duración excede límite",IF(COUNTIFS($B$5:$B$104,$B47,$H$5:$H$104,$H47,$K$5:$K$104,"&lt;&gt;Cancelada",$K$5:$K$104,"&lt;&gt;Concluida",$K$5:$K$104,"&lt;&gt;No asistió",$C$5:$C$104,"&lt;"&amp;$J47,$J$5:$J$104,"&gt;"&amp;$C47)&gt;1,"Posible cruce",IF(AND('Parámetros'!$B$9&lt;&gt;"",$M47&lt;'Parámetros'!$B$9),"Poca anticipación",IF(AND('Parámetros'!$B$8&lt;&gt;"",$B47+$C47&lt;=NOW()+IFERROR('Parámetros'!$B$8/24,0)),"Próxima","Sin alerta"))))))))))))</f>
        <v/>
      </c>
    </row>
    <row r="48">
      <c r="A48" s="17" t="n"/>
      <c r="B48" s="18" t="n"/>
      <c r="C48" s="39" t="n"/>
      <c r="D48" s="17" t="n"/>
      <c r="E48" s="17" t="n"/>
      <c r="F48" s="17" t="n"/>
      <c r="G48" s="17" t="n"/>
      <c r="H48" s="17" t="n"/>
      <c r="I48" s="20" t="n"/>
      <c r="J48" s="41">
        <f>IF(OR(B48="",C48="",I48=""),"",IFERROR(C48+I48/24,""))</f>
        <v/>
      </c>
      <c r="K48" s="22" t="n"/>
      <c r="L48" s="18" t="n"/>
      <c r="M48" s="12">
        <f>IF(OR(B48="",L48=""),"",B48-L48)</f>
        <v/>
      </c>
      <c r="N48" s="25">
        <f>IF(COUNTA($A48:$I48,$K48:$L48)=0,"",IF(OR($A48="",$B48="",$C48="",$D48="",$E48="",$G48="",$I48="",$K48="",$L48=""),"Revisar datos obligatorios",IF($K48="Cancelada","Cancelada",IF($K48="Concluida","Concluida",IF($K48="No asistió","No asistió",IF($B48+$C48&lt;NOW(),"Cita vencida",IF(OR($H48="",$H48="Por asignar"),"Sin responsable",IF(AND('Parámetros'!$B$5&lt;&gt;"",'Parámetros'!$B$6&lt;&gt;"",OR($C48&lt;'Parámetros'!$B$5,$J48&gt;'Parámetros'!$B$6)),"Fuera de horario",IF(AND('Parámetros'!$B$7&lt;&gt;"",$I48&gt;'Parámetros'!$B$7),"Duración excede límite",IF(COUNTIFS($B$5:$B$104,$B48,$H$5:$H$104,$H48,$K$5:$K$104,"&lt;&gt;Cancelada",$K$5:$K$104,"&lt;&gt;Concluida",$K$5:$K$104,"&lt;&gt;No asistió",$C$5:$C$104,"&lt;"&amp;$J48,$J$5:$J$104,"&gt;"&amp;$C48)&gt;1,"Posible cruce",IF(AND('Parámetros'!$B$9&lt;&gt;"",$M48&lt;'Parámetros'!$B$9),"Poca anticipación",IF(AND('Parámetros'!$B$8&lt;&gt;"",$B48+$C48&lt;=NOW()+IFERROR('Parámetros'!$B$8/24,0)),"Próxima","Sin alerta"))))))))))))</f>
        <v/>
      </c>
    </row>
    <row r="49">
      <c r="A49" s="17" t="n"/>
      <c r="B49" s="18" t="n"/>
      <c r="C49" s="39" t="n"/>
      <c r="D49" s="17" t="n"/>
      <c r="E49" s="17" t="n"/>
      <c r="F49" s="17" t="n"/>
      <c r="G49" s="17" t="n"/>
      <c r="H49" s="17" t="n"/>
      <c r="I49" s="20" t="n"/>
      <c r="J49" s="40">
        <f>IF(OR(B49="",C49="",I49=""),"",IFERROR(C49+I49/24,""))</f>
        <v/>
      </c>
      <c r="K49" s="22" t="n"/>
      <c r="L49" s="18" t="n"/>
      <c r="M49" s="15">
        <f>IF(OR(B49="",L49=""),"",B49-L49)</f>
        <v/>
      </c>
      <c r="N49" s="23">
        <f>IF(COUNTA($A49:$I49,$K49:$L49)=0,"",IF(OR($A49="",$B49="",$C49="",$D49="",$E49="",$G49="",$I49="",$K49="",$L49=""),"Revisar datos obligatorios",IF($K49="Cancelada","Cancelada",IF($K49="Concluida","Concluida",IF($K49="No asistió","No asistió",IF($B49+$C49&lt;NOW(),"Cita vencida",IF(OR($H49="",$H49="Por asignar"),"Sin responsable",IF(AND('Parámetros'!$B$5&lt;&gt;"",'Parámetros'!$B$6&lt;&gt;"",OR($C49&lt;'Parámetros'!$B$5,$J49&gt;'Parámetros'!$B$6)),"Fuera de horario",IF(AND('Parámetros'!$B$7&lt;&gt;"",$I49&gt;'Parámetros'!$B$7),"Duración excede límite",IF(COUNTIFS($B$5:$B$104,$B49,$H$5:$H$104,$H49,$K$5:$K$104,"&lt;&gt;Cancelada",$K$5:$K$104,"&lt;&gt;Concluida",$K$5:$K$104,"&lt;&gt;No asistió",$C$5:$C$104,"&lt;"&amp;$J49,$J$5:$J$104,"&gt;"&amp;$C49)&gt;1,"Posible cruce",IF(AND('Parámetros'!$B$9&lt;&gt;"",$M49&lt;'Parámetros'!$B$9),"Poca anticipación",IF(AND('Parámetros'!$B$8&lt;&gt;"",$B49+$C49&lt;=NOW()+IFERROR('Parámetros'!$B$8/24,0)),"Próxima","Sin alerta"))))))))))))</f>
        <v/>
      </c>
    </row>
    <row r="50">
      <c r="A50" s="17" t="n"/>
      <c r="B50" s="18" t="n"/>
      <c r="C50" s="39" t="n"/>
      <c r="D50" s="17" t="n"/>
      <c r="E50" s="17" t="n"/>
      <c r="F50" s="17" t="n"/>
      <c r="G50" s="17" t="n"/>
      <c r="H50" s="17" t="n"/>
      <c r="I50" s="20" t="n"/>
      <c r="J50" s="41">
        <f>IF(OR(B50="",C50="",I50=""),"",IFERROR(C50+I50/24,""))</f>
        <v/>
      </c>
      <c r="K50" s="22" t="n"/>
      <c r="L50" s="18" t="n"/>
      <c r="M50" s="12">
        <f>IF(OR(B50="",L50=""),"",B50-L50)</f>
        <v/>
      </c>
      <c r="N50" s="25">
        <f>IF(COUNTA($A50:$I50,$K50:$L50)=0,"",IF(OR($A50="",$B50="",$C50="",$D50="",$E50="",$G50="",$I50="",$K50="",$L50=""),"Revisar datos obligatorios",IF($K50="Cancelada","Cancelada",IF($K50="Concluida","Concluida",IF($K50="No asistió","No asistió",IF($B50+$C50&lt;NOW(),"Cita vencida",IF(OR($H50="",$H50="Por asignar"),"Sin responsable",IF(AND('Parámetros'!$B$5&lt;&gt;"",'Parámetros'!$B$6&lt;&gt;"",OR($C50&lt;'Parámetros'!$B$5,$J50&gt;'Parámetros'!$B$6)),"Fuera de horario",IF(AND('Parámetros'!$B$7&lt;&gt;"",$I50&gt;'Parámetros'!$B$7),"Duración excede límite",IF(COUNTIFS($B$5:$B$104,$B50,$H$5:$H$104,$H50,$K$5:$K$104,"&lt;&gt;Cancelada",$K$5:$K$104,"&lt;&gt;Concluida",$K$5:$K$104,"&lt;&gt;No asistió",$C$5:$C$104,"&lt;"&amp;$J50,$J$5:$J$104,"&gt;"&amp;$C50)&gt;1,"Posible cruce",IF(AND('Parámetros'!$B$9&lt;&gt;"",$M50&lt;'Parámetros'!$B$9),"Poca anticipación",IF(AND('Parámetros'!$B$8&lt;&gt;"",$B50+$C50&lt;=NOW()+IFERROR('Parámetros'!$B$8/24,0)),"Próxima","Sin alerta"))))))))))))</f>
        <v/>
      </c>
    </row>
    <row r="51">
      <c r="A51" s="17" t="n"/>
      <c r="B51" s="18" t="n"/>
      <c r="C51" s="39" t="n"/>
      <c r="D51" s="17" t="n"/>
      <c r="E51" s="17" t="n"/>
      <c r="F51" s="17" t="n"/>
      <c r="G51" s="17" t="n"/>
      <c r="H51" s="17" t="n"/>
      <c r="I51" s="20" t="n"/>
      <c r="J51" s="40">
        <f>IF(OR(B51="",C51="",I51=""),"",IFERROR(C51+I51/24,""))</f>
        <v/>
      </c>
      <c r="K51" s="22" t="n"/>
      <c r="L51" s="18" t="n"/>
      <c r="M51" s="15">
        <f>IF(OR(B51="",L51=""),"",B51-L51)</f>
        <v/>
      </c>
      <c r="N51" s="23">
        <f>IF(COUNTA($A51:$I51,$K51:$L51)=0,"",IF(OR($A51="",$B51="",$C51="",$D51="",$E51="",$G51="",$I51="",$K51="",$L51=""),"Revisar datos obligatorios",IF($K51="Cancelada","Cancelada",IF($K51="Concluida","Concluida",IF($K51="No asistió","No asistió",IF($B51+$C51&lt;NOW(),"Cita vencida",IF(OR($H51="",$H51="Por asignar"),"Sin responsable",IF(AND('Parámetros'!$B$5&lt;&gt;"",'Parámetros'!$B$6&lt;&gt;"",OR($C51&lt;'Parámetros'!$B$5,$J51&gt;'Parámetros'!$B$6)),"Fuera de horario",IF(AND('Parámetros'!$B$7&lt;&gt;"",$I51&gt;'Parámetros'!$B$7),"Duración excede límite",IF(COUNTIFS($B$5:$B$104,$B51,$H$5:$H$104,$H51,$K$5:$K$104,"&lt;&gt;Cancelada",$K$5:$K$104,"&lt;&gt;Concluida",$K$5:$K$104,"&lt;&gt;No asistió",$C$5:$C$104,"&lt;"&amp;$J51,$J$5:$J$104,"&gt;"&amp;$C51)&gt;1,"Posible cruce",IF(AND('Parámetros'!$B$9&lt;&gt;"",$M51&lt;'Parámetros'!$B$9),"Poca anticipación",IF(AND('Parámetros'!$B$8&lt;&gt;"",$B51+$C51&lt;=NOW()+IFERROR('Parámetros'!$B$8/24,0)),"Próxima","Sin alerta"))))))))))))</f>
        <v/>
      </c>
    </row>
    <row r="52">
      <c r="A52" s="17" t="n"/>
      <c r="B52" s="18" t="n"/>
      <c r="C52" s="39" t="n"/>
      <c r="D52" s="17" t="n"/>
      <c r="E52" s="17" t="n"/>
      <c r="F52" s="17" t="n"/>
      <c r="G52" s="17" t="n"/>
      <c r="H52" s="17" t="n"/>
      <c r="I52" s="20" t="n"/>
      <c r="J52" s="41">
        <f>IF(OR(B52="",C52="",I52=""),"",IFERROR(C52+I52/24,""))</f>
        <v/>
      </c>
      <c r="K52" s="22" t="n"/>
      <c r="L52" s="18" t="n"/>
      <c r="M52" s="12">
        <f>IF(OR(B52="",L52=""),"",B52-L52)</f>
        <v/>
      </c>
      <c r="N52" s="25">
        <f>IF(COUNTA($A52:$I52,$K52:$L52)=0,"",IF(OR($A52="",$B52="",$C52="",$D52="",$E52="",$G52="",$I52="",$K52="",$L52=""),"Revisar datos obligatorios",IF($K52="Cancelada","Cancelada",IF($K52="Concluida","Concluida",IF($K52="No asistió","No asistió",IF($B52+$C52&lt;NOW(),"Cita vencida",IF(OR($H52="",$H52="Por asignar"),"Sin responsable",IF(AND('Parámetros'!$B$5&lt;&gt;"",'Parámetros'!$B$6&lt;&gt;"",OR($C52&lt;'Parámetros'!$B$5,$J52&gt;'Parámetros'!$B$6)),"Fuera de horario",IF(AND('Parámetros'!$B$7&lt;&gt;"",$I52&gt;'Parámetros'!$B$7),"Duración excede límite",IF(COUNTIFS($B$5:$B$104,$B52,$H$5:$H$104,$H52,$K$5:$K$104,"&lt;&gt;Cancelada",$K$5:$K$104,"&lt;&gt;Concluida",$K$5:$K$104,"&lt;&gt;No asistió",$C$5:$C$104,"&lt;"&amp;$J52,$J$5:$J$104,"&gt;"&amp;$C52)&gt;1,"Posible cruce",IF(AND('Parámetros'!$B$9&lt;&gt;"",$M52&lt;'Parámetros'!$B$9),"Poca anticipación",IF(AND('Parámetros'!$B$8&lt;&gt;"",$B52+$C52&lt;=NOW()+IFERROR('Parámetros'!$B$8/24,0)),"Próxima","Sin alerta"))))))))))))</f>
        <v/>
      </c>
    </row>
    <row r="53">
      <c r="A53" s="17" t="n"/>
      <c r="B53" s="18" t="n"/>
      <c r="C53" s="39" t="n"/>
      <c r="D53" s="17" t="n"/>
      <c r="E53" s="17" t="n"/>
      <c r="F53" s="17" t="n"/>
      <c r="G53" s="17" t="n"/>
      <c r="H53" s="17" t="n"/>
      <c r="I53" s="20" t="n"/>
      <c r="J53" s="40">
        <f>IF(OR(B53="",C53="",I53=""),"",IFERROR(C53+I53/24,""))</f>
        <v/>
      </c>
      <c r="K53" s="22" t="n"/>
      <c r="L53" s="18" t="n"/>
      <c r="M53" s="15">
        <f>IF(OR(B53="",L53=""),"",B53-L53)</f>
        <v/>
      </c>
      <c r="N53" s="23">
        <f>IF(COUNTA($A53:$I53,$K53:$L53)=0,"",IF(OR($A53="",$B53="",$C53="",$D53="",$E53="",$G53="",$I53="",$K53="",$L53=""),"Revisar datos obligatorios",IF($K53="Cancelada","Cancelada",IF($K53="Concluida","Concluida",IF($K53="No asistió","No asistió",IF($B53+$C53&lt;NOW(),"Cita vencida",IF(OR($H53="",$H53="Por asignar"),"Sin responsable",IF(AND('Parámetros'!$B$5&lt;&gt;"",'Parámetros'!$B$6&lt;&gt;"",OR($C53&lt;'Parámetros'!$B$5,$J53&gt;'Parámetros'!$B$6)),"Fuera de horario",IF(AND('Parámetros'!$B$7&lt;&gt;"",$I53&gt;'Parámetros'!$B$7),"Duración excede límite",IF(COUNTIFS($B$5:$B$104,$B53,$H$5:$H$104,$H53,$K$5:$K$104,"&lt;&gt;Cancelada",$K$5:$K$104,"&lt;&gt;Concluida",$K$5:$K$104,"&lt;&gt;No asistió",$C$5:$C$104,"&lt;"&amp;$J53,$J$5:$J$104,"&gt;"&amp;$C53)&gt;1,"Posible cruce",IF(AND('Parámetros'!$B$9&lt;&gt;"",$M53&lt;'Parámetros'!$B$9),"Poca anticipación",IF(AND('Parámetros'!$B$8&lt;&gt;"",$B53+$C53&lt;=NOW()+IFERROR('Parámetros'!$B$8/24,0)),"Próxima","Sin alerta"))))))))))))</f>
        <v/>
      </c>
    </row>
    <row r="54">
      <c r="A54" s="17" t="n"/>
      <c r="B54" s="18" t="n"/>
      <c r="C54" s="39" t="n"/>
      <c r="D54" s="17" t="n"/>
      <c r="E54" s="17" t="n"/>
      <c r="F54" s="17" t="n"/>
      <c r="G54" s="17" t="n"/>
      <c r="H54" s="17" t="n"/>
      <c r="I54" s="20" t="n"/>
      <c r="J54" s="41">
        <f>IF(OR(B54="",C54="",I54=""),"",IFERROR(C54+I54/24,""))</f>
        <v/>
      </c>
      <c r="K54" s="22" t="n"/>
      <c r="L54" s="18" t="n"/>
      <c r="M54" s="12">
        <f>IF(OR(B54="",L54=""),"",B54-L54)</f>
        <v/>
      </c>
      <c r="N54" s="25">
        <f>IF(COUNTA($A54:$I54,$K54:$L54)=0,"",IF(OR($A54="",$B54="",$C54="",$D54="",$E54="",$G54="",$I54="",$K54="",$L54=""),"Revisar datos obligatorios",IF($K54="Cancelada","Cancelada",IF($K54="Concluida","Concluida",IF($K54="No asistió","No asistió",IF($B54+$C54&lt;NOW(),"Cita vencida",IF(OR($H54="",$H54="Por asignar"),"Sin responsable",IF(AND('Parámetros'!$B$5&lt;&gt;"",'Parámetros'!$B$6&lt;&gt;"",OR($C54&lt;'Parámetros'!$B$5,$J54&gt;'Parámetros'!$B$6)),"Fuera de horario",IF(AND('Parámetros'!$B$7&lt;&gt;"",$I54&gt;'Parámetros'!$B$7),"Duración excede límite",IF(COUNTIFS($B$5:$B$104,$B54,$H$5:$H$104,$H54,$K$5:$K$104,"&lt;&gt;Cancelada",$K$5:$K$104,"&lt;&gt;Concluida",$K$5:$K$104,"&lt;&gt;No asistió",$C$5:$C$104,"&lt;"&amp;$J54,$J$5:$J$104,"&gt;"&amp;$C54)&gt;1,"Posible cruce",IF(AND('Parámetros'!$B$9&lt;&gt;"",$M54&lt;'Parámetros'!$B$9),"Poca anticipación",IF(AND('Parámetros'!$B$8&lt;&gt;"",$B54+$C54&lt;=NOW()+IFERROR('Parámetros'!$B$8/24,0)),"Próxima","Sin alerta"))))))))))))</f>
        <v/>
      </c>
    </row>
    <row r="55">
      <c r="A55" s="17" t="n"/>
      <c r="B55" s="18" t="n"/>
      <c r="C55" s="39" t="n"/>
      <c r="D55" s="17" t="n"/>
      <c r="E55" s="17" t="n"/>
      <c r="F55" s="17" t="n"/>
      <c r="G55" s="17" t="n"/>
      <c r="H55" s="17" t="n"/>
      <c r="I55" s="20" t="n"/>
      <c r="J55" s="40">
        <f>IF(OR(B55="",C55="",I55=""),"",IFERROR(C55+I55/24,""))</f>
        <v/>
      </c>
      <c r="K55" s="22" t="n"/>
      <c r="L55" s="18" t="n"/>
      <c r="M55" s="15">
        <f>IF(OR(B55="",L55=""),"",B55-L55)</f>
        <v/>
      </c>
      <c r="N55" s="23">
        <f>IF(COUNTA($A55:$I55,$K55:$L55)=0,"",IF(OR($A55="",$B55="",$C55="",$D55="",$E55="",$G55="",$I55="",$K55="",$L55=""),"Revisar datos obligatorios",IF($K55="Cancelada","Cancelada",IF($K55="Concluida","Concluida",IF($K55="No asistió","No asistió",IF($B55+$C55&lt;NOW(),"Cita vencida",IF(OR($H55="",$H55="Por asignar"),"Sin responsable",IF(AND('Parámetros'!$B$5&lt;&gt;"",'Parámetros'!$B$6&lt;&gt;"",OR($C55&lt;'Parámetros'!$B$5,$J55&gt;'Parámetros'!$B$6)),"Fuera de horario",IF(AND('Parámetros'!$B$7&lt;&gt;"",$I55&gt;'Parámetros'!$B$7),"Duración excede límite",IF(COUNTIFS($B$5:$B$104,$B55,$H$5:$H$104,$H55,$K$5:$K$104,"&lt;&gt;Cancelada",$K$5:$K$104,"&lt;&gt;Concluida",$K$5:$K$104,"&lt;&gt;No asistió",$C$5:$C$104,"&lt;"&amp;$J55,$J$5:$J$104,"&gt;"&amp;$C55)&gt;1,"Posible cruce",IF(AND('Parámetros'!$B$9&lt;&gt;"",$M55&lt;'Parámetros'!$B$9),"Poca anticipación",IF(AND('Parámetros'!$B$8&lt;&gt;"",$B55+$C55&lt;=NOW()+IFERROR('Parámetros'!$B$8/24,0)),"Próxima","Sin alerta"))))))))))))</f>
        <v/>
      </c>
    </row>
    <row r="56">
      <c r="A56" s="17" t="n"/>
      <c r="B56" s="18" t="n"/>
      <c r="C56" s="39" t="n"/>
      <c r="D56" s="17" t="n"/>
      <c r="E56" s="17" t="n"/>
      <c r="F56" s="17" t="n"/>
      <c r="G56" s="17" t="n"/>
      <c r="H56" s="17" t="n"/>
      <c r="I56" s="20" t="n"/>
      <c r="J56" s="41">
        <f>IF(OR(B56="",C56="",I56=""),"",IFERROR(C56+I56/24,""))</f>
        <v/>
      </c>
      <c r="K56" s="22" t="n"/>
      <c r="L56" s="18" t="n"/>
      <c r="M56" s="12">
        <f>IF(OR(B56="",L56=""),"",B56-L56)</f>
        <v/>
      </c>
      <c r="N56" s="25">
        <f>IF(COUNTA($A56:$I56,$K56:$L56)=0,"",IF(OR($A56="",$B56="",$C56="",$D56="",$E56="",$G56="",$I56="",$K56="",$L56=""),"Revisar datos obligatorios",IF($K56="Cancelada","Cancelada",IF($K56="Concluida","Concluida",IF($K56="No asistió","No asistió",IF($B56+$C56&lt;NOW(),"Cita vencida",IF(OR($H56="",$H56="Por asignar"),"Sin responsable",IF(AND('Parámetros'!$B$5&lt;&gt;"",'Parámetros'!$B$6&lt;&gt;"",OR($C56&lt;'Parámetros'!$B$5,$J56&gt;'Parámetros'!$B$6)),"Fuera de horario",IF(AND('Parámetros'!$B$7&lt;&gt;"",$I56&gt;'Parámetros'!$B$7),"Duración excede límite",IF(COUNTIFS($B$5:$B$104,$B56,$H$5:$H$104,$H56,$K$5:$K$104,"&lt;&gt;Cancelada",$K$5:$K$104,"&lt;&gt;Concluida",$K$5:$K$104,"&lt;&gt;No asistió",$C$5:$C$104,"&lt;"&amp;$J56,$J$5:$J$104,"&gt;"&amp;$C56)&gt;1,"Posible cruce",IF(AND('Parámetros'!$B$9&lt;&gt;"",$M56&lt;'Parámetros'!$B$9),"Poca anticipación",IF(AND('Parámetros'!$B$8&lt;&gt;"",$B56+$C56&lt;=NOW()+IFERROR('Parámetros'!$B$8/24,0)),"Próxima","Sin alerta"))))))))))))</f>
        <v/>
      </c>
    </row>
    <row r="57">
      <c r="A57" s="17" t="n"/>
      <c r="B57" s="18" t="n"/>
      <c r="C57" s="39" t="n"/>
      <c r="D57" s="17" t="n"/>
      <c r="E57" s="17" t="n"/>
      <c r="F57" s="17" t="n"/>
      <c r="G57" s="17" t="n"/>
      <c r="H57" s="17" t="n"/>
      <c r="I57" s="20" t="n"/>
      <c r="J57" s="40">
        <f>IF(OR(B57="",C57="",I57=""),"",IFERROR(C57+I57/24,""))</f>
        <v/>
      </c>
      <c r="K57" s="22" t="n"/>
      <c r="L57" s="18" t="n"/>
      <c r="M57" s="15">
        <f>IF(OR(B57="",L57=""),"",B57-L57)</f>
        <v/>
      </c>
      <c r="N57" s="23">
        <f>IF(COUNTA($A57:$I57,$K57:$L57)=0,"",IF(OR($A57="",$B57="",$C57="",$D57="",$E57="",$G57="",$I57="",$K57="",$L57=""),"Revisar datos obligatorios",IF($K57="Cancelada","Cancelada",IF($K57="Concluida","Concluida",IF($K57="No asistió","No asistió",IF($B57+$C57&lt;NOW(),"Cita vencida",IF(OR($H57="",$H57="Por asignar"),"Sin responsable",IF(AND('Parámetros'!$B$5&lt;&gt;"",'Parámetros'!$B$6&lt;&gt;"",OR($C57&lt;'Parámetros'!$B$5,$J57&gt;'Parámetros'!$B$6)),"Fuera de horario",IF(AND('Parámetros'!$B$7&lt;&gt;"",$I57&gt;'Parámetros'!$B$7),"Duración excede límite",IF(COUNTIFS($B$5:$B$104,$B57,$H$5:$H$104,$H57,$K$5:$K$104,"&lt;&gt;Cancelada",$K$5:$K$104,"&lt;&gt;Concluida",$K$5:$K$104,"&lt;&gt;No asistió",$C$5:$C$104,"&lt;"&amp;$J57,$J$5:$J$104,"&gt;"&amp;$C57)&gt;1,"Posible cruce",IF(AND('Parámetros'!$B$9&lt;&gt;"",$M57&lt;'Parámetros'!$B$9),"Poca anticipación",IF(AND('Parámetros'!$B$8&lt;&gt;"",$B57+$C57&lt;=NOW()+IFERROR('Parámetros'!$B$8/24,0)),"Próxima","Sin alerta"))))))))))))</f>
        <v/>
      </c>
    </row>
    <row r="58">
      <c r="A58" s="17" t="n"/>
      <c r="B58" s="18" t="n"/>
      <c r="C58" s="39" t="n"/>
      <c r="D58" s="17" t="n"/>
      <c r="E58" s="17" t="n"/>
      <c r="F58" s="17" t="n"/>
      <c r="G58" s="17" t="n"/>
      <c r="H58" s="17" t="n"/>
      <c r="I58" s="20" t="n"/>
      <c r="J58" s="41">
        <f>IF(OR(B58="",C58="",I58=""),"",IFERROR(C58+I58/24,""))</f>
        <v/>
      </c>
      <c r="K58" s="22" t="n"/>
      <c r="L58" s="18" t="n"/>
      <c r="M58" s="12">
        <f>IF(OR(B58="",L58=""),"",B58-L58)</f>
        <v/>
      </c>
      <c r="N58" s="25">
        <f>IF(COUNTA($A58:$I58,$K58:$L58)=0,"",IF(OR($A58="",$B58="",$C58="",$D58="",$E58="",$G58="",$I58="",$K58="",$L58=""),"Revisar datos obligatorios",IF($K58="Cancelada","Cancelada",IF($K58="Concluida","Concluida",IF($K58="No asistió","No asistió",IF($B58+$C58&lt;NOW(),"Cita vencida",IF(OR($H58="",$H58="Por asignar"),"Sin responsable",IF(AND('Parámetros'!$B$5&lt;&gt;"",'Parámetros'!$B$6&lt;&gt;"",OR($C58&lt;'Parámetros'!$B$5,$J58&gt;'Parámetros'!$B$6)),"Fuera de horario",IF(AND('Parámetros'!$B$7&lt;&gt;"",$I58&gt;'Parámetros'!$B$7),"Duración excede límite",IF(COUNTIFS($B$5:$B$104,$B58,$H$5:$H$104,$H58,$K$5:$K$104,"&lt;&gt;Cancelada",$K$5:$K$104,"&lt;&gt;Concluida",$K$5:$K$104,"&lt;&gt;No asistió",$C$5:$C$104,"&lt;"&amp;$J58,$J$5:$J$104,"&gt;"&amp;$C58)&gt;1,"Posible cruce",IF(AND('Parámetros'!$B$9&lt;&gt;"",$M58&lt;'Parámetros'!$B$9),"Poca anticipación",IF(AND('Parámetros'!$B$8&lt;&gt;"",$B58+$C58&lt;=NOW()+IFERROR('Parámetros'!$B$8/24,0)),"Próxima","Sin alerta"))))))))))))</f>
        <v/>
      </c>
    </row>
    <row r="59">
      <c r="A59" s="17" t="n"/>
      <c r="B59" s="18" t="n"/>
      <c r="C59" s="39" t="n"/>
      <c r="D59" s="17" t="n"/>
      <c r="E59" s="17" t="n"/>
      <c r="F59" s="17" t="n"/>
      <c r="G59" s="17" t="n"/>
      <c r="H59" s="17" t="n"/>
      <c r="I59" s="20" t="n"/>
      <c r="J59" s="40">
        <f>IF(OR(B59="",C59="",I59=""),"",IFERROR(C59+I59/24,""))</f>
        <v/>
      </c>
      <c r="K59" s="22" t="n"/>
      <c r="L59" s="18" t="n"/>
      <c r="M59" s="15">
        <f>IF(OR(B59="",L59=""),"",B59-L59)</f>
        <v/>
      </c>
      <c r="N59" s="23">
        <f>IF(COUNTA($A59:$I59,$K59:$L59)=0,"",IF(OR($A59="",$B59="",$C59="",$D59="",$E59="",$G59="",$I59="",$K59="",$L59=""),"Revisar datos obligatorios",IF($K59="Cancelada","Cancelada",IF($K59="Concluida","Concluida",IF($K59="No asistió","No asistió",IF($B59+$C59&lt;NOW(),"Cita vencida",IF(OR($H59="",$H59="Por asignar"),"Sin responsable",IF(AND('Parámetros'!$B$5&lt;&gt;"",'Parámetros'!$B$6&lt;&gt;"",OR($C59&lt;'Parámetros'!$B$5,$J59&gt;'Parámetros'!$B$6)),"Fuera de horario",IF(AND('Parámetros'!$B$7&lt;&gt;"",$I59&gt;'Parámetros'!$B$7),"Duración excede límite",IF(COUNTIFS($B$5:$B$104,$B59,$H$5:$H$104,$H59,$K$5:$K$104,"&lt;&gt;Cancelada",$K$5:$K$104,"&lt;&gt;Concluida",$K$5:$K$104,"&lt;&gt;No asistió",$C$5:$C$104,"&lt;"&amp;$J59,$J$5:$J$104,"&gt;"&amp;$C59)&gt;1,"Posible cruce",IF(AND('Parámetros'!$B$9&lt;&gt;"",$M59&lt;'Parámetros'!$B$9),"Poca anticipación",IF(AND('Parámetros'!$B$8&lt;&gt;"",$B59+$C59&lt;=NOW()+IFERROR('Parámetros'!$B$8/24,0)),"Próxima","Sin alerta"))))))))))))</f>
        <v/>
      </c>
    </row>
    <row r="60">
      <c r="A60" s="17" t="n"/>
      <c r="B60" s="18" t="n"/>
      <c r="C60" s="39" t="n"/>
      <c r="D60" s="17" t="n"/>
      <c r="E60" s="17" t="n"/>
      <c r="F60" s="17" t="n"/>
      <c r="G60" s="17" t="n"/>
      <c r="H60" s="17" t="n"/>
      <c r="I60" s="20" t="n"/>
      <c r="J60" s="41">
        <f>IF(OR(B60="",C60="",I60=""),"",IFERROR(C60+I60/24,""))</f>
        <v/>
      </c>
      <c r="K60" s="22" t="n"/>
      <c r="L60" s="18" t="n"/>
      <c r="M60" s="12">
        <f>IF(OR(B60="",L60=""),"",B60-L60)</f>
        <v/>
      </c>
      <c r="N60" s="25">
        <f>IF(COUNTA($A60:$I60,$K60:$L60)=0,"",IF(OR($A60="",$B60="",$C60="",$D60="",$E60="",$G60="",$I60="",$K60="",$L60=""),"Revisar datos obligatorios",IF($K60="Cancelada","Cancelada",IF($K60="Concluida","Concluida",IF($K60="No asistió","No asistió",IF($B60+$C60&lt;NOW(),"Cita vencida",IF(OR($H60="",$H60="Por asignar"),"Sin responsable",IF(AND('Parámetros'!$B$5&lt;&gt;"",'Parámetros'!$B$6&lt;&gt;"",OR($C60&lt;'Parámetros'!$B$5,$J60&gt;'Parámetros'!$B$6)),"Fuera de horario",IF(AND('Parámetros'!$B$7&lt;&gt;"",$I60&gt;'Parámetros'!$B$7),"Duración excede límite",IF(COUNTIFS($B$5:$B$104,$B60,$H$5:$H$104,$H60,$K$5:$K$104,"&lt;&gt;Cancelada",$K$5:$K$104,"&lt;&gt;Concluida",$K$5:$K$104,"&lt;&gt;No asistió",$C$5:$C$104,"&lt;"&amp;$J60,$J$5:$J$104,"&gt;"&amp;$C60)&gt;1,"Posible cruce",IF(AND('Parámetros'!$B$9&lt;&gt;"",$M60&lt;'Parámetros'!$B$9),"Poca anticipación",IF(AND('Parámetros'!$B$8&lt;&gt;"",$B60+$C60&lt;=NOW()+IFERROR('Parámetros'!$B$8/24,0)),"Próxima","Sin alerta"))))))))))))</f>
        <v/>
      </c>
    </row>
    <row r="61">
      <c r="A61" s="17" t="n"/>
      <c r="B61" s="18" t="n"/>
      <c r="C61" s="39" t="n"/>
      <c r="D61" s="17" t="n"/>
      <c r="E61" s="17" t="n"/>
      <c r="F61" s="17" t="n"/>
      <c r="G61" s="17" t="n"/>
      <c r="H61" s="17" t="n"/>
      <c r="I61" s="20" t="n"/>
      <c r="J61" s="40">
        <f>IF(OR(B61="",C61="",I61=""),"",IFERROR(C61+I61/24,""))</f>
        <v/>
      </c>
      <c r="K61" s="22" t="n"/>
      <c r="L61" s="18" t="n"/>
      <c r="M61" s="15">
        <f>IF(OR(B61="",L61=""),"",B61-L61)</f>
        <v/>
      </c>
      <c r="N61" s="23">
        <f>IF(COUNTA($A61:$I61,$K61:$L61)=0,"",IF(OR($A61="",$B61="",$C61="",$D61="",$E61="",$G61="",$I61="",$K61="",$L61=""),"Revisar datos obligatorios",IF($K61="Cancelada","Cancelada",IF($K61="Concluida","Concluida",IF($K61="No asistió","No asistió",IF($B61+$C61&lt;NOW(),"Cita vencida",IF(OR($H61="",$H61="Por asignar"),"Sin responsable",IF(AND('Parámetros'!$B$5&lt;&gt;"",'Parámetros'!$B$6&lt;&gt;"",OR($C61&lt;'Parámetros'!$B$5,$J61&gt;'Parámetros'!$B$6)),"Fuera de horario",IF(AND('Parámetros'!$B$7&lt;&gt;"",$I61&gt;'Parámetros'!$B$7),"Duración excede límite",IF(COUNTIFS($B$5:$B$104,$B61,$H$5:$H$104,$H61,$K$5:$K$104,"&lt;&gt;Cancelada",$K$5:$K$104,"&lt;&gt;Concluida",$K$5:$K$104,"&lt;&gt;No asistió",$C$5:$C$104,"&lt;"&amp;$J61,$J$5:$J$104,"&gt;"&amp;$C61)&gt;1,"Posible cruce",IF(AND('Parámetros'!$B$9&lt;&gt;"",$M61&lt;'Parámetros'!$B$9),"Poca anticipación",IF(AND('Parámetros'!$B$8&lt;&gt;"",$B61+$C61&lt;=NOW()+IFERROR('Parámetros'!$B$8/24,0)),"Próxima","Sin alerta"))))))))))))</f>
        <v/>
      </c>
    </row>
    <row r="62">
      <c r="A62" s="17" t="n"/>
      <c r="B62" s="18" t="n"/>
      <c r="C62" s="39" t="n"/>
      <c r="D62" s="17" t="n"/>
      <c r="E62" s="17" t="n"/>
      <c r="F62" s="17" t="n"/>
      <c r="G62" s="17" t="n"/>
      <c r="H62" s="17" t="n"/>
      <c r="I62" s="20" t="n"/>
      <c r="J62" s="41">
        <f>IF(OR(B62="",C62="",I62=""),"",IFERROR(C62+I62/24,""))</f>
        <v/>
      </c>
      <c r="K62" s="22" t="n"/>
      <c r="L62" s="18" t="n"/>
      <c r="M62" s="12">
        <f>IF(OR(B62="",L62=""),"",B62-L62)</f>
        <v/>
      </c>
      <c r="N62" s="25">
        <f>IF(COUNTA($A62:$I62,$K62:$L62)=0,"",IF(OR($A62="",$B62="",$C62="",$D62="",$E62="",$G62="",$I62="",$K62="",$L62=""),"Revisar datos obligatorios",IF($K62="Cancelada","Cancelada",IF($K62="Concluida","Concluida",IF($K62="No asistió","No asistió",IF($B62+$C62&lt;NOW(),"Cita vencida",IF(OR($H62="",$H62="Por asignar"),"Sin responsable",IF(AND('Parámetros'!$B$5&lt;&gt;"",'Parámetros'!$B$6&lt;&gt;"",OR($C62&lt;'Parámetros'!$B$5,$J62&gt;'Parámetros'!$B$6)),"Fuera de horario",IF(AND('Parámetros'!$B$7&lt;&gt;"",$I62&gt;'Parámetros'!$B$7),"Duración excede límite",IF(COUNTIFS($B$5:$B$104,$B62,$H$5:$H$104,$H62,$K$5:$K$104,"&lt;&gt;Cancelada",$K$5:$K$104,"&lt;&gt;Concluida",$K$5:$K$104,"&lt;&gt;No asistió",$C$5:$C$104,"&lt;"&amp;$J62,$J$5:$J$104,"&gt;"&amp;$C62)&gt;1,"Posible cruce",IF(AND('Parámetros'!$B$9&lt;&gt;"",$M62&lt;'Parámetros'!$B$9),"Poca anticipación",IF(AND('Parámetros'!$B$8&lt;&gt;"",$B62+$C62&lt;=NOW()+IFERROR('Parámetros'!$B$8/24,0)),"Próxima","Sin alerta"))))))))))))</f>
        <v/>
      </c>
    </row>
    <row r="63">
      <c r="A63" s="17" t="n"/>
      <c r="B63" s="18" t="n"/>
      <c r="C63" s="39" t="n"/>
      <c r="D63" s="17" t="n"/>
      <c r="E63" s="17" t="n"/>
      <c r="F63" s="17" t="n"/>
      <c r="G63" s="17" t="n"/>
      <c r="H63" s="17" t="n"/>
      <c r="I63" s="20" t="n"/>
      <c r="J63" s="40">
        <f>IF(OR(B63="",C63="",I63=""),"",IFERROR(C63+I63/24,""))</f>
        <v/>
      </c>
      <c r="K63" s="22" t="n"/>
      <c r="L63" s="18" t="n"/>
      <c r="M63" s="15">
        <f>IF(OR(B63="",L63=""),"",B63-L63)</f>
        <v/>
      </c>
      <c r="N63" s="23">
        <f>IF(COUNTA($A63:$I63,$K63:$L63)=0,"",IF(OR($A63="",$B63="",$C63="",$D63="",$E63="",$G63="",$I63="",$K63="",$L63=""),"Revisar datos obligatorios",IF($K63="Cancelada","Cancelada",IF($K63="Concluida","Concluida",IF($K63="No asistió","No asistió",IF($B63+$C63&lt;NOW(),"Cita vencida",IF(OR($H63="",$H63="Por asignar"),"Sin responsable",IF(AND('Parámetros'!$B$5&lt;&gt;"",'Parámetros'!$B$6&lt;&gt;"",OR($C63&lt;'Parámetros'!$B$5,$J63&gt;'Parámetros'!$B$6)),"Fuera de horario",IF(AND('Parámetros'!$B$7&lt;&gt;"",$I63&gt;'Parámetros'!$B$7),"Duración excede límite",IF(COUNTIFS($B$5:$B$104,$B63,$H$5:$H$104,$H63,$K$5:$K$104,"&lt;&gt;Cancelada",$K$5:$K$104,"&lt;&gt;Concluida",$K$5:$K$104,"&lt;&gt;No asistió",$C$5:$C$104,"&lt;"&amp;$J63,$J$5:$J$104,"&gt;"&amp;$C63)&gt;1,"Posible cruce",IF(AND('Parámetros'!$B$9&lt;&gt;"",$M63&lt;'Parámetros'!$B$9),"Poca anticipación",IF(AND('Parámetros'!$B$8&lt;&gt;"",$B63+$C63&lt;=NOW()+IFERROR('Parámetros'!$B$8/24,0)),"Próxima","Sin alerta"))))))))))))</f>
        <v/>
      </c>
    </row>
    <row r="64">
      <c r="A64" s="17" t="n"/>
      <c r="B64" s="18" t="n"/>
      <c r="C64" s="39" t="n"/>
      <c r="D64" s="17" t="n"/>
      <c r="E64" s="17" t="n"/>
      <c r="F64" s="17" t="n"/>
      <c r="G64" s="17" t="n"/>
      <c r="H64" s="17" t="n"/>
      <c r="I64" s="20" t="n"/>
      <c r="J64" s="41">
        <f>IF(OR(B64="",C64="",I64=""),"",IFERROR(C64+I64/24,""))</f>
        <v/>
      </c>
      <c r="K64" s="22" t="n"/>
      <c r="L64" s="18" t="n"/>
      <c r="M64" s="12">
        <f>IF(OR(B64="",L64=""),"",B64-L64)</f>
        <v/>
      </c>
      <c r="N64" s="25">
        <f>IF(COUNTA($A64:$I64,$K64:$L64)=0,"",IF(OR($A64="",$B64="",$C64="",$D64="",$E64="",$G64="",$I64="",$K64="",$L64=""),"Revisar datos obligatorios",IF($K64="Cancelada","Cancelada",IF($K64="Concluida","Concluida",IF($K64="No asistió","No asistió",IF($B64+$C64&lt;NOW(),"Cita vencida",IF(OR($H64="",$H64="Por asignar"),"Sin responsable",IF(AND('Parámetros'!$B$5&lt;&gt;"",'Parámetros'!$B$6&lt;&gt;"",OR($C64&lt;'Parámetros'!$B$5,$J64&gt;'Parámetros'!$B$6)),"Fuera de horario",IF(AND('Parámetros'!$B$7&lt;&gt;"",$I64&gt;'Parámetros'!$B$7),"Duración excede límite",IF(COUNTIFS($B$5:$B$104,$B64,$H$5:$H$104,$H64,$K$5:$K$104,"&lt;&gt;Cancelada",$K$5:$K$104,"&lt;&gt;Concluida",$K$5:$K$104,"&lt;&gt;No asistió",$C$5:$C$104,"&lt;"&amp;$J64,$J$5:$J$104,"&gt;"&amp;$C64)&gt;1,"Posible cruce",IF(AND('Parámetros'!$B$9&lt;&gt;"",$M64&lt;'Parámetros'!$B$9),"Poca anticipación",IF(AND('Parámetros'!$B$8&lt;&gt;"",$B64+$C64&lt;=NOW()+IFERROR('Parámetros'!$B$8/24,0)),"Próxima","Sin alerta"))))))))))))</f>
        <v/>
      </c>
    </row>
    <row r="65">
      <c r="A65" s="17" t="n"/>
      <c r="B65" s="18" t="n"/>
      <c r="C65" s="39" t="n"/>
      <c r="D65" s="17" t="n"/>
      <c r="E65" s="17" t="n"/>
      <c r="F65" s="17" t="n"/>
      <c r="G65" s="17" t="n"/>
      <c r="H65" s="17" t="n"/>
      <c r="I65" s="20" t="n"/>
      <c r="J65" s="40">
        <f>IF(OR(B65="",C65="",I65=""),"",IFERROR(C65+I65/24,""))</f>
        <v/>
      </c>
      <c r="K65" s="22" t="n"/>
      <c r="L65" s="18" t="n"/>
      <c r="M65" s="15">
        <f>IF(OR(B65="",L65=""),"",B65-L65)</f>
        <v/>
      </c>
      <c r="N65" s="23">
        <f>IF(COUNTA($A65:$I65,$K65:$L65)=0,"",IF(OR($A65="",$B65="",$C65="",$D65="",$E65="",$G65="",$I65="",$K65="",$L65=""),"Revisar datos obligatorios",IF($K65="Cancelada","Cancelada",IF($K65="Concluida","Concluida",IF($K65="No asistió","No asistió",IF($B65+$C65&lt;NOW(),"Cita vencida",IF(OR($H65="",$H65="Por asignar"),"Sin responsable",IF(AND('Parámetros'!$B$5&lt;&gt;"",'Parámetros'!$B$6&lt;&gt;"",OR($C65&lt;'Parámetros'!$B$5,$J65&gt;'Parámetros'!$B$6)),"Fuera de horario",IF(AND('Parámetros'!$B$7&lt;&gt;"",$I65&gt;'Parámetros'!$B$7),"Duración excede límite",IF(COUNTIFS($B$5:$B$104,$B65,$H$5:$H$104,$H65,$K$5:$K$104,"&lt;&gt;Cancelada",$K$5:$K$104,"&lt;&gt;Concluida",$K$5:$K$104,"&lt;&gt;No asistió",$C$5:$C$104,"&lt;"&amp;$J65,$J$5:$J$104,"&gt;"&amp;$C65)&gt;1,"Posible cruce",IF(AND('Parámetros'!$B$9&lt;&gt;"",$M65&lt;'Parámetros'!$B$9),"Poca anticipación",IF(AND('Parámetros'!$B$8&lt;&gt;"",$B65+$C65&lt;=NOW()+IFERROR('Parámetros'!$B$8/24,0)),"Próxima","Sin alerta"))))))))))))</f>
        <v/>
      </c>
    </row>
    <row r="66">
      <c r="A66" s="17" t="n"/>
      <c r="B66" s="18" t="n"/>
      <c r="C66" s="39" t="n"/>
      <c r="D66" s="17" t="n"/>
      <c r="E66" s="17" t="n"/>
      <c r="F66" s="17" t="n"/>
      <c r="G66" s="17" t="n"/>
      <c r="H66" s="17" t="n"/>
      <c r="I66" s="20" t="n"/>
      <c r="J66" s="41">
        <f>IF(OR(B66="",C66="",I66=""),"",IFERROR(C66+I66/24,""))</f>
        <v/>
      </c>
      <c r="K66" s="22" t="n"/>
      <c r="L66" s="18" t="n"/>
      <c r="M66" s="12">
        <f>IF(OR(B66="",L66=""),"",B66-L66)</f>
        <v/>
      </c>
      <c r="N66" s="25">
        <f>IF(COUNTA($A66:$I66,$K66:$L66)=0,"",IF(OR($A66="",$B66="",$C66="",$D66="",$E66="",$G66="",$I66="",$K66="",$L66=""),"Revisar datos obligatorios",IF($K66="Cancelada","Cancelada",IF($K66="Concluida","Concluida",IF($K66="No asistió","No asistió",IF($B66+$C66&lt;NOW(),"Cita vencida",IF(OR($H66="",$H66="Por asignar"),"Sin responsable",IF(AND('Parámetros'!$B$5&lt;&gt;"",'Parámetros'!$B$6&lt;&gt;"",OR($C66&lt;'Parámetros'!$B$5,$J66&gt;'Parámetros'!$B$6)),"Fuera de horario",IF(AND('Parámetros'!$B$7&lt;&gt;"",$I66&gt;'Parámetros'!$B$7),"Duración excede límite",IF(COUNTIFS($B$5:$B$104,$B66,$H$5:$H$104,$H66,$K$5:$K$104,"&lt;&gt;Cancelada",$K$5:$K$104,"&lt;&gt;Concluida",$K$5:$K$104,"&lt;&gt;No asistió",$C$5:$C$104,"&lt;"&amp;$J66,$J$5:$J$104,"&gt;"&amp;$C66)&gt;1,"Posible cruce",IF(AND('Parámetros'!$B$9&lt;&gt;"",$M66&lt;'Parámetros'!$B$9),"Poca anticipación",IF(AND('Parámetros'!$B$8&lt;&gt;"",$B66+$C66&lt;=NOW()+IFERROR('Parámetros'!$B$8/24,0)),"Próxima","Sin alerta"))))))))))))</f>
        <v/>
      </c>
    </row>
    <row r="67">
      <c r="A67" s="17" t="n"/>
      <c r="B67" s="18" t="n"/>
      <c r="C67" s="39" t="n"/>
      <c r="D67" s="17" t="n"/>
      <c r="E67" s="17" t="n"/>
      <c r="F67" s="17" t="n"/>
      <c r="G67" s="17" t="n"/>
      <c r="H67" s="17" t="n"/>
      <c r="I67" s="20" t="n"/>
      <c r="J67" s="40">
        <f>IF(OR(B67="",C67="",I67=""),"",IFERROR(C67+I67/24,""))</f>
        <v/>
      </c>
      <c r="K67" s="22" t="n"/>
      <c r="L67" s="18" t="n"/>
      <c r="M67" s="15">
        <f>IF(OR(B67="",L67=""),"",B67-L67)</f>
        <v/>
      </c>
      <c r="N67" s="23">
        <f>IF(COUNTA($A67:$I67,$K67:$L67)=0,"",IF(OR($A67="",$B67="",$C67="",$D67="",$E67="",$G67="",$I67="",$K67="",$L67=""),"Revisar datos obligatorios",IF($K67="Cancelada","Cancelada",IF($K67="Concluida","Concluida",IF($K67="No asistió","No asistió",IF($B67+$C67&lt;NOW(),"Cita vencida",IF(OR($H67="",$H67="Por asignar"),"Sin responsable",IF(AND('Parámetros'!$B$5&lt;&gt;"",'Parámetros'!$B$6&lt;&gt;"",OR($C67&lt;'Parámetros'!$B$5,$J67&gt;'Parámetros'!$B$6)),"Fuera de horario",IF(AND('Parámetros'!$B$7&lt;&gt;"",$I67&gt;'Parámetros'!$B$7),"Duración excede límite",IF(COUNTIFS($B$5:$B$104,$B67,$H$5:$H$104,$H67,$K$5:$K$104,"&lt;&gt;Cancelada",$K$5:$K$104,"&lt;&gt;Concluida",$K$5:$K$104,"&lt;&gt;No asistió",$C$5:$C$104,"&lt;"&amp;$J67,$J$5:$J$104,"&gt;"&amp;$C67)&gt;1,"Posible cruce",IF(AND('Parámetros'!$B$9&lt;&gt;"",$M67&lt;'Parámetros'!$B$9),"Poca anticipación",IF(AND('Parámetros'!$B$8&lt;&gt;"",$B67+$C67&lt;=NOW()+IFERROR('Parámetros'!$B$8/24,0)),"Próxima","Sin alerta"))))))))))))</f>
        <v/>
      </c>
    </row>
    <row r="68">
      <c r="A68" s="17" t="n"/>
      <c r="B68" s="18" t="n"/>
      <c r="C68" s="39" t="n"/>
      <c r="D68" s="17" t="n"/>
      <c r="E68" s="17" t="n"/>
      <c r="F68" s="17" t="n"/>
      <c r="G68" s="17" t="n"/>
      <c r="H68" s="17" t="n"/>
      <c r="I68" s="20" t="n"/>
      <c r="J68" s="41">
        <f>IF(OR(B68="",C68="",I68=""),"",IFERROR(C68+I68/24,""))</f>
        <v/>
      </c>
      <c r="K68" s="22" t="n"/>
      <c r="L68" s="18" t="n"/>
      <c r="M68" s="12">
        <f>IF(OR(B68="",L68=""),"",B68-L68)</f>
        <v/>
      </c>
      <c r="N68" s="25">
        <f>IF(COUNTA($A68:$I68,$K68:$L68)=0,"",IF(OR($A68="",$B68="",$C68="",$D68="",$E68="",$G68="",$I68="",$K68="",$L68=""),"Revisar datos obligatorios",IF($K68="Cancelada","Cancelada",IF($K68="Concluida","Concluida",IF($K68="No asistió","No asistió",IF($B68+$C68&lt;NOW(),"Cita vencida",IF(OR($H68="",$H68="Por asignar"),"Sin responsable",IF(AND('Parámetros'!$B$5&lt;&gt;"",'Parámetros'!$B$6&lt;&gt;"",OR($C68&lt;'Parámetros'!$B$5,$J68&gt;'Parámetros'!$B$6)),"Fuera de horario",IF(AND('Parámetros'!$B$7&lt;&gt;"",$I68&gt;'Parámetros'!$B$7),"Duración excede límite",IF(COUNTIFS($B$5:$B$104,$B68,$H$5:$H$104,$H68,$K$5:$K$104,"&lt;&gt;Cancelada",$K$5:$K$104,"&lt;&gt;Concluida",$K$5:$K$104,"&lt;&gt;No asistió",$C$5:$C$104,"&lt;"&amp;$J68,$J$5:$J$104,"&gt;"&amp;$C68)&gt;1,"Posible cruce",IF(AND('Parámetros'!$B$9&lt;&gt;"",$M68&lt;'Parámetros'!$B$9),"Poca anticipación",IF(AND('Parámetros'!$B$8&lt;&gt;"",$B68+$C68&lt;=NOW()+IFERROR('Parámetros'!$B$8/24,0)),"Próxima","Sin alerta"))))))))))))</f>
        <v/>
      </c>
    </row>
    <row r="69">
      <c r="A69" s="17" t="n"/>
      <c r="B69" s="18" t="n"/>
      <c r="C69" s="39" t="n"/>
      <c r="D69" s="17" t="n"/>
      <c r="E69" s="17" t="n"/>
      <c r="F69" s="17" t="n"/>
      <c r="G69" s="17" t="n"/>
      <c r="H69" s="17" t="n"/>
      <c r="I69" s="20" t="n"/>
      <c r="J69" s="40">
        <f>IF(OR(B69="",C69="",I69=""),"",IFERROR(C69+I69/24,""))</f>
        <v/>
      </c>
      <c r="K69" s="22" t="n"/>
      <c r="L69" s="18" t="n"/>
      <c r="M69" s="15">
        <f>IF(OR(B69="",L69=""),"",B69-L69)</f>
        <v/>
      </c>
      <c r="N69" s="23">
        <f>IF(COUNTA($A69:$I69,$K69:$L69)=0,"",IF(OR($A69="",$B69="",$C69="",$D69="",$E69="",$G69="",$I69="",$K69="",$L69=""),"Revisar datos obligatorios",IF($K69="Cancelada","Cancelada",IF($K69="Concluida","Concluida",IF($K69="No asistió","No asistió",IF($B69+$C69&lt;NOW(),"Cita vencida",IF(OR($H69="",$H69="Por asignar"),"Sin responsable",IF(AND('Parámetros'!$B$5&lt;&gt;"",'Parámetros'!$B$6&lt;&gt;"",OR($C69&lt;'Parámetros'!$B$5,$J69&gt;'Parámetros'!$B$6)),"Fuera de horario",IF(AND('Parámetros'!$B$7&lt;&gt;"",$I69&gt;'Parámetros'!$B$7),"Duración excede límite",IF(COUNTIFS($B$5:$B$104,$B69,$H$5:$H$104,$H69,$K$5:$K$104,"&lt;&gt;Cancelada",$K$5:$K$104,"&lt;&gt;Concluida",$K$5:$K$104,"&lt;&gt;No asistió",$C$5:$C$104,"&lt;"&amp;$J69,$J$5:$J$104,"&gt;"&amp;$C69)&gt;1,"Posible cruce",IF(AND('Parámetros'!$B$9&lt;&gt;"",$M69&lt;'Parámetros'!$B$9),"Poca anticipación",IF(AND('Parámetros'!$B$8&lt;&gt;"",$B69+$C69&lt;=NOW()+IFERROR('Parámetros'!$B$8/24,0)),"Próxima","Sin alerta"))))))))))))</f>
        <v/>
      </c>
    </row>
    <row r="70">
      <c r="A70" s="17" t="n"/>
      <c r="B70" s="18" t="n"/>
      <c r="C70" s="39" t="n"/>
      <c r="D70" s="17" t="n"/>
      <c r="E70" s="17" t="n"/>
      <c r="F70" s="17" t="n"/>
      <c r="G70" s="17" t="n"/>
      <c r="H70" s="17" t="n"/>
      <c r="I70" s="20" t="n"/>
      <c r="J70" s="41">
        <f>IF(OR(B70="",C70="",I70=""),"",IFERROR(C70+I70/24,""))</f>
        <v/>
      </c>
      <c r="K70" s="22" t="n"/>
      <c r="L70" s="18" t="n"/>
      <c r="M70" s="12">
        <f>IF(OR(B70="",L70=""),"",B70-L70)</f>
        <v/>
      </c>
      <c r="N70" s="25">
        <f>IF(COUNTA($A70:$I70,$K70:$L70)=0,"",IF(OR($A70="",$B70="",$C70="",$D70="",$E70="",$G70="",$I70="",$K70="",$L70=""),"Revisar datos obligatorios",IF($K70="Cancelada","Cancelada",IF($K70="Concluida","Concluida",IF($K70="No asistió","No asistió",IF($B70+$C70&lt;NOW(),"Cita vencida",IF(OR($H70="",$H70="Por asignar"),"Sin responsable",IF(AND('Parámetros'!$B$5&lt;&gt;"",'Parámetros'!$B$6&lt;&gt;"",OR($C70&lt;'Parámetros'!$B$5,$J70&gt;'Parámetros'!$B$6)),"Fuera de horario",IF(AND('Parámetros'!$B$7&lt;&gt;"",$I70&gt;'Parámetros'!$B$7),"Duración excede límite",IF(COUNTIFS($B$5:$B$104,$B70,$H$5:$H$104,$H70,$K$5:$K$104,"&lt;&gt;Cancelada",$K$5:$K$104,"&lt;&gt;Concluida",$K$5:$K$104,"&lt;&gt;No asistió",$C$5:$C$104,"&lt;"&amp;$J70,$J$5:$J$104,"&gt;"&amp;$C70)&gt;1,"Posible cruce",IF(AND('Parámetros'!$B$9&lt;&gt;"",$M70&lt;'Parámetros'!$B$9),"Poca anticipación",IF(AND('Parámetros'!$B$8&lt;&gt;"",$B70+$C70&lt;=NOW()+IFERROR('Parámetros'!$B$8/24,0)),"Próxima","Sin alerta"))))))))))))</f>
        <v/>
      </c>
    </row>
    <row r="71">
      <c r="A71" s="17" t="n"/>
      <c r="B71" s="18" t="n"/>
      <c r="C71" s="39" t="n"/>
      <c r="D71" s="17" t="n"/>
      <c r="E71" s="17" t="n"/>
      <c r="F71" s="17" t="n"/>
      <c r="G71" s="17" t="n"/>
      <c r="H71" s="17" t="n"/>
      <c r="I71" s="20" t="n"/>
      <c r="J71" s="40">
        <f>IF(OR(B71="",C71="",I71=""),"",IFERROR(C71+I71/24,""))</f>
        <v/>
      </c>
      <c r="K71" s="22" t="n"/>
      <c r="L71" s="18" t="n"/>
      <c r="M71" s="15">
        <f>IF(OR(B71="",L71=""),"",B71-L71)</f>
        <v/>
      </c>
      <c r="N71" s="23">
        <f>IF(COUNTA($A71:$I71,$K71:$L71)=0,"",IF(OR($A71="",$B71="",$C71="",$D71="",$E71="",$G71="",$I71="",$K71="",$L71=""),"Revisar datos obligatorios",IF($K71="Cancelada","Cancelada",IF($K71="Concluida","Concluida",IF($K71="No asistió","No asistió",IF($B71+$C71&lt;NOW(),"Cita vencida",IF(OR($H71="",$H71="Por asignar"),"Sin responsable",IF(AND('Parámetros'!$B$5&lt;&gt;"",'Parámetros'!$B$6&lt;&gt;"",OR($C71&lt;'Parámetros'!$B$5,$J71&gt;'Parámetros'!$B$6)),"Fuera de horario",IF(AND('Parámetros'!$B$7&lt;&gt;"",$I71&gt;'Parámetros'!$B$7),"Duración excede límite",IF(COUNTIFS($B$5:$B$104,$B71,$H$5:$H$104,$H71,$K$5:$K$104,"&lt;&gt;Cancelada",$K$5:$K$104,"&lt;&gt;Concluida",$K$5:$K$104,"&lt;&gt;No asistió",$C$5:$C$104,"&lt;"&amp;$J71,$J$5:$J$104,"&gt;"&amp;$C71)&gt;1,"Posible cruce",IF(AND('Parámetros'!$B$9&lt;&gt;"",$M71&lt;'Parámetros'!$B$9),"Poca anticipación",IF(AND('Parámetros'!$B$8&lt;&gt;"",$B71+$C71&lt;=NOW()+IFERROR('Parámetros'!$B$8/24,0)),"Próxima","Sin alerta"))))))))))))</f>
        <v/>
      </c>
    </row>
    <row r="72">
      <c r="A72" s="17" t="n"/>
      <c r="B72" s="18" t="n"/>
      <c r="C72" s="39" t="n"/>
      <c r="D72" s="17" t="n"/>
      <c r="E72" s="17" t="n"/>
      <c r="F72" s="17" t="n"/>
      <c r="G72" s="17" t="n"/>
      <c r="H72" s="17" t="n"/>
      <c r="I72" s="20" t="n"/>
      <c r="J72" s="41">
        <f>IF(OR(B72="",C72="",I72=""),"",IFERROR(C72+I72/24,""))</f>
        <v/>
      </c>
      <c r="K72" s="22" t="n"/>
      <c r="L72" s="18" t="n"/>
      <c r="M72" s="12">
        <f>IF(OR(B72="",L72=""),"",B72-L72)</f>
        <v/>
      </c>
      <c r="N72" s="25">
        <f>IF(COUNTA($A72:$I72,$K72:$L72)=0,"",IF(OR($A72="",$B72="",$C72="",$D72="",$E72="",$G72="",$I72="",$K72="",$L72=""),"Revisar datos obligatorios",IF($K72="Cancelada","Cancelada",IF($K72="Concluida","Concluida",IF($K72="No asistió","No asistió",IF($B72+$C72&lt;NOW(),"Cita vencida",IF(OR($H72="",$H72="Por asignar"),"Sin responsable",IF(AND('Parámetros'!$B$5&lt;&gt;"",'Parámetros'!$B$6&lt;&gt;"",OR($C72&lt;'Parámetros'!$B$5,$J72&gt;'Parámetros'!$B$6)),"Fuera de horario",IF(AND('Parámetros'!$B$7&lt;&gt;"",$I72&gt;'Parámetros'!$B$7),"Duración excede límite",IF(COUNTIFS($B$5:$B$104,$B72,$H$5:$H$104,$H72,$K$5:$K$104,"&lt;&gt;Cancelada",$K$5:$K$104,"&lt;&gt;Concluida",$K$5:$K$104,"&lt;&gt;No asistió",$C$5:$C$104,"&lt;"&amp;$J72,$J$5:$J$104,"&gt;"&amp;$C72)&gt;1,"Posible cruce",IF(AND('Parámetros'!$B$9&lt;&gt;"",$M72&lt;'Parámetros'!$B$9),"Poca anticipación",IF(AND('Parámetros'!$B$8&lt;&gt;"",$B72+$C72&lt;=NOW()+IFERROR('Parámetros'!$B$8/24,0)),"Próxima","Sin alerta"))))))))))))</f>
        <v/>
      </c>
    </row>
    <row r="73">
      <c r="A73" s="17" t="n"/>
      <c r="B73" s="18" t="n"/>
      <c r="C73" s="39" t="n"/>
      <c r="D73" s="17" t="n"/>
      <c r="E73" s="17" t="n"/>
      <c r="F73" s="17" t="n"/>
      <c r="G73" s="17" t="n"/>
      <c r="H73" s="17" t="n"/>
      <c r="I73" s="20" t="n"/>
      <c r="J73" s="40">
        <f>IF(OR(B73="",C73="",I73=""),"",IFERROR(C73+I73/24,""))</f>
        <v/>
      </c>
      <c r="K73" s="22" t="n"/>
      <c r="L73" s="18" t="n"/>
      <c r="M73" s="15">
        <f>IF(OR(B73="",L73=""),"",B73-L73)</f>
        <v/>
      </c>
      <c r="N73" s="23">
        <f>IF(COUNTA($A73:$I73,$K73:$L73)=0,"",IF(OR($A73="",$B73="",$C73="",$D73="",$E73="",$G73="",$I73="",$K73="",$L73=""),"Revisar datos obligatorios",IF($K73="Cancelada","Cancelada",IF($K73="Concluida","Concluida",IF($K73="No asistió","No asistió",IF($B73+$C73&lt;NOW(),"Cita vencida",IF(OR($H73="",$H73="Por asignar"),"Sin responsable",IF(AND('Parámetros'!$B$5&lt;&gt;"",'Parámetros'!$B$6&lt;&gt;"",OR($C73&lt;'Parámetros'!$B$5,$J73&gt;'Parámetros'!$B$6)),"Fuera de horario",IF(AND('Parámetros'!$B$7&lt;&gt;"",$I73&gt;'Parámetros'!$B$7),"Duración excede límite",IF(COUNTIFS($B$5:$B$104,$B73,$H$5:$H$104,$H73,$K$5:$K$104,"&lt;&gt;Cancelada",$K$5:$K$104,"&lt;&gt;Concluida",$K$5:$K$104,"&lt;&gt;No asistió",$C$5:$C$104,"&lt;"&amp;$J73,$J$5:$J$104,"&gt;"&amp;$C73)&gt;1,"Posible cruce",IF(AND('Parámetros'!$B$9&lt;&gt;"",$M73&lt;'Parámetros'!$B$9),"Poca anticipación",IF(AND('Parámetros'!$B$8&lt;&gt;"",$B73+$C73&lt;=NOW()+IFERROR('Parámetros'!$B$8/24,0)),"Próxima","Sin alerta"))))))))))))</f>
        <v/>
      </c>
    </row>
    <row r="74">
      <c r="A74" s="17" t="n"/>
      <c r="B74" s="18" t="n"/>
      <c r="C74" s="39" t="n"/>
      <c r="D74" s="17" t="n"/>
      <c r="E74" s="17" t="n"/>
      <c r="F74" s="17" t="n"/>
      <c r="G74" s="17" t="n"/>
      <c r="H74" s="17" t="n"/>
      <c r="I74" s="20" t="n"/>
      <c r="J74" s="41">
        <f>IF(OR(B74="",C74="",I74=""),"",IFERROR(C74+I74/24,""))</f>
        <v/>
      </c>
      <c r="K74" s="22" t="n"/>
      <c r="L74" s="18" t="n"/>
      <c r="M74" s="12">
        <f>IF(OR(B74="",L74=""),"",B74-L74)</f>
        <v/>
      </c>
      <c r="N74" s="25">
        <f>IF(COUNTA($A74:$I74,$K74:$L74)=0,"",IF(OR($A74="",$B74="",$C74="",$D74="",$E74="",$G74="",$I74="",$K74="",$L74=""),"Revisar datos obligatorios",IF($K74="Cancelada","Cancelada",IF($K74="Concluida","Concluida",IF($K74="No asistió","No asistió",IF($B74+$C74&lt;NOW(),"Cita vencida",IF(OR($H74="",$H74="Por asignar"),"Sin responsable",IF(AND('Parámetros'!$B$5&lt;&gt;"",'Parámetros'!$B$6&lt;&gt;"",OR($C74&lt;'Parámetros'!$B$5,$J74&gt;'Parámetros'!$B$6)),"Fuera de horario",IF(AND('Parámetros'!$B$7&lt;&gt;"",$I74&gt;'Parámetros'!$B$7),"Duración excede límite",IF(COUNTIFS($B$5:$B$104,$B74,$H$5:$H$104,$H74,$K$5:$K$104,"&lt;&gt;Cancelada",$K$5:$K$104,"&lt;&gt;Concluida",$K$5:$K$104,"&lt;&gt;No asistió",$C$5:$C$104,"&lt;"&amp;$J74,$J$5:$J$104,"&gt;"&amp;$C74)&gt;1,"Posible cruce",IF(AND('Parámetros'!$B$9&lt;&gt;"",$M74&lt;'Parámetros'!$B$9),"Poca anticipación",IF(AND('Parámetros'!$B$8&lt;&gt;"",$B74+$C74&lt;=NOW()+IFERROR('Parámetros'!$B$8/24,0)),"Próxima","Sin alerta"))))))))))))</f>
        <v/>
      </c>
    </row>
    <row r="75">
      <c r="A75" s="17" t="n"/>
      <c r="B75" s="18" t="n"/>
      <c r="C75" s="39" t="n"/>
      <c r="D75" s="17" t="n"/>
      <c r="E75" s="17" t="n"/>
      <c r="F75" s="17" t="n"/>
      <c r="G75" s="17" t="n"/>
      <c r="H75" s="17" t="n"/>
      <c r="I75" s="20" t="n"/>
      <c r="J75" s="40">
        <f>IF(OR(B75="",C75="",I75=""),"",IFERROR(C75+I75/24,""))</f>
        <v/>
      </c>
      <c r="K75" s="22" t="n"/>
      <c r="L75" s="18" t="n"/>
      <c r="M75" s="15">
        <f>IF(OR(B75="",L75=""),"",B75-L75)</f>
        <v/>
      </c>
      <c r="N75" s="23">
        <f>IF(COUNTA($A75:$I75,$K75:$L75)=0,"",IF(OR($A75="",$B75="",$C75="",$D75="",$E75="",$G75="",$I75="",$K75="",$L75=""),"Revisar datos obligatorios",IF($K75="Cancelada","Cancelada",IF($K75="Concluida","Concluida",IF($K75="No asistió","No asistió",IF($B75+$C75&lt;NOW(),"Cita vencida",IF(OR($H75="",$H75="Por asignar"),"Sin responsable",IF(AND('Parámetros'!$B$5&lt;&gt;"",'Parámetros'!$B$6&lt;&gt;"",OR($C75&lt;'Parámetros'!$B$5,$J75&gt;'Parámetros'!$B$6)),"Fuera de horario",IF(AND('Parámetros'!$B$7&lt;&gt;"",$I75&gt;'Parámetros'!$B$7),"Duración excede límite",IF(COUNTIFS($B$5:$B$104,$B75,$H$5:$H$104,$H75,$K$5:$K$104,"&lt;&gt;Cancelada",$K$5:$K$104,"&lt;&gt;Concluida",$K$5:$K$104,"&lt;&gt;No asistió",$C$5:$C$104,"&lt;"&amp;$J75,$J$5:$J$104,"&gt;"&amp;$C75)&gt;1,"Posible cruce",IF(AND('Parámetros'!$B$9&lt;&gt;"",$M75&lt;'Parámetros'!$B$9),"Poca anticipación",IF(AND('Parámetros'!$B$8&lt;&gt;"",$B75+$C75&lt;=NOW()+IFERROR('Parámetros'!$B$8/24,0)),"Próxima","Sin alerta"))))))))))))</f>
        <v/>
      </c>
    </row>
    <row r="76">
      <c r="A76" s="17" t="n"/>
      <c r="B76" s="18" t="n"/>
      <c r="C76" s="39" t="n"/>
      <c r="D76" s="17" t="n"/>
      <c r="E76" s="17" t="n"/>
      <c r="F76" s="17" t="n"/>
      <c r="G76" s="17" t="n"/>
      <c r="H76" s="17" t="n"/>
      <c r="I76" s="20" t="n"/>
      <c r="J76" s="41">
        <f>IF(OR(B76="",C76="",I76=""),"",IFERROR(C76+I76/24,""))</f>
        <v/>
      </c>
      <c r="K76" s="22" t="n"/>
      <c r="L76" s="18" t="n"/>
      <c r="M76" s="12">
        <f>IF(OR(B76="",L76=""),"",B76-L76)</f>
        <v/>
      </c>
      <c r="N76" s="25">
        <f>IF(COUNTA($A76:$I76,$K76:$L76)=0,"",IF(OR($A76="",$B76="",$C76="",$D76="",$E76="",$G76="",$I76="",$K76="",$L76=""),"Revisar datos obligatorios",IF($K76="Cancelada","Cancelada",IF($K76="Concluida","Concluida",IF($K76="No asistió","No asistió",IF($B76+$C76&lt;NOW(),"Cita vencida",IF(OR($H76="",$H76="Por asignar"),"Sin responsable",IF(AND('Parámetros'!$B$5&lt;&gt;"",'Parámetros'!$B$6&lt;&gt;"",OR($C76&lt;'Parámetros'!$B$5,$J76&gt;'Parámetros'!$B$6)),"Fuera de horario",IF(AND('Parámetros'!$B$7&lt;&gt;"",$I76&gt;'Parámetros'!$B$7),"Duración excede límite",IF(COUNTIFS($B$5:$B$104,$B76,$H$5:$H$104,$H76,$K$5:$K$104,"&lt;&gt;Cancelada",$K$5:$K$104,"&lt;&gt;Concluida",$K$5:$K$104,"&lt;&gt;No asistió",$C$5:$C$104,"&lt;"&amp;$J76,$J$5:$J$104,"&gt;"&amp;$C76)&gt;1,"Posible cruce",IF(AND('Parámetros'!$B$9&lt;&gt;"",$M76&lt;'Parámetros'!$B$9),"Poca anticipación",IF(AND('Parámetros'!$B$8&lt;&gt;"",$B76+$C76&lt;=NOW()+IFERROR('Parámetros'!$B$8/24,0)),"Próxima","Sin alerta"))))))))))))</f>
        <v/>
      </c>
    </row>
    <row r="77">
      <c r="A77" s="17" t="n"/>
      <c r="B77" s="18" t="n"/>
      <c r="C77" s="39" t="n"/>
      <c r="D77" s="17" t="n"/>
      <c r="E77" s="17" t="n"/>
      <c r="F77" s="17" t="n"/>
      <c r="G77" s="17" t="n"/>
      <c r="H77" s="17" t="n"/>
      <c r="I77" s="20" t="n"/>
      <c r="J77" s="40">
        <f>IF(OR(B77="",C77="",I77=""),"",IFERROR(C77+I77/24,""))</f>
        <v/>
      </c>
      <c r="K77" s="22" t="n"/>
      <c r="L77" s="18" t="n"/>
      <c r="M77" s="15">
        <f>IF(OR(B77="",L77=""),"",B77-L77)</f>
        <v/>
      </c>
      <c r="N77" s="23">
        <f>IF(COUNTA($A77:$I77,$K77:$L77)=0,"",IF(OR($A77="",$B77="",$C77="",$D77="",$E77="",$G77="",$I77="",$K77="",$L77=""),"Revisar datos obligatorios",IF($K77="Cancelada","Cancelada",IF($K77="Concluida","Concluida",IF($K77="No asistió","No asistió",IF($B77+$C77&lt;NOW(),"Cita vencida",IF(OR($H77="",$H77="Por asignar"),"Sin responsable",IF(AND('Parámetros'!$B$5&lt;&gt;"",'Parámetros'!$B$6&lt;&gt;"",OR($C77&lt;'Parámetros'!$B$5,$J77&gt;'Parámetros'!$B$6)),"Fuera de horario",IF(AND('Parámetros'!$B$7&lt;&gt;"",$I77&gt;'Parámetros'!$B$7),"Duración excede límite",IF(COUNTIFS($B$5:$B$104,$B77,$H$5:$H$104,$H77,$K$5:$K$104,"&lt;&gt;Cancelada",$K$5:$K$104,"&lt;&gt;Concluida",$K$5:$K$104,"&lt;&gt;No asistió",$C$5:$C$104,"&lt;"&amp;$J77,$J$5:$J$104,"&gt;"&amp;$C77)&gt;1,"Posible cruce",IF(AND('Parámetros'!$B$9&lt;&gt;"",$M77&lt;'Parámetros'!$B$9),"Poca anticipación",IF(AND('Parámetros'!$B$8&lt;&gt;"",$B77+$C77&lt;=NOW()+IFERROR('Parámetros'!$B$8/24,0)),"Próxima","Sin alerta"))))))))))))</f>
        <v/>
      </c>
    </row>
    <row r="78">
      <c r="A78" s="17" t="n"/>
      <c r="B78" s="18" t="n"/>
      <c r="C78" s="39" t="n"/>
      <c r="D78" s="17" t="n"/>
      <c r="E78" s="17" t="n"/>
      <c r="F78" s="17" t="n"/>
      <c r="G78" s="17" t="n"/>
      <c r="H78" s="17" t="n"/>
      <c r="I78" s="20" t="n"/>
      <c r="J78" s="41">
        <f>IF(OR(B78="",C78="",I78=""),"",IFERROR(C78+I78/24,""))</f>
        <v/>
      </c>
      <c r="K78" s="22" t="n"/>
      <c r="L78" s="18" t="n"/>
      <c r="M78" s="12">
        <f>IF(OR(B78="",L78=""),"",B78-L78)</f>
        <v/>
      </c>
      <c r="N78" s="25">
        <f>IF(COUNTA($A78:$I78,$K78:$L78)=0,"",IF(OR($A78="",$B78="",$C78="",$D78="",$E78="",$G78="",$I78="",$K78="",$L78=""),"Revisar datos obligatorios",IF($K78="Cancelada","Cancelada",IF($K78="Concluida","Concluida",IF($K78="No asistió","No asistió",IF($B78+$C78&lt;NOW(),"Cita vencida",IF(OR($H78="",$H78="Por asignar"),"Sin responsable",IF(AND('Parámetros'!$B$5&lt;&gt;"",'Parámetros'!$B$6&lt;&gt;"",OR($C78&lt;'Parámetros'!$B$5,$J78&gt;'Parámetros'!$B$6)),"Fuera de horario",IF(AND('Parámetros'!$B$7&lt;&gt;"",$I78&gt;'Parámetros'!$B$7),"Duración excede límite",IF(COUNTIFS($B$5:$B$104,$B78,$H$5:$H$104,$H78,$K$5:$K$104,"&lt;&gt;Cancelada",$K$5:$K$104,"&lt;&gt;Concluida",$K$5:$K$104,"&lt;&gt;No asistió",$C$5:$C$104,"&lt;"&amp;$J78,$J$5:$J$104,"&gt;"&amp;$C78)&gt;1,"Posible cruce",IF(AND('Parámetros'!$B$9&lt;&gt;"",$M78&lt;'Parámetros'!$B$9),"Poca anticipación",IF(AND('Parámetros'!$B$8&lt;&gt;"",$B78+$C78&lt;=NOW()+IFERROR('Parámetros'!$B$8/24,0)),"Próxima","Sin alerta"))))))))))))</f>
        <v/>
      </c>
    </row>
    <row r="79">
      <c r="A79" s="17" t="n"/>
      <c r="B79" s="18" t="n"/>
      <c r="C79" s="39" t="n"/>
      <c r="D79" s="17" t="n"/>
      <c r="E79" s="17" t="n"/>
      <c r="F79" s="17" t="n"/>
      <c r="G79" s="17" t="n"/>
      <c r="H79" s="17" t="n"/>
      <c r="I79" s="20" t="n"/>
      <c r="J79" s="40">
        <f>IF(OR(B79="",C79="",I79=""),"",IFERROR(C79+I79/24,""))</f>
        <v/>
      </c>
      <c r="K79" s="22" t="n"/>
      <c r="L79" s="18" t="n"/>
      <c r="M79" s="15">
        <f>IF(OR(B79="",L79=""),"",B79-L79)</f>
        <v/>
      </c>
      <c r="N79" s="23">
        <f>IF(COUNTA($A79:$I79,$K79:$L79)=0,"",IF(OR($A79="",$B79="",$C79="",$D79="",$E79="",$G79="",$I79="",$K79="",$L79=""),"Revisar datos obligatorios",IF($K79="Cancelada","Cancelada",IF($K79="Concluida","Concluida",IF($K79="No asistió","No asistió",IF($B79+$C79&lt;NOW(),"Cita vencida",IF(OR($H79="",$H79="Por asignar"),"Sin responsable",IF(AND('Parámetros'!$B$5&lt;&gt;"",'Parámetros'!$B$6&lt;&gt;"",OR($C79&lt;'Parámetros'!$B$5,$J79&gt;'Parámetros'!$B$6)),"Fuera de horario",IF(AND('Parámetros'!$B$7&lt;&gt;"",$I79&gt;'Parámetros'!$B$7),"Duración excede límite",IF(COUNTIFS($B$5:$B$104,$B79,$H$5:$H$104,$H79,$K$5:$K$104,"&lt;&gt;Cancelada",$K$5:$K$104,"&lt;&gt;Concluida",$K$5:$K$104,"&lt;&gt;No asistió",$C$5:$C$104,"&lt;"&amp;$J79,$J$5:$J$104,"&gt;"&amp;$C79)&gt;1,"Posible cruce",IF(AND('Parámetros'!$B$9&lt;&gt;"",$M79&lt;'Parámetros'!$B$9),"Poca anticipación",IF(AND('Parámetros'!$B$8&lt;&gt;"",$B79+$C79&lt;=NOW()+IFERROR('Parámetros'!$B$8/24,0)),"Próxima","Sin alerta"))))))))))))</f>
        <v/>
      </c>
    </row>
    <row r="80">
      <c r="A80" s="17" t="n"/>
      <c r="B80" s="18" t="n"/>
      <c r="C80" s="39" t="n"/>
      <c r="D80" s="17" t="n"/>
      <c r="E80" s="17" t="n"/>
      <c r="F80" s="17" t="n"/>
      <c r="G80" s="17" t="n"/>
      <c r="H80" s="17" t="n"/>
      <c r="I80" s="20" t="n"/>
      <c r="J80" s="41">
        <f>IF(OR(B80="",C80="",I80=""),"",IFERROR(C80+I80/24,""))</f>
        <v/>
      </c>
      <c r="K80" s="22" t="n"/>
      <c r="L80" s="18" t="n"/>
      <c r="M80" s="12">
        <f>IF(OR(B80="",L80=""),"",B80-L80)</f>
        <v/>
      </c>
      <c r="N80" s="25">
        <f>IF(COUNTA($A80:$I80,$K80:$L80)=0,"",IF(OR($A80="",$B80="",$C80="",$D80="",$E80="",$G80="",$I80="",$K80="",$L80=""),"Revisar datos obligatorios",IF($K80="Cancelada","Cancelada",IF($K80="Concluida","Concluida",IF($K80="No asistió","No asistió",IF($B80+$C80&lt;NOW(),"Cita vencida",IF(OR($H80="",$H80="Por asignar"),"Sin responsable",IF(AND('Parámetros'!$B$5&lt;&gt;"",'Parámetros'!$B$6&lt;&gt;"",OR($C80&lt;'Parámetros'!$B$5,$J80&gt;'Parámetros'!$B$6)),"Fuera de horario",IF(AND('Parámetros'!$B$7&lt;&gt;"",$I80&gt;'Parámetros'!$B$7),"Duración excede límite",IF(COUNTIFS($B$5:$B$104,$B80,$H$5:$H$104,$H80,$K$5:$K$104,"&lt;&gt;Cancelada",$K$5:$K$104,"&lt;&gt;Concluida",$K$5:$K$104,"&lt;&gt;No asistió",$C$5:$C$104,"&lt;"&amp;$J80,$J$5:$J$104,"&gt;"&amp;$C80)&gt;1,"Posible cruce",IF(AND('Parámetros'!$B$9&lt;&gt;"",$M80&lt;'Parámetros'!$B$9),"Poca anticipación",IF(AND('Parámetros'!$B$8&lt;&gt;"",$B80+$C80&lt;=NOW()+IFERROR('Parámetros'!$B$8/24,0)),"Próxima","Sin alerta"))))))))))))</f>
        <v/>
      </c>
    </row>
    <row r="81">
      <c r="A81" s="17" t="n"/>
      <c r="B81" s="18" t="n"/>
      <c r="C81" s="39" t="n"/>
      <c r="D81" s="17" t="n"/>
      <c r="E81" s="17" t="n"/>
      <c r="F81" s="17" t="n"/>
      <c r="G81" s="17" t="n"/>
      <c r="H81" s="17" t="n"/>
      <c r="I81" s="20" t="n"/>
      <c r="J81" s="40">
        <f>IF(OR(B81="",C81="",I81=""),"",IFERROR(C81+I81/24,""))</f>
        <v/>
      </c>
      <c r="K81" s="22" t="n"/>
      <c r="L81" s="18" t="n"/>
      <c r="M81" s="15">
        <f>IF(OR(B81="",L81=""),"",B81-L81)</f>
        <v/>
      </c>
      <c r="N81" s="23">
        <f>IF(COUNTA($A81:$I81,$K81:$L81)=0,"",IF(OR($A81="",$B81="",$C81="",$D81="",$E81="",$G81="",$I81="",$K81="",$L81=""),"Revisar datos obligatorios",IF($K81="Cancelada","Cancelada",IF($K81="Concluida","Concluida",IF($K81="No asistió","No asistió",IF($B81+$C81&lt;NOW(),"Cita vencida",IF(OR($H81="",$H81="Por asignar"),"Sin responsable",IF(AND('Parámetros'!$B$5&lt;&gt;"",'Parámetros'!$B$6&lt;&gt;"",OR($C81&lt;'Parámetros'!$B$5,$J81&gt;'Parámetros'!$B$6)),"Fuera de horario",IF(AND('Parámetros'!$B$7&lt;&gt;"",$I81&gt;'Parámetros'!$B$7),"Duración excede límite",IF(COUNTIFS($B$5:$B$104,$B81,$H$5:$H$104,$H81,$K$5:$K$104,"&lt;&gt;Cancelada",$K$5:$K$104,"&lt;&gt;Concluida",$K$5:$K$104,"&lt;&gt;No asistió",$C$5:$C$104,"&lt;"&amp;$J81,$J$5:$J$104,"&gt;"&amp;$C81)&gt;1,"Posible cruce",IF(AND('Parámetros'!$B$9&lt;&gt;"",$M81&lt;'Parámetros'!$B$9),"Poca anticipación",IF(AND('Parámetros'!$B$8&lt;&gt;"",$B81+$C81&lt;=NOW()+IFERROR('Parámetros'!$B$8/24,0)),"Próxima","Sin alerta"))))))))))))</f>
        <v/>
      </c>
    </row>
    <row r="82">
      <c r="A82" s="17" t="n"/>
      <c r="B82" s="18" t="n"/>
      <c r="C82" s="39" t="n"/>
      <c r="D82" s="17" t="n"/>
      <c r="E82" s="17" t="n"/>
      <c r="F82" s="17" t="n"/>
      <c r="G82" s="17" t="n"/>
      <c r="H82" s="17" t="n"/>
      <c r="I82" s="20" t="n"/>
      <c r="J82" s="41">
        <f>IF(OR(B82="",C82="",I82=""),"",IFERROR(C82+I82/24,""))</f>
        <v/>
      </c>
      <c r="K82" s="22" t="n"/>
      <c r="L82" s="18" t="n"/>
      <c r="M82" s="12">
        <f>IF(OR(B82="",L82=""),"",B82-L82)</f>
        <v/>
      </c>
      <c r="N82" s="25">
        <f>IF(COUNTA($A82:$I82,$K82:$L82)=0,"",IF(OR($A82="",$B82="",$C82="",$D82="",$E82="",$G82="",$I82="",$K82="",$L82=""),"Revisar datos obligatorios",IF($K82="Cancelada","Cancelada",IF($K82="Concluida","Concluida",IF($K82="No asistió","No asistió",IF($B82+$C82&lt;NOW(),"Cita vencida",IF(OR($H82="",$H82="Por asignar"),"Sin responsable",IF(AND('Parámetros'!$B$5&lt;&gt;"",'Parámetros'!$B$6&lt;&gt;"",OR($C82&lt;'Parámetros'!$B$5,$J82&gt;'Parámetros'!$B$6)),"Fuera de horario",IF(AND('Parámetros'!$B$7&lt;&gt;"",$I82&gt;'Parámetros'!$B$7),"Duración excede límite",IF(COUNTIFS($B$5:$B$104,$B82,$H$5:$H$104,$H82,$K$5:$K$104,"&lt;&gt;Cancelada",$K$5:$K$104,"&lt;&gt;Concluida",$K$5:$K$104,"&lt;&gt;No asistió",$C$5:$C$104,"&lt;"&amp;$J82,$J$5:$J$104,"&gt;"&amp;$C82)&gt;1,"Posible cruce",IF(AND('Parámetros'!$B$9&lt;&gt;"",$M82&lt;'Parámetros'!$B$9),"Poca anticipación",IF(AND('Parámetros'!$B$8&lt;&gt;"",$B82+$C82&lt;=NOW()+IFERROR('Parámetros'!$B$8/24,0)),"Próxima","Sin alerta"))))))))))))</f>
        <v/>
      </c>
    </row>
    <row r="83">
      <c r="A83" s="17" t="n"/>
      <c r="B83" s="18" t="n"/>
      <c r="C83" s="39" t="n"/>
      <c r="D83" s="17" t="n"/>
      <c r="E83" s="17" t="n"/>
      <c r="F83" s="17" t="n"/>
      <c r="G83" s="17" t="n"/>
      <c r="H83" s="17" t="n"/>
      <c r="I83" s="20" t="n"/>
      <c r="J83" s="40">
        <f>IF(OR(B83="",C83="",I83=""),"",IFERROR(C83+I83/24,""))</f>
        <v/>
      </c>
      <c r="K83" s="22" t="n"/>
      <c r="L83" s="18" t="n"/>
      <c r="M83" s="15">
        <f>IF(OR(B83="",L83=""),"",B83-L83)</f>
        <v/>
      </c>
      <c r="N83" s="23">
        <f>IF(COUNTA($A83:$I83,$K83:$L83)=0,"",IF(OR($A83="",$B83="",$C83="",$D83="",$E83="",$G83="",$I83="",$K83="",$L83=""),"Revisar datos obligatorios",IF($K83="Cancelada","Cancelada",IF($K83="Concluida","Concluida",IF($K83="No asistió","No asistió",IF($B83+$C83&lt;NOW(),"Cita vencida",IF(OR($H83="",$H83="Por asignar"),"Sin responsable",IF(AND('Parámetros'!$B$5&lt;&gt;"",'Parámetros'!$B$6&lt;&gt;"",OR($C83&lt;'Parámetros'!$B$5,$J83&gt;'Parámetros'!$B$6)),"Fuera de horario",IF(AND('Parámetros'!$B$7&lt;&gt;"",$I83&gt;'Parámetros'!$B$7),"Duración excede límite",IF(COUNTIFS($B$5:$B$104,$B83,$H$5:$H$104,$H83,$K$5:$K$104,"&lt;&gt;Cancelada",$K$5:$K$104,"&lt;&gt;Concluida",$K$5:$K$104,"&lt;&gt;No asistió",$C$5:$C$104,"&lt;"&amp;$J83,$J$5:$J$104,"&gt;"&amp;$C83)&gt;1,"Posible cruce",IF(AND('Parámetros'!$B$9&lt;&gt;"",$M83&lt;'Parámetros'!$B$9),"Poca anticipación",IF(AND('Parámetros'!$B$8&lt;&gt;"",$B83+$C83&lt;=NOW()+IFERROR('Parámetros'!$B$8/24,0)),"Próxima","Sin alerta"))))))))))))</f>
        <v/>
      </c>
    </row>
    <row r="84">
      <c r="A84" s="17" t="n"/>
      <c r="B84" s="18" t="n"/>
      <c r="C84" s="39" t="n"/>
      <c r="D84" s="17" t="n"/>
      <c r="E84" s="17" t="n"/>
      <c r="F84" s="17" t="n"/>
      <c r="G84" s="17" t="n"/>
      <c r="H84" s="17" t="n"/>
      <c r="I84" s="20" t="n"/>
      <c r="J84" s="41">
        <f>IF(OR(B84="",C84="",I84=""),"",IFERROR(C84+I84/24,""))</f>
        <v/>
      </c>
      <c r="K84" s="22" t="n"/>
      <c r="L84" s="18" t="n"/>
      <c r="M84" s="12">
        <f>IF(OR(B84="",L84=""),"",B84-L84)</f>
        <v/>
      </c>
      <c r="N84" s="25">
        <f>IF(COUNTA($A84:$I84,$K84:$L84)=0,"",IF(OR($A84="",$B84="",$C84="",$D84="",$E84="",$G84="",$I84="",$K84="",$L84=""),"Revisar datos obligatorios",IF($K84="Cancelada","Cancelada",IF($K84="Concluida","Concluida",IF($K84="No asistió","No asistió",IF($B84+$C84&lt;NOW(),"Cita vencida",IF(OR($H84="",$H84="Por asignar"),"Sin responsable",IF(AND('Parámetros'!$B$5&lt;&gt;"",'Parámetros'!$B$6&lt;&gt;"",OR($C84&lt;'Parámetros'!$B$5,$J84&gt;'Parámetros'!$B$6)),"Fuera de horario",IF(AND('Parámetros'!$B$7&lt;&gt;"",$I84&gt;'Parámetros'!$B$7),"Duración excede límite",IF(COUNTIFS($B$5:$B$104,$B84,$H$5:$H$104,$H84,$K$5:$K$104,"&lt;&gt;Cancelada",$K$5:$K$104,"&lt;&gt;Concluida",$K$5:$K$104,"&lt;&gt;No asistió",$C$5:$C$104,"&lt;"&amp;$J84,$J$5:$J$104,"&gt;"&amp;$C84)&gt;1,"Posible cruce",IF(AND('Parámetros'!$B$9&lt;&gt;"",$M84&lt;'Parámetros'!$B$9),"Poca anticipación",IF(AND('Parámetros'!$B$8&lt;&gt;"",$B84+$C84&lt;=NOW()+IFERROR('Parámetros'!$B$8/24,0)),"Próxima","Sin alerta"))))))))))))</f>
        <v/>
      </c>
    </row>
    <row r="85">
      <c r="A85" s="17" t="n"/>
      <c r="B85" s="18" t="n"/>
      <c r="C85" s="39" t="n"/>
      <c r="D85" s="17" t="n"/>
      <c r="E85" s="17" t="n"/>
      <c r="F85" s="17" t="n"/>
      <c r="G85" s="17" t="n"/>
      <c r="H85" s="17" t="n"/>
      <c r="I85" s="20" t="n"/>
      <c r="J85" s="40">
        <f>IF(OR(B85="",C85="",I85=""),"",IFERROR(C85+I85/24,""))</f>
        <v/>
      </c>
      <c r="K85" s="22" t="n"/>
      <c r="L85" s="18" t="n"/>
      <c r="M85" s="15">
        <f>IF(OR(B85="",L85=""),"",B85-L85)</f>
        <v/>
      </c>
      <c r="N85" s="23">
        <f>IF(COUNTA($A85:$I85,$K85:$L85)=0,"",IF(OR($A85="",$B85="",$C85="",$D85="",$E85="",$G85="",$I85="",$K85="",$L85=""),"Revisar datos obligatorios",IF($K85="Cancelada","Cancelada",IF($K85="Concluida","Concluida",IF($K85="No asistió","No asistió",IF($B85+$C85&lt;NOW(),"Cita vencida",IF(OR($H85="",$H85="Por asignar"),"Sin responsable",IF(AND('Parámetros'!$B$5&lt;&gt;"",'Parámetros'!$B$6&lt;&gt;"",OR($C85&lt;'Parámetros'!$B$5,$J85&gt;'Parámetros'!$B$6)),"Fuera de horario",IF(AND('Parámetros'!$B$7&lt;&gt;"",$I85&gt;'Parámetros'!$B$7),"Duración excede límite",IF(COUNTIFS($B$5:$B$104,$B85,$H$5:$H$104,$H85,$K$5:$K$104,"&lt;&gt;Cancelada",$K$5:$K$104,"&lt;&gt;Concluida",$K$5:$K$104,"&lt;&gt;No asistió",$C$5:$C$104,"&lt;"&amp;$J85,$J$5:$J$104,"&gt;"&amp;$C85)&gt;1,"Posible cruce",IF(AND('Parámetros'!$B$9&lt;&gt;"",$M85&lt;'Parámetros'!$B$9),"Poca anticipación",IF(AND('Parámetros'!$B$8&lt;&gt;"",$B85+$C85&lt;=NOW()+IFERROR('Parámetros'!$B$8/24,0)),"Próxima","Sin alerta"))))))))))))</f>
        <v/>
      </c>
    </row>
    <row r="86">
      <c r="A86" s="17" t="n"/>
      <c r="B86" s="18" t="n"/>
      <c r="C86" s="39" t="n"/>
      <c r="D86" s="17" t="n"/>
      <c r="E86" s="17" t="n"/>
      <c r="F86" s="17" t="n"/>
      <c r="G86" s="17" t="n"/>
      <c r="H86" s="17" t="n"/>
      <c r="I86" s="20" t="n"/>
      <c r="J86" s="41">
        <f>IF(OR(B86="",C86="",I86=""),"",IFERROR(C86+I86/24,""))</f>
        <v/>
      </c>
      <c r="K86" s="22" t="n"/>
      <c r="L86" s="18" t="n"/>
      <c r="M86" s="12">
        <f>IF(OR(B86="",L86=""),"",B86-L86)</f>
        <v/>
      </c>
      <c r="N86" s="25">
        <f>IF(COUNTA($A86:$I86,$K86:$L86)=0,"",IF(OR($A86="",$B86="",$C86="",$D86="",$E86="",$G86="",$I86="",$K86="",$L86=""),"Revisar datos obligatorios",IF($K86="Cancelada","Cancelada",IF($K86="Concluida","Concluida",IF($K86="No asistió","No asistió",IF($B86+$C86&lt;NOW(),"Cita vencida",IF(OR($H86="",$H86="Por asignar"),"Sin responsable",IF(AND('Parámetros'!$B$5&lt;&gt;"",'Parámetros'!$B$6&lt;&gt;"",OR($C86&lt;'Parámetros'!$B$5,$J86&gt;'Parámetros'!$B$6)),"Fuera de horario",IF(AND('Parámetros'!$B$7&lt;&gt;"",$I86&gt;'Parámetros'!$B$7),"Duración excede límite",IF(COUNTIFS($B$5:$B$104,$B86,$H$5:$H$104,$H86,$K$5:$K$104,"&lt;&gt;Cancelada",$K$5:$K$104,"&lt;&gt;Concluida",$K$5:$K$104,"&lt;&gt;No asistió",$C$5:$C$104,"&lt;"&amp;$J86,$J$5:$J$104,"&gt;"&amp;$C86)&gt;1,"Posible cruce",IF(AND('Parámetros'!$B$9&lt;&gt;"",$M86&lt;'Parámetros'!$B$9),"Poca anticipación",IF(AND('Parámetros'!$B$8&lt;&gt;"",$B86+$C86&lt;=NOW()+IFERROR('Parámetros'!$B$8/24,0)),"Próxima","Sin alerta"))))))))))))</f>
        <v/>
      </c>
    </row>
    <row r="87">
      <c r="A87" s="17" t="n"/>
      <c r="B87" s="18" t="n"/>
      <c r="C87" s="39" t="n"/>
      <c r="D87" s="17" t="n"/>
      <c r="E87" s="17" t="n"/>
      <c r="F87" s="17" t="n"/>
      <c r="G87" s="17" t="n"/>
      <c r="H87" s="17" t="n"/>
      <c r="I87" s="20" t="n"/>
      <c r="J87" s="40">
        <f>IF(OR(B87="",C87="",I87=""),"",IFERROR(C87+I87/24,""))</f>
        <v/>
      </c>
      <c r="K87" s="22" t="n"/>
      <c r="L87" s="18" t="n"/>
      <c r="M87" s="15">
        <f>IF(OR(B87="",L87=""),"",B87-L87)</f>
        <v/>
      </c>
      <c r="N87" s="23">
        <f>IF(COUNTA($A87:$I87,$K87:$L87)=0,"",IF(OR($A87="",$B87="",$C87="",$D87="",$E87="",$G87="",$I87="",$K87="",$L87=""),"Revisar datos obligatorios",IF($K87="Cancelada","Cancelada",IF($K87="Concluida","Concluida",IF($K87="No asistió","No asistió",IF($B87+$C87&lt;NOW(),"Cita vencida",IF(OR($H87="",$H87="Por asignar"),"Sin responsable",IF(AND('Parámetros'!$B$5&lt;&gt;"",'Parámetros'!$B$6&lt;&gt;"",OR($C87&lt;'Parámetros'!$B$5,$J87&gt;'Parámetros'!$B$6)),"Fuera de horario",IF(AND('Parámetros'!$B$7&lt;&gt;"",$I87&gt;'Parámetros'!$B$7),"Duración excede límite",IF(COUNTIFS($B$5:$B$104,$B87,$H$5:$H$104,$H87,$K$5:$K$104,"&lt;&gt;Cancelada",$K$5:$K$104,"&lt;&gt;Concluida",$K$5:$K$104,"&lt;&gt;No asistió",$C$5:$C$104,"&lt;"&amp;$J87,$J$5:$J$104,"&gt;"&amp;$C87)&gt;1,"Posible cruce",IF(AND('Parámetros'!$B$9&lt;&gt;"",$M87&lt;'Parámetros'!$B$9),"Poca anticipación",IF(AND('Parámetros'!$B$8&lt;&gt;"",$B87+$C87&lt;=NOW()+IFERROR('Parámetros'!$B$8/24,0)),"Próxima","Sin alerta"))))))))))))</f>
        <v/>
      </c>
    </row>
    <row r="88">
      <c r="A88" s="17" t="n"/>
      <c r="B88" s="18" t="n"/>
      <c r="C88" s="39" t="n"/>
      <c r="D88" s="17" t="n"/>
      <c r="E88" s="17" t="n"/>
      <c r="F88" s="17" t="n"/>
      <c r="G88" s="17" t="n"/>
      <c r="H88" s="17" t="n"/>
      <c r="I88" s="20" t="n"/>
      <c r="J88" s="41">
        <f>IF(OR(B88="",C88="",I88=""),"",IFERROR(C88+I88/24,""))</f>
        <v/>
      </c>
      <c r="K88" s="22" t="n"/>
      <c r="L88" s="18" t="n"/>
      <c r="M88" s="12">
        <f>IF(OR(B88="",L88=""),"",B88-L88)</f>
        <v/>
      </c>
      <c r="N88" s="25">
        <f>IF(COUNTA($A88:$I88,$K88:$L88)=0,"",IF(OR($A88="",$B88="",$C88="",$D88="",$E88="",$G88="",$I88="",$K88="",$L88=""),"Revisar datos obligatorios",IF($K88="Cancelada","Cancelada",IF($K88="Concluida","Concluida",IF($K88="No asistió","No asistió",IF($B88+$C88&lt;NOW(),"Cita vencida",IF(OR($H88="",$H88="Por asignar"),"Sin responsable",IF(AND('Parámetros'!$B$5&lt;&gt;"",'Parámetros'!$B$6&lt;&gt;"",OR($C88&lt;'Parámetros'!$B$5,$J88&gt;'Parámetros'!$B$6)),"Fuera de horario",IF(AND('Parámetros'!$B$7&lt;&gt;"",$I88&gt;'Parámetros'!$B$7),"Duración excede límite",IF(COUNTIFS($B$5:$B$104,$B88,$H$5:$H$104,$H88,$K$5:$K$104,"&lt;&gt;Cancelada",$K$5:$K$104,"&lt;&gt;Concluida",$K$5:$K$104,"&lt;&gt;No asistió",$C$5:$C$104,"&lt;"&amp;$J88,$J$5:$J$104,"&gt;"&amp;$C88)&gt;1,"Posible cruce",IF(AND('Parámetros'!$B$9&lt;&gt;"",$M88&lt;'Parámetros'!$B$9),"Poca anticipación",IF(AND('Parámetros'!$B$8&lt;&gt;"",$B88+$C88&lt;=NOW()+IFERROR('Parámetros'!$B$8/24,0)),"Próxima","Sin alerta"))))))))))))</f>
        <v/>
      </c>
    </row>
    <row r="89">
      <c r="A89" s="17" t="n"/>
      <c r="B89" s="18" t="n"/>
      <c r="C89" s="39" t="n"/>
      <c r="D89" s="17" t="n"/>
      <c r="E89" s="17" t="n"/>
      <c r="F89" s="17" t="n"/>
      <c r="G89" s="17" t="n"/>
      <c r="H89" s="17" t="n"/>
      <c r="I89" s="20" t="n"/>
      <c r="J89" s="40">
        <f>IF(OR(B89="",C89="",I89=""),"",IFERROR(C89+I89/24,""))</f>
        <v/>
      </c>
      <c r="K89" s="22" t="n"/>
      <c r="L89" s="18" t="n"/>
      <c r="M89" s="15">
        <f>IF(OR(B89="",L89=""),"",B89-L89)</f>
        <v/>
      </c>
      <c r="N89" s="23">
        <f>IF(COUNTA($A89:$I89,$K89:$L89)=0,"",IF(OR($A89="",$B89="",$C89="",$D89="",$E89="",$G89="",$I89="",$K89="",$L89=""),"Revisar datos obligatorios",IF($K89="Cancelada","Cancelada",IF($K89="Concluida","Concluida",IF($K89="No asistió","No asistió",IF($B89+$C89&lt;NOW(),"Cita vencida",IF(OR($H89="",$H89="Por asignar"),"Sin responsable",IF(AND('Parámetros'!$B$5&lt;&gt;"",'Parámetros'!$B$6&lt;&gt;"",OR($C89&lt;'Parámetros'!$B$5,$J89&gt;'Parámetros'!$B$6)),"Fuera de horario",IF(AND('Parámetros'!$B$7&lt;&gt;"",$I89&gt;'Parámetros'!$B$7),"Duración excede límite",IF(COUNTIFS($B$5:$B$104,$B89,$H$5:$H$104,$H89,$K$5:$K$104,"&lt;&gt;Cancelada",$K$5:$K$104,"&lt;&gt;Concluida",$K$5:$K$104,"&lt;&gt;No asistió",$C$5:$C$104,"&lt;"&amp;$J89,$J$5:$J$104,"&gt;"&amp;$C89)&gt;1,"Posible cruce",IF(AND('Parámetros'!$B$9&lt;&gt;"",$M89&lt;'Parámetros'!$B$9),"Poca anticipación",IF(AND('Parámetros'!$B$8&lt;&gt;"",$B89+$C89&lt;=NOW()+IFERROR('Parámetros'!$B$8/24,0)),"Próxima","Sin alerta"))))))))))))</f>
        <v/>
      </c>
    </row>
    <row r="90">
      <c r="A90" s="17" t="n"/>
      <c r="B90" s="18" t="n"/>
      <c r="C90" s="39" t="n"/>
      <c r="D90" s="17" t="n"/>
      <c r="E90" s="17" t="n"/>
      <c r="F90" s="17" t="n"/>
      <c r="G90" s="17" t="n"/>
      <c r="H90" s="17" t="n"/>
      <c r="I90" s="20" t="n"/>
      <c r="J90" s="41">
        <f>IF(OR(B90="",C90="",I90=""),"",IFERROR(C90+I90/24,""))</f>
        <v/>
      </c>
      <c r="K90" s="22" t="n"/>
      <c r="L90" s="18" t="n"/>
      <c r="M90" s="12">
        <f>IF(OR(B90="",L90=""),"",B90-L90)</f>
        <v/>
      </c>
      <c r="N90" s="25">
        <f>IF(COUNTA($A90:$I90,$K90:$L90)=0,"",IF(OR($A90="",$B90="",$C90="",$D90="",$E90="",$G90="",$I90="",$K90="",$L90=""),"Revisar datos obligatorios",IF($K90="Cancelada","Cancelada",IF($K90="Concluida","Concluida",IF($K90="No asistió","No asistió",IF($B90+$C90&lt;NOW(),"Cita vencida",IF(OR($H90="",$H90="Por asignar"),"Sin responsable",IF(AND('Parámetros'!$B$5&lt;&gt;"",'Parámetros'!$B$6&lt;&gt;"",OR($C90&lt;'Parámetros'!$B$5,$J90&gt;'Parámetros'!$B$6)),"Fuera de horario",IF(AND('Parámetros'!$B$7&lt;&gt;"",$I90&gt;'Parámetros'!$B$7),"Duración excede límite",IF(COUNTIFS($B$5:$B$104,$B90,$H$5:$H$104,$H90,$K$5:$K$104,"&lt;&gt;Cancelada",$K$5:$K$104,"&lt;&gt;Concluida",$K$5:$K$104,"&lt;&gt;No asistió",$C$5:$C$104,"&lt;"&amp;$J90,$J$5:$J$104,"&gt;"&amp;$C90)&gt;1,"Posible cruce",IF(AND('Parámetros'!$B$9&lt;&gt;"",$M90&lt;'Parámetros'!$B$9),"Poca anticipación",IF(AND('Parámetros'!$B$8&lt;&gt;"",$B90+$C90&lt;=NOW()+IFERROR('Parámetros'!$B$8/24,0)),"Próxima","Sin alerta"))))))))))))</f>
        <v/>
      </c>
    </row>
    <row r="91">
      <c r="A91" s="17" t="n"/>
      <c r="B91" s="18" t="n"/>
      <c r="C91" s="39" t="n"/>
      <c r="D91" s="17" t="n"/>
      <c r="E91" s="17" t="n"/>
      <c r="F91" s="17" t="n"/>
      <c r="G91" s="17" t="n"/>
      <c r="H91" s="17" t="n"/>
      <c r="I91" s="20" t="n"/>
      <c r="J91" s="40">
        <f>IF(OR(B91="",C91="",I91=""),"",IFERROR(C91+I91/24,""))</f>
        <v/>
      </c>
      <c r="K91" s="22" t="n"/>
      <c r="L91" s="18" t="n"/>
      <c r="M91" s="15">
        <f>IF(OR(B91="",L91=""),"",B91-L91)</f>
        <v/>
      </c>
      <c r="N91" s="23">
        <f>IF(COUNTA($A91:$I91,$K91:$L91)=0,"",IF(OR($A91="",$B91="",$C91="",$D91="",$E91="",$G91="",$I91="",$K91="",$L91=""),"Revisar datos obligatorios",IF($K91="Cancelada","Cancelada",IF($K91="Concluida","Concluida",IF($K91="No asistió","No asistió",IF($B91+$C91&lt;NOW(),"Cita vencida",IF(OR($H91="",$H91="Por asignar"),"Sin responsable",IF(AND('Parámetros'!$B$5&lt;&gt;"",'Parámetros'!$B$6&lt;&gt;"",OR($C91&lt;'Parámetros'!$B$5,$J91&gt;'Parámetros'!$B$6)),"Fuera de horario",IF(AND('Parámetros'!$B$7&lt;&gt;"",$I91&gt;'Parámetros'!$B$7),"Duración excede límite",IF(COUNTIFS($B$5:$B$104,$B91,$H$5:$H$104,$H91,$K$5:$K$104,"&lt;&gt;Cancelada",$K$5:$K$104,"&lt;&gt;Concluida",$K$5:$K$104,"&lt;&gt;No asistió",$C$5:$C$104,"&lt;"&amp;$J91,$J$5:$J$104,"&gt;"&amp;$C91)&gt;1,"Posible cruce",IF(AND('Parámetros'!$B$9&lt;&gt;"",$M91&lt;'Parámetros'!$B$9),"Poca anticipación",IF(AND('Parámetros'!$B$8&lt;&gt;"",$B91+$C91&lt;=NOW()+IFERROR('Parámetros'!$B$8/24,0)),"Próxima","Sin alerta"))))))))))))</f>
        <v/>
      </c>
    </row>
    <row r="92">
      <c r="A92" s="17" t="n"/>
      <c r="B92" s="18" t="n"/>
      <c r="C92" s="39" t="n"/>
      <c r="D92" s="17" t="n"/>
      <c r="E92" s="17" t="n"/>
      <c r="F92" s="17" t="n"/>
      <c r="G92" s="17" t="n"/>
      <c r="H92" s="17" t="n"/>
      <c r="I92" s="20" t="n"/>
      <c r="J92" s="41">
        <f>IF(OR(B92="",C92="",I92=""),"",IFERROR(C92+I92/24,""))</f>
        <v/>
      </c>
      <c r="K92" s="22" t="n"/>
      <c r="L92" s="18" t="n"/>
      <c r="M92" s="12">
        <f>IF(OR(B92="",L92=""),"",B92-L92)</f>
        <v/>
      </c>
      <c r="N92" s="25">
        <f>IF(COUNTA($A92:$I92,$K92:$L92)=0,"",IF(OR($A92="",$B92="",$C92="",$D92="",$E92="",$G92="",$I92="",$K92="",$L92=""),"Revisar datos obligatorios",IF($K92="Cancelada","Cancelada",IF($K92="Concluida","Concluida",IF($K92="No asistió","No asistió",IF($B92+$C92&lt;NOW(),"Cita vencida",IF(OR($H92="",$H92="Por asignar"),"Sin responsable",IF(AND('Parámetros'!$B$5&lt;&gt;"",'Parámetros'!$B$6&lt;&gt;"",OR($C92&lt;'Parámetros'!$B$5,$J92&gt;'Parámetros'!$B$6)),"Fuera de horario",IF(AND('Parámetros'!$B$7&lt;&gt;"",$I92&gt;'Parámetros'!$B$7),"Duración excede límite",IF(COUNTIFS($B$5:$B$104,$B92,$H$5:$H$104,$H92,$K$5:$K$104,"&lt;&gt;Cancelada",$K$5:$K$104,"&lt;&gt;Concluida",$K$5:$K$104,"&lt;&gt;No asistió",$C$5:$C$104,"&lt;"&amp;$J92,$J$5:$J$104,"&gt;"&amp;$C92)&gt;1,"Posible cruce",IF(AND('Parámetros'!$B$9&lt;&gt;"",$M92&lt;'Parámetros'!$B$9),"Poca anticipación",IF(AND('Parámetros'!$B$8&lt;&gt;"",$B92+$C92&lt;=NOW()+IFERROR('Parámetros'!$B$8/24,0)),"Próxima","Sin alerta"))))))))))))</f>
        <v/>
      </c>
    </row>
    <row r="93">
      <c r="A93" s="17" t="n"/>
      <c r="B93" s="18" t="n"/>
      <c r="C93" s="39" t="n"/>
      <c r="D93" s="17" t="n"/>
      <c r="E93" s="17" t="n"/>
      <c r="F93" s="17" t="n"/>
      <c r="G93" s="17" t="n"/>
      <c r="H93" s="17" t="n"/>
      <c r="I93" s="20" t="n"/>
      <c r="J93" s="40">
        <f>IF(OR(B93="",C93="",I93=""),"",IFERROR(C93+I93/24,""))</f>
        <v/>
      </c>
      <c r="K93" s="22" t="n"/>
      <c r="L93" s="18" t="n"/>
      <c r="M93" s="15">
        <f>IF(OR(B93="",L93=""),"",B93-L93)</f>
        <v/>
      </c>
      <c r="N93" s="23">
        <f>IF(COUNTA($A93:$I93,$K93:$L93)=0,"",IF(OR($A93="",$B93="",$C93="",$D93="",$E93="",$G93="",$I93="",$K93="",$L93=""),"Revisar datos obligatorios",IF($K93="Cancelada","Cancelada",IF($K93="Concluida","Concluida",IF($K93="No asistió","No asistió",IF($B93+$C93&lt;NOW(),"Cita vencida",IF(OR($H93="",$H93="Por asignar"),"Sin responsable",IF(AND('Parámetros'!$B$5&lt;&gt;"",'Parámetros'!$B$6&lt;&gt;"",OR($C93&lt;'Parámetros'!$B$5,$J93&gt;'Parámetros'!$B$6)),"Fuera de horario",IF(AND('Parámetros'!$B$7&lt;&gt;"",$I93&gt;'Parámetros'!$B$7),"Duración excede límite",IF(COUNTIFS($B$5:$B$104,$B93,$H$5:$H$104,$H93,$K$5:$K$104,"&lt;&gt;Cancelada",$K$5:$K$104,"&lt;&gt;Concluida",$K$5:$K$104,"&lt;&gt;No asistió",$C$5:$C$104,"&lt;"&amp;$J93,$J$5:$J$104,"&gt;"&amp;$C93)&gt;1,"Posible cruce",IF(AND('Parámetros'!$B$9&lt;&gt;"",$M93&lt;'Parámetros'!$B$9),"Poca anticipación",IF(AND('Parámetros'!$B$8&lt;&gt;"",$B93+$C93&lt;=NOW()+IFERROR('Parámetros'!$B$8/24,0)),"Próxima","Sin alerta"))))))))))))</f>
        <v/>
      </c>
    </row>
    <row r="94">
      <c r="A94" s="17" t="n"/>
      <c r="B94" s="18" t="n"/>
      <c r="C94" s="39" t="n"/>
      <c r="D94" s="17" t="n"/>
      <c r="E94" s="17" t="n"/>
      <c r="F94" s="17" t="n"/>
      <c r="G94" s="17" t="n"/>
      <c r="H94" s="17" t="n"/>
      <c r="I94" s="20" t="n"/>
      <c r="J94" s="41">
        <f>IF(OR(B94="",C94="",I94=""),"",IFERROR(C94+I94/24,""))</f>
        <v/>
      </c>
      <c r="K94" s="22" t="n"/>
      <c r="L94" s="18" t="n"/>
      <c r="M94" s="12">
        <f>IF(OR(B94="",L94=""),"",B94-L94)</f>
        <v/>
      </c>
      <c r="N94" s="25">
        <f>IF(COUNTA($A94:$I94,$K94:$L94)=0,"",IF(OR($A94="",$B94="",$C94="",$D94="",$E94="",$G94="",$I94="",$K94="",$L94=""),"Revisar datos obligatorios",IF($K94="Cancelada","Cancelada",IF($K94="Concluida","Concluida",IF($K94="No asistió","No asistió",IF($B94+$C94&lt;NOW(),"Cita vencida",IF(OR($H94="",$H94="Por asignar"),"Sin responsable",IF(AND('Parámetros'!$B$5&lt;&gt;"",'Parámetros'!$B$6&lt;&gt;"",OR($C94&lt;'Parámetros'!$B$5,$J94&gt;'Parámetros'!$B$6)),"Fuera de horario",IF(AND('Parámetros'!$B$7&lt;&gt;"",$I94&gt;'Parámetros'!$B$7),"Duración excede límite",IF(COUNTIFS($B$5:$B$104,$B94,$H$5:$H$104,$H94,$K$5:$K$104,"&lt;&gt;Cancelada",$K$5:$K$104,"&lt;&gt;Concluida",$K$5:$K$104,"&lt;&gt;No asistió",$C$5:$C$104,"&lt;"&amp;$J94,$J$5:$J$104,"&gt;"&amp;$C94)&gt;1,"Posible cruce",IF(AND('Parámetros'!$B$9&lt;&gt;"",$M94&lt;'Parámetros'!$B$9),"Poca anticipación",IF(AND('Parámetros'!$B$8&lt;&gt;"",$B94+$C94&lt;=NOW()+IFERROR('Parámetros'!$B$8/24,0)),"Próxima","Sin alerta"))))))))))))</f>
        <v/>
      </c>
    </row>
    <row r="95">
      <c r="A95" s="17" t="n"/>
      <c r="B95" s="18" t="n"/>
      <c r="C95" s="39" t="n"/>
      <c r="D95" s="17" t="n"/>
      <c r="E95" s="17" t="n"/>
      <c r="F95" s="17" t="n"/>
      <c r="G95" s="17" t="n"/>
      <c r="H95" s="17" t="n"/>
      <c r="I95" s="20" t="n"/>
      <c r="J95" s="40">
        <f>IF(OR(B95="",C95="",I95=""),"",IFERROR(C95+I95/24,""))</f>
        <v/>
      </c>
      <c r="K95" s="22" t="n"/>
      <c r="L95" s="18" t="n"/>
      <c r="M95" s="15">
        <f>IF(OR(B95="",L95=""),"",B95-L95)</f>
        <v/>
      </c>
      <c r="N95" s="23">
        <f>IF(COUNTA($A95:$I95,$K95:$L95)=0,"",IF(OR($A95="",$B95="",$C95="",$D95="",$E95="",$G95="",$I95="",$K95="",$L95=""),"Revisar datos obligatorios",IF($K95="Cancelada","Cancelada",IF($K95="Concluida","Concluida",IF($K95="No asistió","No asistió",IF($B95+$C95&lt;NOW(),"Cita vencida",IF(OR($H95="",$H95="Por asignar"),"Sin responsable",IF(AND('Parámetros'!$B$5&lt;&gt;"",'Parámetros'!$B$6&lt;&gt;"",OR($C95&lt;'Parámetros'!$B$5,$J95&gt;'Parámetros'!$B$6)),"Fuera de horario",IF(AND('Parámetros'!$B$7&lt;&gt;"",$I95&gt;'Parámetros'!$B$7),"Duración excede límite",IF(COUNTIFS($B$5:$B$104,$B95,$H$5:$H$104,$H95,$K$5:$K$104,"&lt;&gt;Cancelada",$K$5:$K$104,"&lt;&gt;Concluida",$K$5:$K$104,"&lt;&gt;No asistió",$C$5:$C$104,"&lt;"&amp;$J95,$J$5:$J$104,"&gt;"&amp;$C95)&gt;1,"Posible cruce",IF(AND('Parámetros'!$B$9&lt;&gt;"",$M95&lt;'Parámetros'!$B$9),"Poca anticipación",IF(AND('Parámetros'!$B$8&lt;&gt;"",$B95+$C95&lt;=NOW()+IFERROR('Parámetros'!$B$8/24,0)),"Próxima","Sin alerta"))))))))))))</f>
        <v/>
      </c>
    </row>
    <row r="96">
      <c r="A96" s="17" t="n"/>
      <c r="B96" s="18" t="n"/>
      <c r="C96" s="39" t="n"/>
      <c r="D96" s="17" t="n"/>
      <c r="E96" s="17" t="n"/>
      <c r="F96" s="17" t="n"/>
      <c r="G96" s="17" t="n"/>
      <c r="H96" s="17" t="n"/>
      <c r="I96" s="20" t="n"/>
      <c r="J96" s="41">
        <f>IF(OR(B96="",C96="",I96=""),"",IFERROR(C96+I96/24,""))</f>
        <v/>
      </c>
      <c r="K96" s="22" t="n"/>
      <c r="L96" s="18" t="n"/>
      <c r="M96" s="12">
        <f>IF(OR(B96="",L96=""),"",B96-L96)</f>
        <v/>
      </c>
      <c r="N96" s="25">
        <f>IF(COUNTA($A96:$I96,$K96:$L96)=0,"",IF(OR($A96="",$B96="",$C96="",$D96="",$E96="",$G96="",$I96="",$K96="",$L96=""),"Revisar datos obligatorios",IF($K96="Cancelada","Cancelada",IF($K96="Concluida","Concluida",IF($K96="No asistió","No asistió",IF($B96+$C96&lt;NOW(),"Cita vencida",IF(OR($H96="",$H96="Por asignar"),"Sin responsable",IF(AND('Parámetros'!$B$5&lt;&gt;"",'Parámetros'!$B$6&lt;&gt;"",OR($C96&lt;'Parámetros'!$B$5,$J96&gt;'Parámetros'!$B$6)),"Fuera de horario",IF(AND('Parámetros'!$B$7&lt;&gt;"",$I96&gt;'Parámetros'!$B$7),"Duración excede límite",IF(COUNTIFS($B$5:$B$104,$B96,$H$5:$H$104,$H96,$K$5:$K$104,"&lt;&gt;Cancelada",$K$5:$K$104,"&lt;&gt;Concluida",$K$5:$K$104,"&lt;&gt;No asistió",$C$5:$C$104,"&lt;"&amp;$J96,$J$5:$J$104,"&gt;"&amp;$C96)&gt;1,"Posible cruce",IF(AND('Parámetros'!$B$9&lt;&gt;"",$M96&lt;'Parámetros'!$B$9),"Poca anticipación",IF(AND('Parámetros'!$B$8&lt;&gt;"",$B96+$C96&lt;=NOW()+IFERROR('Parámetros'!$B$8/24,0)),"Próxima","Sin alerta"))))))))))))</f>
        <v/>
      </c>
    </row>
    <row r="97">
      <c r="A97" s="17" t="n"/>
      <c r="B97" s="18" t="n"/>
      <c r="C97" s="39" t="n"/>
      <c r="D97" s="17" t="n"/>
      <c r="E97" s="17" t="n"/>
      <c r="F97" s="17" t="n"/>
      <c r="G97" s="17" t="n"/>
      <c r="H97" s="17" t="n"/>
      <c r="I97" s="20" t="n"/>
      <c r="J97" s="40">
        <f>IF(OR(B97="",C97="",I97=""),"",IFERROR(C97+I97/24,""))</f>
        <v/>
      </c>
      <c r="K97" s="22" t="n"/>
      <c r="L97" s="18" t="n"/>
      <c r="M97" s="15">
        <f>IF(OR(B97="",L97=""),"",B97-L97)</f>
        <v/>
      </c>
      <c r="N97" s="23">
        <f>IF(COUNTA($A97:$I97,$K97:$L97)=0,"",IF(OR($A97="",$B97="",$C97="",$D97="",$E97="",$G97="",$I97="",$K97="",$L97=""),"Revisar datos obligatorios",IF($K97="Cancelada","Cancelada",IF($K97="Concluida","Concluida",IF($K97="No asistió","No asistió",IF($B97+$C97&lt;NOW(),"Cita vencida",IF(OR($H97="",$H97="Por asignar"),"Sin responsable",IF(AND('Parámetros'!$B$5&lt;&gt;"",'Parámetros'!$B$6&lt;&gt;"",OR($C97&lt;'Parámetros'!$B$5,$J97&gt;'Parámetros'!$B$6)),"Fuera de horario",IF(AND('Parámetros'!$B$7&lt;&gt;"",$I97&gt;'Parámetros'!$B$7),"Duración excede límite",IF(COUNTIFS($B$5:$B$104,$B97,$H$5:$H$104,$H97,$K$5:$K$104,"&lt;&gt;Cancelada",$K$5:$K$104,"&lt;&gt;Concluida",$K$5:$K$104,"&lt;&gt;No asistió",$C$5:$C$104,"&lt;"&amp;$J97,$J$5:$J$104,"&gt;"&amp;$C97)&gt;1,"Posible cruce",IF(AND('Parámetros'!$B$9&lt;&gt;"",$M97&lt;'Parámetros'!$B$9),"Poca anticipación",IF(AND('Parámetros'!$B$8&lt;&gt;"",$B97+$C97&lt;=NOW()+IFERROR('Parámetros'!$B$8/24,0)),"Próxima","Sin alerta"))))))))))))</f>
        <v/>
      </c>
    </row>
    <row r="98">
      <c r="A98" s="17" t="n"/>
      <c r="B98" s="18" t="n"/>
      <c r="C98" s="39" t="n"/>
      <c r="D98" s="17" t="n"/>
      <c r="E98" s="17" t="n"/>
      <c r="F98" s="17" t="n"/>
      <c r="G98" s="17" t="n"/>
      <c r="H98" s="17" t="n"/>
      <c r="I98" s="20" t="n"/>
      <c r="J98" s="41">
        <f>IF(OR(B98="",C98="",I98=""),"",IFERROR(C98+I98/24,""))</f>
        <v/>
      </c>
      <c r="K98" s="22" t="n"/>
      <c r="L98" s="18" t="n"/>
      <c r="M98" s="12">
        <f>IF(OR(B98="",L98=""),"",B98-L98)</f>
        <v/>
      </c>
      <c r="N98" s="25">
        <f>IF(COUNTA($A98:$I98,$K98:$L98)=0,"",IF(OR($A98="",$B98="",$C98="",$D98="",$E98="",$G98="",$I98="",$K98="",$L98=""),"Revisar datos obligatorios",IF($K98="Cancelada","Cancelada",IF($K98="Concluida","Concluida",IF($K98="No asistió","No asistió",IF($B98+$C98&lt;NOW(),"Cita vencida",IF(OR($H98="",$H98="Por asignar"),"Sin responsable",IF(AND('Parámetros'!$B$5&lt;&gt;"",'Parámetros'!$B$6&lt;&gt;"",OR($C98&lt;'Parámetros'!$B$5,$J98&gt;'Parámetros'!$B$6)),"Fuera de horario",IF(AND('Parámetros'!$B$7&lt;&gt;"",$I98&gt;'Parámetros'!$B$7),"Duración excede límite",IF(COUNTIFS($B$5:$B$104,$B98,$H$5:$H$104,$H98,$K$5:$K$104,"&lt;&gt;Cancelada",$K$5:$K$104,"&lt;&gt;Concluida",$K$5:$K$104,"&lt;&gt;No asistió",$C$5:$C$104,"&lt;"&amp;$J98,$J$5:$J$104,"&gt;"&amp;$C98)&gt;1,"Posible cruce",IF(AND('Parámetros'!$B$9&lt;&gt;"",$M98&lt;'Parámetros'!$B$9),"Poca anticipación",IF(AND('Parámetros'!$B$8&lt;&gt;"",$B98+$C98&lt;=NOW()+IFERROR('Parámetros'!$B$8/24,0)),"Próxima","Sin alerta"))))))))))))</f>
        <v/>
      </c>
    </row>
    <row r="99">
      <c r="A99" s="17" t="n"/>
      <c r="B99" s="18" t="n"/>
      <c r="C99" s="39" t="n"/>
      <c r="D99" s="17" t="n"/>
      <c r="E99" s="17" t="n"/>
      <c r="F99" s="17" t="n"/>
      <c r="G99" s="17" t="n"/>
      <c r="H99" s="17" t="n"/>
      <c r="I99" s="20" t="n"/>
      <c r="J99" s="40">
        <f>IF(OR(B99="",C99="",I99=""),"",IFERROR(C99+I99/24,""))</f>
        <v/>
      </c>
      <c r="K99" s="22" t="n"/>
      <c r="L99" s="18" t="n"/>
      <c r="M99" s="15">
        <f>IF(OR(B99="",L99=""),"",B99-L99)</f>
        <v/>
      </c>
      <c r="N99" s="23">
        <f>IF(COUNTA($A99:$I99,$K99:$L99)=0,"",IF(OR($A99="",$B99="",$C99="",$D99="",$E99="",$G99="",$I99="",$K99="",$L99=""),"Revisar datos obligatorios",IF($K99="Cancelada","Cancelada",IF($K99="Concluida","Concluida",IF($K99="No asistió","No asistió",IF($B99+$C99&lt;NOW(),"Cita vencida",IF(OR($H99="",$H99="Por asignar"),"Sin responsable",IF(AND('Parámetros'!$B$5&lt;&gt;"",'Parámetros'!$B$6&lt;&gt;"",OR($C99&lt;'Parámetros'!$B$5,$J99&gt;'Parámetros'!$B$6)),"Fuera de horario",IF(AND('Parámetros'!$B$7&lt;&gt;"",$I99&gt;'Parámetros'!$B$7),"Duración excede límite",IF(COUNTIFS($B$5:$B$104,$B99,$H$5:$H$104,$H99,$K$5:$K$104,"&lt;&gt;Cancelada",$K$5:$K$104,"&lt;&gt;Concluida",$K$5:$K$104,"&lt;&gt;No asistió",$C$5:$C$104,"&lt;"&amp;$J99,$J$5:$J$104,"&gt;"&amp;$C99)&gt;1,"Posible cruce",IF(AND('Parámetros'!$B$9&lt;&gt;"",$M99&lt;'Parámetros'!$B$9),"Poca anticipación",IF(AND('Parámetros'!$B$8&lt;&gt;"",$B99+$C99&lt;=NOW()+IFERROR('Parámetros'!$B$8/24,0)),"Próxima","Sin alerta"))))))))))))</f>
        <v/>
      </c>
    </row>
    <row r="100">
      <c r="A100" s="17" t="n"/>
      <c r="B100" s="18" t="n"/>
      <c r="C100" s="39" t="n"/>
      <c r="D100" s="17" t="n"/>
      <c r="E100" s="17" t="n"/>
      <c r="F100" s="17" t="n"/>
      <c r="G100" s="17" t="n"/>
      <c r="H100" s="17" t="n"/>
      <c r="I100" s="20" t="n"/>
      <c r="J100" s="41">
        <f>IF(OR(B100="",C100="",I100=""),"",IFERROR(C100+I100/24,""))</f>
        <v/>
      </c>
      <c r="K100" s="22" t="n"/>
      <c r="L100" s="18" t="n"/>
      <c r="M100" s="12">
        <f>IF(OR(B100="",L100=""),"",B100-L100)</f>
        <v/>
      </c>
      <c r="N100" s="25">
        <f>IF(COUNTA($A100:$I100,$K100:$L100)=0,"",IF(OR($A100="",$B100="",$C100="",$D100="",$E100="",$G100="",$I100="",$K100="",$L100=""),"Revisar datos obligatorios",IF($K100="Cancelada","Cancelada",IF($K100="Concluida","Concluida",IF($K100="No asistió","No asistió",IF($B100+$C100&lt;NOW(),"Cita vencida",IF(OR($H100="",$H100="Por asignar"),"Sin responsable",IF(AND('Parámetros'!$B$5&lt;&gt;"",'Parámetros'!$B$6&lt;&gt;"",OR($C100&lt;'Parámetros'!$B$5,$J100&gt;'Parámetros'!$B$6)),"Fuera de horario",IF(AND('Parámetros'!$B$7&lt;&gt;"",$I100&gt;'Parámetros'!$B$7),"Duración excede límite",IF(COUNTIFS($B$5:$B$104,$B100,$H$5:$H$104,$H100,$K$5:$K$104,"&lt;&gt;Cancelada",$K$5:$K$104,"&lt;&gt;Concluida",$K$5:$K$104,"&lt;&gt;No asistió",$C$5:$C$104,"&lt;"&amp;$J100,$J$5:$J$104,"&gt;"&amp;$C100)&gt;1,"Posible cruce",IF(AND('Parámetros'!$B$9&lt;&gt;"",$M100&lt;'Parámetros'!$B$9),"Poca anticipación",IF(AND('Parámetros'!$B$8&lt;&gt;"",$B100+$C100&lt;=NOW()+IFERROR('Parámetros'!$B$8/24,0)),"Próxima","Sin alerta"))))))))))))</f>
        <v/>
      </c>
    </row>
    <row r="101">
      <c r="A101" s="17" t="n"/>
      <c r="B101" s="18" t="n"/>
      <c r="C101" s="39" t="n"/>
      <c r="D101" s="17" t="n"/>
      <c r="E101" s="17" t="n"/>
      <c r="F101" s="17" t="n"/>
      <c r="G101" s="17" t="n"/>
      <c r="H101" s="17" t="n"/>
      <c r="I101" s="20" t="n"/>
      <c r="J101" s="40">
        <f>IF(OR(B101="",C101="",I101=""),"",IFERROR(C101+I101/24,""))</f>
        <v/>
      </c>
      <c r="K101" s="22" t="n"/>
      <c r="L101" s="18" t="n"/>
      <c r="M101" s="15">
        <f>IF(OR(B101="",L101=""),"",B101-L101)</f>
        <v/>
      </c>
      <c r="N101" s="23">
        <f>IF(COUNTA($A101:$I101,$K101:$L101)=0,"",IF(OR($A101="",$B101="",$C101="",$D101="",$E101="",$G101="",$I101="",$K101="",$L101=""),"Revisar datos obligatorios",IF($K101="Cancelada","Cancelada",IF($K101="Concluida","Concluida",IF($K101="No asistió","No asistió",IF($B101+$C101&lt;NOW(),"Cita vencida",IF(OR($H101="",$H101="Por asignar"),"Sin responsable",IF(AND('Parámetros'!$B$5&lt;&gt;"",'Parámetros'!$B$6&lt;&gt;"",OR($C101&lt;'Parámetros'!$B$5,$J101&gt;'Parámetros'!$B$6)),"Fuera de horario",IF(AND('Parámetros'!$B$7&lt;&gt;"",$I101&gt;'Parámetros'!$B$7),"Duración excede límite",IF(COUNTIFS($B$5:$B$104,$B101,$H$5:$H$104,$H101,$K$5:$K$104,"&lt;&gt;Cancelada",$K$5:$K$104,"&lt;&gt;Concluida",$K$5:$K$104,"&lt;&gt;No asistió",$C$5:$C$104,"&lt;"&amp;$J101,$J$5:$J$104,"&gt;"&amp;$C101)&gt;1,"Posible cruce",IF(AND('Parámetros'!$B$9&lt;&gt;"",$M101&lt;'Parámetros'!$B$9),"Poca anticipación",IF(AND('Parámetros'!$B$8&lt;&gt;"",$B101+$C101&lt;=NOW()+IFERROR('Parámetros'!$B$8/24,0)),"Próxima","Sin alerta"))))))))))))</f>
        <v/>
      </c>
    </row>
    <row r="102">
      <c r="A102" s="17" t="n"/>
      <c r="B102" s="18" t="n"/>
      <c r="C102" s="39" t="n"/>
      <c r="D102" s="17" t="n"/>
      <c r="E102" s="17" t="n"/>
      <c r="F102" s="17" t="n"/>
      <c r="G102" s="17" t="n"/>
      <c r="H102" s="17" t="n"/>
      <c r="I102" s="20" t="n"/>
      <c r="J102" s="41">
        <f>IF(OR(B102="",C102="",I102=""),"",IFERROR(C102+I102/24,""))</f>
        <v/>
      </c>
      <c r="K102" s="22" t="n"/>
      <c r="L102" s="18" t="n"/>
      <c r="M102" s="12">
        <f>IF(OR(B102="",L102=""),"",B102-L102)</f>
        <v/>
      </c>
      <c r="N102" s="25">
        <f>IF(COUNTA($A102:$I102,$K102:$L102)=0,"",IF(OR($A102="",$B102="",$C102="",$D102="",$E102="",$G102="",$I102="",$K102="",$L102=""),"Revisar datos obligatorios",IF($K102="Cancelada","Cancelada",IF($K102="Concluida","Concluida",IF($K102="No asistió","No asistió",IF($B102+$C102&lt;NOW(),"Cita vencida",IF(OR($H102="",$H102="Por asignar"),"Sin responsable",IF(AND('Parámetros'!$B$5&lt;&gt;"",'Parámetros'!$B$6&lt;&gt;"",OR($C102&lt;'Parámetros'!$B$5,$J102&gt;'Parámetros'!$B$6)),"Fuera de horario",IF(AND('Parámetros'!$B$7&lt;&gt;"",$I102&gt;'Parámetros'!$B$7),"Duración excede límite",IF(COUNTIFS($B$5:$B$104,$B102,$H$5:$H$104,$H102,$K$5:$K$104,"&lt;&gt;Cancelada",$K$5:$K$104,"&lt;&gt;Concluida",$K$5:$K$104,"&lt;&gt;No asistió",$C$5:$C$104,"&lt;"&amp;$J102,$J$5:$J$104,"&gt;"&amp;$C102)&gt;1,"Posible cruce",IF(AND('Parámetros'!$B$9&lt;&gt;"",$M102&lt;'Parámetros'!$B$9),"Poca anticipación",IF(AND('Parámetros'!$B$8&lt;&gt;"",$B102+$C102&lt;=NOW()+IFERROR('Parámetros'!$B$8/24,0)),"Próxima","Sin alerta"))))))))))))</f>
        <v/>
      </c>
    </row>
    <row r="103">
      <c r="A103" s="17" t="n"/>
      <c r="B103" s="18" t="n"/>
      <c r="C103" s="39" t="n"/>
      <c r="D103" s="17" t="n"/>
      <c r="E103" s="17" t="n"/>
      <c r="F103" s="17" t="n"/>
      <c r="G103" s="17" t="n"/>
      <c r="H103" s="17" t="n"/>
      <c r="I103" s="20" t="n"/>
      <c r="J103" s="40">
        <f>IF(OR(B103="",C103="",I103=""),"",IFERROR(C103+I103/24,""))</f>
        <v/>
      </c>
      <c r="K103" s="22" t="n"/>
      <c r="L103" s="18" t="n"/>
      <c r="M103" s="15">
        <f>IF(OR(B103="",L103=""),"",B103-L103)</f>
        <v/>
      </c>
      <c r="N103" s="23">
        <f>IF(COUNTA($A103:$I103,$K103:$L103)=0,"",IF(OR($A103="",$B103="",$C103="",$D103="",$E103="",$G103="",$I103="",$K103="",$L103=""),"Revisar datos obligatorios",IF($K103="Cancelada","Cancelada",IF($K103="Concluida","Concluida",IF($K103="No asistió","No asistió",IF($B103+$C103&lt;NOW(),"Cita vencida",IF(OR($H103="",$H103="Por asignar"),"Sin responsable",IF(AND('Parámetros'!$B$5&lt;&gt;"",'Parámetros'!$B$6&lt;&gt;"",OR($C103&lt;'Parámetros'!$B$5,$J103&gt;'Parámetros'!$B$6)),"Fuera de horario",IF(AND('Parámetros'!$B$7&lt;&gt;"",$I103&gt;'Parámetros'!$B$7),"Duración excede límite",IF(COUNTIFS($B$5:$B$104,$B103,$H$5:$H$104,$H103,$K$5:$K$104,"&lt;&gt;Cancelada",$K$5:$K$104,"&lt;&gt;Concluida",$K$5:$K$104,"&lt;&gt;No asistió",$C$5:$C$104,"&lt;"&amp;$J103,$J$5:$J$104,"&gt;"&amp;$C103)&gt;1,"Posible cruce",IF(AND('Parámetros'!$B$9&lt;&gt;"",$M103&lt;'Parámetros'!$B$9),"Poca anticipación",IF(AND('Parámetros'!$B$8&lt;&gt;"",$B103+$C103&lt;=NOW()+IFERROR('Parámetros'!$B$8/24,0)),"Próxima","Sin alerta"))))))))))))</f>
        <v/>
      </c>
    </row>
    <row r="104">
      <c r="A104" s="17" t="n"/>
      <c r="B104" s="18" t="n"/>
      <c r="C104" s="39" t="n"/>
      <c r="D104" s="17" t="n"/>
      <c r="E104" s="17" t="n"/>
      <c r="F104" s="17" t="n"/>
      <c r="G104" s="17" t="n"/>
      <c r="H104" s="17" t="n"/>
      <c r="I104" s="20" t="n"/>
      <c r="J104" s="41">
        <f>IF(OR(B104="",C104="",I104=""),"",IFERROR(C104+I104/24,""))</f>
        <v/>
      </c>
      <c r="K104" s="22" t="n"/>
      <c r="L104" s="18" t="n"/>
      <c r="M104" s="12">
        <f>IF(OR(B104="",L104=""),"",B104-L104)</f>
        <v/>
      </c>
      <c r="N104" s="25">
        <f>IF(COUNTA($A104:$I104,$K104:$L104)=0,"",IF(OR($A104="",$B104="",$C104="",$D104="",$E104="",$G104="",$I104="",$K104="",$L104=""),"Revisar datos obligatorios",IF($K104="Cancelada","Cancelada",IF($K104="Concluida","Concluida",IF($K104="No asistió","No asistió",IF($B104+$C104&lt;NOW(),"Cita vencida",IF(OR($H104="",$H104="Por asignar"),"Sin responsable",IF(AND('Parámetros'!$B$5&lt;&gt;"",'Parámetros'!$B$6&lt;&gt;"",OR($C104&lt;'Parámetros'!$B$5,$J104&gt;'Parámetros'!$B$6)),"Fuera de horario",IF(AND('Parámetros'!$B$7&lt;&gt;"",$I104&gt;'Parámetros'!$B$7),"Duración excede límite",IF(COUNTIFS($B$5:$B$104,$B104,$H$5:$H$104,$H104,$K$5:$K$104,"&lt;&gt;Cancelada",$K$5:$K$104,"&lt;&gt;Concluida",$K$5:$K$104,"&lt;&gt;No asistió",$C$5:$C$104,"&lt;"&amp;$J104,$J$5:$J$104,"&gt;"&amp;$C104)&gt;1,"Posible cruce",IF(AND('Parámetros'!$B$9&lt;&gt;"",$M104&lt;'Parámetros'!$B$9),"Poca anticipación",IF(AND('Parámetros'!$B$8&lt;&gt;"",$B104+$C104&lt;=NOW()+IFERROR('Parámetros'!$B$8/24,0)),"Próxima","Sin alerta"))))))))))))</f>
        <v/>
      </c>
    </row>
  </sheetData>
  <autoFilter ref="A4:N104"/>
  <mergeCells count="1">
    <mergeCell ref="A1:N1"/>
  </mergeCells>
  <conditionalFormatting sqref="N5:N104">
    <cfRule type="expression" priority="1" dxfId="0">
      <formula>OR($N5="Cita vencida",$N5="Posible cruce",$N5="Fuera de horario",$N5="Duración excede límite")</formula>
    </cfRule>
    <cfRule type="expression" priority="2" dxfId="1">
      <formula>OR($N5="Próxima",$N5="Sin responsable",$N5="Poca anticipación",$N5="Revisar datos obligatorios")</formula>
    </cfRule>
    <cfRule type="expression" priority="3" dxfId="2">
      <formula>OR($N5="Sin alerta",$N5="Concluida")</formula>
    </cfRule>
    <cfRule type="expression" priority="4" dxfId="3">
      <formula>OR($N5="Cancelada",$N5="No asistió")</formula>
    </cfRule>
  </conditionalFormatting>
  <dataValidations count="6">
    <dataValidation sqref="B5:B104" showDropDown="0" showInputMessage="1" showErrorMessage="1" allowBlank="0" errorTitle="Fecha no válida" error="Captura una fecha entre un año antes y dos años después de hoy." promptTitle="Fecha de cita" prompt="Usa una fecha válida con formato dd/mm/aaaa." type="date" operator="between">
      <formula1>TODAY()-365</formula1>
      <formula2>TODAY()+730</formula2>
    </dataValidation>
    <dataValidation sqref="C5:C104" showDropDown="0" showInputMessage="1" showErrorMessage="1" allowBlank="0" errorTitle="Hora no válida" error="Captura una hora válida entre 00:00 y 23:59." promptTitle="Hora de cita" prompt="La agenda acepta cualquier hora; la columna Alerta compara el horario operativo." type="time" operator="between">
      <formula1>0</formula1>
      <formula2>TIME(23,59,59)</formula2>
    </dataValidation>
    <dataValidation sqref="G5:G104" showDropDown="0" showInputMessage="1" showErrorMessage="1" allowBlank="0" errorTitle="Servicio no reconocido" error="Selecciona una categoría disponible en la lista." promptTitle="Servicio solicitado" prompt="Selecciona una categoría administrativa de servicio." type="list">
      <formula1>"Mantenimiento preventivo,Revisión de frenos,Revisión de suspensión,Servicio de llantas,Revisión eléctrica,Otro servicio"</formula1>
    </dataValidation>
    <dataValidation sqref="I5:I104" showDropDown="0" showInputMessage="1" showErrorMessage="1" allowBlank="0" errorTitle="Duración no válida" error="Captura entre 0.25 y 24.00 horas." promptTitle="Duración estimada" prompt="La duración máxima sugerida para alertas se ajusta en Parámetros." type="decimal" operator="between">
      <formula1>0.25</formula1>
      <formula2>24</formula2>
    </dataValidation>
    <dataValidation sqref="K5:K104" showDropDown="0" showInputMessage="1" showErrorMessage="1" allowBlank="0" errorTitle="Estado no válido" error="Selecciona un estado disponible en la lista." promptTitle="Estado de la cita" prompt="Actualiza el estado conforme avance la atención administrativa." type="list">
      <formula1>"Programada,Confirmada,En recepción,Concluida,Cancelada,No asistió"</formula1>
    </dataValidation>
    <dataValidation sqref="L5:L104" showDropDown="0" showInputMessage="1" showErrorMessage="1" allowBlank="0" errorTitle="Fecha de registro no válida" error="La fecha de registro debe ser igual o anterior a la cita, no posterior a hoy y no mayor a un año de antigüedad." promptTitle="Fecha de registro" prompt="Captura la fecha en que se recibió la solicitud." type="custom">
      <formula1>OR(L5="",AND(L5&lt;=B5,L5&lt;=TODAY(),L5&gt;=TODAY()-365))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0E7C86"/>
    <outlinePr summaryBelow="1" summaryRight="1"/>
    <pageSetUpPr/>
  </sheetPr>
  <dimension ref="A1:C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72" customWidth="1" min="3" max="3"/>
  </cols>
  <sheetData>
    <row r="1" ht="28" customHeight="1">
      <c r="A1" s="1" t="inlineStr">
        <is>
          <t>Parámetros editables de la agenda</t>
        </is>
      </c>
      <c r="B1" s="37" t="n"/>
      <c r="C1" s="38" t="n"/>
    </row>
    <row r="2">
      <c r="A2" s="3" t="inlineStr">
        <is>
          <t>Ajusta únicamente supuestos administrativos internos. No constituyen reglas contractuales, técnicas ni normativas.</t>
        </is>
      </c>
    </row>
    <row r="3">
      <c r="A3" s="10" t="inlineStr">
        <is>
          <t>Parámetro</t>
        </is>
      </c>
      <c r="B3" s="10" t="inlineStr">
        <is>
          <t>Valor editable</t>
        </is>
      </c>
      <c r="C3" s="10" t="inlineStr">
        <is>
          <t>Uso dentro del libro</t>
        </is>
      </c>
    </row>
    <row r="4" ht="35" customHeight="1">
      <c r="A4" s="26" t="inlineStr">
        <is>
          <t>Capacidad diaria de referencia</t>
        </is>
      </c>
      <c r="B4" s="27" t="n">
        <v>2</v>
      </c>
      <c r="C4" s="26" t="inlineStr">
        <is>
          <t>Compara el total diario y genera Completo o Sobrecupo en Resumen.</t>
        </is>
      </c>
    </row>
    <row r="5" ht="35" customHeight="1">
      <c r="A5" s="28" t="inlineStr">
        <is>
          <t>Hora de apertura</t>
        </is>
      </c>
      <c r="B5" s="39" t="n">
        <v>0.3333333333333333</v>
      </c>
      <c r="C5" s="28" t="inlineStr">
        <is>
          <t>Inicio del horario usado por la alerta Fuera de horario.</t>
        </is>
      </c>
    </row>
    <row r="6" ht="35" customHeight="1">
      <c r="A6" s="26" t="inlineStr">
        <is>
          <t>Hora de cierre</t>
        </is>
      </c>
      <c r="B6" s="39" t="n">
        <v>0.75</v>
      </c>
      <c r="C6" s="26" t="inlineStr">
        <is>
          <t>Fin del horario usado por la alerta Fuera de horario.</t>
        </is>
      </c>
    </row>
    <row r="7" ht="35" customHeight="1">
      <c r="A7" s="28" t="inlineStr">
        <is>
          <t>Duración máxima sugerida (h)</t>
        </is>
      </c>
      <c r="B7" s="20" t="n">
        <v>6</v>
      </c>
      <c r="C7" s="28" t="inlineStr">
        <is>
          <t>Umbral administrativo para revisar citas de duración extensa.</t>
        </is>
      </c>
    </row>
    <row r="8" ht="35" customHeight="1">
      <c r="A8" s="26" t="inlineStr">
        <is>
          <t>Ventana de aviso Próxima (h)</t>
        </is>
      </c>
      <c r="B8" s="27" t="n">
        <v>24</v>
      </c>
      <c r="C8" s="26" t="inlineStr">
        <is>
          <t>Horas previas utilizadas para mostrar el mensaje Próxima.</t>
        </is>
      </c>
    </row>
    <row r="9" ht="35" customHeight="1">
      <c r="A9" s="28" t="inlineStr">
        <is>
          <t>Anticipación mínima sugerida (días)</t>
        </is>
      </c>
      <c r="B9" s="27" t="n">
        <v>3</v>
      </c>
      <c r="C9" s="28" t="inlineStr">
        <is>
          <t>Días mínimos de referencia para mostrar Poca anticipación.</t>
        </is>
      </c>
    </row>
    <row r="10" ht="35" customHeight="1">
      <c r="A10" s="26" t="inlineStr">
        <is>
          <t>Inicio del periodo en Resumen</t>
        </is>
      </c>
      <c r="B10" s="18" t="n">
        <v>46267</v>
      </c>
      <c r="C10" s="26" t="inlineStr">
        <is>
          <t>Primera fecha incluida en los indicadores del Resumen.</t>
        </is>
      </c>
    </row>
    <row r="11" ht="35" customHeight="1">
      <c r="A11" s="28" t="inlineStr">
        <is>
          <t>Fin del periodo en Resumen</t>
        </is>
      </c>
      <c r="B11" s="18" t="n">
        <v>46304</v>
      </c>
      <c r="C11" s="28" t="inlineStr">
        <is>
          <t>Última fecha incluida en los indicadores del Resumen.</t>
        </is>
      </c>
    </row>
  </sheetData>
  <autoFilter ref="A3:C11"/>
  <mergeCells count="1">
    <mergeCell ref="A1:C1"/>
  </mergeCells>
  <conditionalFormatting sqref="B5:B6">
    <cfRule type="expression" priority="1" dxfId="0">
      <formula>AND($B$5&lt;&gt;"",$B$6&lt;&gt;"",$B$5&gt;=$B$6)</formula>
    </cfRule>
  </conditionalFormatting>
  <conditionalFormatting sqref="B10:B11">
    <cfRule type="expression" priority="2" dxfId="0">
      <formula>AND($B$10&lt;&gt;"",$B$11&lt;&gt;"",$B$10&gt;$B$11)</formula>
    </cfRule>
  </conditionalFormatting>
  <dataValidations count="6">
    <dataValidation sqref="B4" showDropDown="0" showInputMessage="0" showErrorMessage="1" allowBlank="0" errorTitle="Capacidad no válida" error="Captura un número entero entre 1 y 100." type="whole" operator="between">
      <formula1>1</formula1>
      <formula2>100</formula2>
    </dataValidation>
    <dataValidation sqref="B5:B6" showDropDown="0" showInputMessage="0" showErrorMessage="1" allowBlank="0" errorTitle="Hora no válida" error="Captura una hora entre 00:00 y 23:59." type="time" operator="between">
      <formula1>0</formula1>
      <formula2>TIME(23,59,59)</formula2>
    </dataValidation>
    <dataValidation sqref="B7" showDropDown="0" showInputMessage="0" showErrorMessage="1" allowBlank="0" errorTitle="Límite no válido" error="Captura un valor entre 0.25 y 24.00 horas." type="decimal" operator="between">
      <formula1>0.25</formula1>
      <formula2>24</formula2>
    </dataValidation>
    <dataValidation sqref="B8" showDropDown="0" showInputMessage="0" showErrorMessage="1" allowBlank="0" errorTitle="Ventana no válida" error="Captura entre 1 y 168 horas." type="whole" operator="between">
      <formula1>1</formula1>
      <formula2>168</formula2>
    </dataValidation>
    <dataValidation sqref="B9" showDropDown="0" showInputMessage="0" showErrorMessage="1" allowBlank="0" errorTitle="Anticipación no válida" error="Captura entre 0 y 365 días." type="whole" operator="between">
      <formula1>0</formula1>
      <formula2>365</formula2>
    </dataValidation>
    <dataValidation sqref="B10:B11" showDropDown="0" showInputMessage="0" showErrorMessage="1" allowBlank="0" errorTitle="Fecha no válida" error="Captura una fecha entre un año antes y dos años después de hoy." type="date" operator="between">
      <formula1>TODAY()-365</formula1>
      <formula2>TODAY()+730</formula2>
    </dataValidation>
  </dataValidations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tabColor rgb="00C9CED2"/>
    <outlinePr summaryBelow="1" summaryRight="1"/>
    <pageSetUpPr/>
  </sheetPr>
  <dimension ref="A1:D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92" customWidth="1" min="2" max="2"/>
    <col width="12" customWidth="1" min="3" max="3"/>
    <col width="12" customWidth="1" min="4" max="4"/>
  </cols>
  <sheetData>
    <row r="1" ht="28" customHeight="1">
      <c r="A1" s="1" t="inlineStr">
        <is>
          <t>Indicaciones y significado de alertas</t>
        </is>
      </c>
      <c r="B1" s="37" t="n"/>
      <c r="C1" s="37" t="n"/>
      <c r="D1" s="38" t="n"/>
    </row>
    <row r="2">
      <c r="A2" s="3" t="inlineStr">
        <is>
          <t>Este libro apoya la programación administrativa de citas. No sincroniza sistemas, no diagnostica vehículos y no sustituye decisiones técnicas.</t>
        </is>
      </c>
    </row>
    <row r="3"/>
    <row r="4">
      <c r="A4" s="9" t="inlineStr">
        <is>
          <t>Flujo sugerido de uso</t>
        </is>
      </c>
      <c r="B4" s="9" t="n"/>
      <c r="C4" s="9" t="n"/>
      <c r="D4" s="9" t="n"/>
    </row>
    <row r="5" ht="34" customHeight="1">
      <c r="A5" s="29" t="inlineStr">
        <is>
          <t>1</t>
        </is>
      </c>
      <c r="B5" s="28" t="inlineStr">
        <is>
          <t>Ajusta capacidad, horario, límites y periodo en la hoja Parámetros.</t>
        </is>
      </c>
      <c r="C5" s="28" t="n"/>
      <c r="D5" s="28" t="n"/>
    </row>
    <row r="6" ht="34" customHeight="1">
      <c r="A6" s="30" t="inlineStr">
        <is>
          <t>2</t>
        </is>
      </c>
      <c r="B6" s="26" t="inlineStr">
        <is>
          <t>Captura o actualiza las celdas amarillas de Citas; una fila corresponde a una cita.</t>
        </is>
      </c>
      <c r="C6" s="26" t="n"/>
      <c r="D6" s="26" t="n"/>
    </row>
    <row r="7" ht="34" customHeight="1">
      <c r="A7" s="29" t="inlineStr">
        <is>
          <t>3</t>
        </is>
      </c>
      <c r="B7" s="28" t="inlineStr">
        <is>
          <t>Revisa Hora fin estimada, Días de anticipación y Alerta administrativa.</t>
        </is>
      </c>
      <c r="C7" s="28" t="n"/>
      <c r="D7" s="28" t="n"/>
    </row>
    <row r="8" ht="34" customHeight="1">
      <c r="A8" s="30" t="inlineStr">
        <is>
          <t>4</t>
        </is>
      </c>
      <c r="B8" s="26" t="inlineStr">
        <is>
          <t>Consulta Resumen para identificar carga diaria, alertas, cruces y sobrecupo.</t>
        </is>
      </c>
      <c r="C8" s="26" t="n"/>
      <c r="D8" s="26" t="n"/>
    </row>
    <row r="9" ht="34" customHeight="1">
      <c r="A9" s="29" t="inlineStr">
        <is>
          <t>5</t>
        </is>
      </c>
      <c r="B9" s="28" t="inlineStr">
        <is>
          <t>Actualiza el Estado cuando la cita sea confirmada, concluida, cancelada o no asistida.</t>
        </is>
      </c>
      <c r="C9" s="28" t="n"/>
      <c r="D9" s="28" t="n"/>
    </row>
    <row r="10" ht="34" customHeight="1">
      <c r="A10" s="30" t="inlineStr">
        <is>
          <t>6</t>
        </is>
      </c>
      <c r="B10" s="26" t="inlineStr">
        <is>
          <t>En las filas 5, 54 y 104, J usa Hora de cita y Duración; M usa Fecha de cita y Fecha de registro; N revisa los datos de la fila y los Parámetros. Una fila totalmente vacía conserva en blanco los resultados calculados.</t>
        </is>
      </c>
      <c r="C10" s="26" t="n"/>
      <c r="D10" s="26" t="n"/>
    </row>
    <row r="11"/>
    <row r="12">
      <c r="A12" s="9" t="inlineStr">
        <is>
          <t>Mensaje o color</t>
        </is>
      </c>
      <c r="B12" s="9" t="inlineStr">
        <is>
          <t>Dato que debe revisarse</t>
        </is>
      </c>
      <c r="C12" s="9" t="n"/>
      <c r="D12" s="9" t="n"/>
    </row>
    <row r="13" ht="42" customHeight="1">
      <c r="A13" s="31" t="inlineStr">
        <is>
          <t>Sin alerta</t>
        </is>
      </c>
      <c r="B13" s="28" t="inlineStr">
        <is>
          <t>Verde: la cita tiene los datos requeridos y no activa las condiciones administrativas configuradas.</t>
        </is>
      </c>
      <c r="C13" s="28" t="n"/>
      <c r="D13" s="28" t="n"/>
    </row>
    <row r="14" ht="42" customHeight="1">
      <c r="A14" s="32" t="inlineStr">
        <is>
          <t>Próxima</t>
        </is>
      </c>
      <c r="B14" s="28" t="inlineStr">
        <is>
          <t>Naranja: revisa fecha, hora y confirmación dentro de la ventana definida en Parámetros.</t>
        </is>
      </c>
      <c r="C14" s="28" t="n"/>
      <c r="D14" s="28" t="n"/>
    </row>
    <row r="15" ht="42" customHeight="1">
      <c r="A15" s="33" t="inlineStr">
        <is>
          <t>Cita vencida</t>
        </is>
      </c>
      <c r="B15" s="28" t="inlineStr">
        <is>
          <t>Rojo: la fecha y hora ya pasaron mientras el estado sigue pendiente; revisa el estado.</t>
        </is>
      </c>
      <c r="C15" s="28" t="n"/>
      <c r="D15" s="28" t="n"/>
    </row>
    <row r="16" ht="42" customHeight="1">
      <c r="A16" s="33" t="inlineStr">
        <is>
          <t>Posible cruce</t>
        </is>
      </c>
      <c r="B16" s="28" t="inlineStr">
        <is>
          <t>Rojo: hay horarios traslapados para el mismo responsable; revisa hora, duración o responsable.</t>
        </is>
      </c>
      <c r="C16" s="28" t="n"/>
      <c r="D16" s="28" t="n"/>
    </row>
    <row r="17" ht="42" customHeight="1">
      <c r="A17" s="33" t="inlineStr">
        <is>
          <t>Fuera de horario</t>
        </is>
      </c>
      <c r="B17" s="28" t="inlineStr">
        <is>
          <t>Rojo: la hora inicial o final rebasa el horario de apertura y cierre configurado.</t>
        </is>
      </c>
      <c r="C17" s="28" t="n"/>
      <c r="D17" s="28" t="n"/>
    </row>
    <row r="18" ht="42" customHeight="1">
      <c r="A18" s="33" t="inlineStr">
        <is>
          <t>Duración excede límite</t>
        </is>
      </c>
      <c r="B18" s="28" t="inlineStr">
        <is>
          <t>Rojo: la duración supera el umbral editable; revisa la estimación administrativa.</t>
        </is>
      </c>
      <c r="C18" s="28" t="n"/>
      <c r="D18" s="28" t="n"/>
    </row>
    <row r="19" ht="42" customHeight="1">
      <c r="A19" s="32" t="inlineStr">
        <is>
          <t>Sin responsable</t>
        </is>
      </c>
      <c r="B19" s="28" t="inlineStr">
        <is>
          <t>Naranja: el responsable está vacío o indica Por asignar; revisa la asignación.</t>
        </is>
      </c>
      <c r="C19" s="28" t="n"/>
      <c r="D19" s="28" t="n"/>
    </row>
    <row r="20" ht="42" customHeight="1">
      <c r="A20" s="32" t="inlineStr">
        <is>
          <t>Poca anticipación</t>
        </is>
      </c>
      <c r="B20" s="28" t="inlineStr">
        <is>
          <t>Naranja: los días entre registro y cita son menores al umbral definido.</t>
        </is>
      </c>
      <c r="C20" s="28" t="n"/>
      <c r="D20" s="28" t="n"/>
    </row>
    <row r="21" ht="42" customHeight="1">
      <c r="A21" s="32" t="inlineStr">
        <is>
          <t>Revisar datos obligatorios</t>
        </is>
      </c>
      <c r="B21" s="28" t="inlineStr">
        <is>
          <t>Naranja: revisa folio, fecha, hora, cliente, vehículo, servicio, duración, estado y fecha de registro.</t>
        </is>
      </c>
      <c r="C21" s="28" t="n"/>
      <c r="D21" s="28" t="n"/>
    </row>
    <row r="22" ht="42" customHeight="1">
      <c r="A22" s="33" t="inlineStr">
        <is>
          <t>Sobrecupo</t>
        </is>
      </c>
      <c r="B22" s="28" t="inlineStr">
        <is>
          <t>Rojo en Resumen: el total diario supera la capacidad de referencia; revisa la distribución.</t>
        </is>
      </c>
      <c r="C22" s="28" t="n"/>
      <c r="D22" s="28" t="n"/>
    </row>
    <row r="23" ht="42" customHeight="1">
      <c r="A23" s="34" t="inlineStr">
        <is>
          <t>Cancelada, Concluida o No asistió</t>
        </is>
      </c>
      <c r="B23" s="28" t="inlineStr">
        <is>
          <t>Gris o verde: refleja un estado registrado y no constituye una valoración técnica.</t>
        </is>
      </c>
      <c r="C23" s="28" t="n"/>
      <c r="D23" s="28" t="n"/>
    </row>
    <row r="24"/>
    <row r="25" ht="54" customHeight="1">
      <c r="A25" s="35" t="inlineStr">
        <is>
          <t>Nota de alcance</t>
        </is>
      </c>
      <c r="B25" s="26" t="inlineStr">
        <is>
          <t>Las capacidades, horarios, plazos y límites son supuestos editables del taller. Las alertas ayudan a revisar datos y no garantizan disponibilidad, cumplimiento, tiempos de servicio ni resultados técnicos.</t>
        </is>
      </c>
      <c r="C25" s="36" t="n"/>
      <c r="D25" s="36" t="n"/>
    </row>
  </sheetData>
  <mergeCells count="1">
    <mergeCell ref="A1:D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Libro con datos demostrativos ficticios</dc:creator>
  <dc:title xmlns:dc="http://purl.org/dc/elements/1.1/">Agenda de citas de taller mecánico en Excel</dc:title>
  <dc:description xmlns:dc="http://purl.org/dc/elements/1.1/">Agenda administrativa sin macros, vínculos externos, diagnóstico ni funciones de ERP.</dc:description>
  <dc:subject xmlns:dc="http://purl.org/dc/elements/1.1/">Programación administrativa de citas de taller</dc:subject>
  <dcterms:created xmlns:dcterms="http://purl.org/dc/terms/" xmlns:xsi="http://www.w3.org/2001/XMLSchema-instance" xsi:type="dcterms:W3CDTF">2026-09-09T14:25:12Z</dcterms:created>
  <dcterms:modified xmlns:dcterms="http://purl.org/dc/terms/" xmlns:xsi="http://www.w3.org/2001/XMLSchema-instance" xsi:type="dcterms:W3CDTF">2026-09-09T14:25:14+00:00Z</dcterms:modified>
</cp:coreProperties>
</file>